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1 - SO 01 - Železniční s..." sheetId="2" r:id="rId2"/>
    <sheet name="02.1 - SO 02.1 - Odvodnění" sheetId="3" r:id="rId3"/>
    <sheet name="02.2 - SO 02.2 - Nástupiště" sheetId="4" r:id="rId4"/>
    <sheet name="02.31 - SO 02.31 - P2978 ..." sheetId="5" r:id="rId5"/>
    <sheet name="02.32 - SO 02.32 - P2979 ..." sheetId="6" r:id="rId6"/>
    <sheet name="02.33 - SO 02.33 - P2980 ..." sheetId="7" r:id="rId7"/>
    <sheet name="03 - Následné propracování" sheetId="8" r:id="rId8"/>
    <sheet name="04 - Materiál dodávaný ob..." sheetId="9" r:id="rId9"/>
    <sheet name="05 - VRN" sheetId="10" r:id="rId10"/>
    <sheet name="001 - km 440,246 - most" sheetId="11" r:id="rId11"/>
    <sheet name="002 - km 440,246 - svršek" sheetId="12" r:id="rId12"/>
    <sheet name="002 - VRN" sheetId="13" r:id="rId13"/>
    <sheet name="001 - km 441,125 - most" sheetId="14" r:id="rId14"/>
    <sheet name="002 - km 441,125 - svršek" sheetId="15" r:id="rId15"/>
    <sheet name="002 - VRN_01" sheetId="16" r:id="rId16"/>
    <sheet name="001 - km 441,562 - most" sheetId="17" r:id="rId17"/>
    <sheet name="002 - km 441,562 - svršek" sheetId="18" r:id="rId18"/>
    <sheet name="002 - VRN_02" sheetId="19" r:id="rId19"/>
    <sheet name="001 - km 449,517 - propustek" sheetId="20" r:id="rId20"/>
    <sheet name="002 - km 449,517 - svršek" sheetId="21" r:id="rId21"/>
    <sheet name="002 - VRN_03" sheetId="22" r:id="rId22"/>
    <sheet name="C - práce SSZT" sheetId="23" r:id="rId23"/>
    <sheet name="SO1.1 - rozvody" sheetId="24" r:id="rId24"/>
    <sheet name="SO1.2 - zemní práce" sheetId="25" r:id="rId25"/>
    <sheet name="SO1.3 - VON" sheetId="26" r:id="rId26"/>
  </sheets>
  <definedNames>
    <definedName name="_xlnm.Print_Area" localSheetId="0">'Rekapitulace stavby'!$D$4:$AO$36,'Rekapitulace stavby'!$C$42:$AQ$94</definedName>
    <definedName name="_xlnm.Print_Titles" localSheetId="0">'Rekapitulace stavby'!$52:$52</definedName>
    <definedName name="_xlnm._FilterDatabase" localSheetId="1" hidden="1">'01 - SO 01 - Železniční s...'!$C$86:$K$258</definedName>
    <definedName name="_xlnm.Print_Area" localSheetId="1">'01 - SO 01 - Železniční s...'!$C$72:$K$258</definedName>
    <definedName name="_xlnm.Print_Titles" localSheetId="1">'01 - SO 01 - Železniční s...'!$86:$86</definedName>
    <definedName name="_xlnm._FilterDatabase" localSheetId="2" hidden="1">'02.1 - SO 02.1 - Odvodnění'!$C$90:$K$230</definedName>
    <definedName name="_xlnm.Print_Area" localSheetId="2">'02.1 - SO 02.1 - Odvodnění'!$C$74:$K$230</definedName>
    <definedName name="_xlnm.Print_Titles" localSheetId="2">'02.1 - SO 02.1 - Odvodnění'!$90:$90</definedName>
    <definedName name="_xlnm._FilterDatabase" localSheetId="3" hidden="1">'02.2 - SO 02.2 - Nástupiště'!$C$92:$K$168</definedName>
    <definedName name="_xlnm.Print_Area" localSheetId="3">'02.2 - SO 02.2 - Nástupiště'!$C$76:$K$168</definedName>
    <definedName name="_xlnm.Print_Titles" localSheetId="3">'02.2 - SO 02.2 - Nástupiště'!$92:$92</definedName>
    <definedName name="_xlnm._FilterDatabase" localSheetId="4" hidden="1">'02.31 - SO 02.31 - P2978 ...'!$C$93:$K$177</definedName>
    <definedName name="_xlnm.Print_Area" localSheetId="4">'02.31 - SO 02.31 - P2978 ...'!$C$77:$K$177</definedName>
    <definedName name="_xlnm.Print_Titles" localSheetId="4">'02.31 - SO 02.31 - P2978 ...'!$93:$93</definedName>
    <definedName name="_xlnm._FilterDatabase" localSheetId="5" hidden="1">'02.32 - SO 02.32 - P2979 ...'!$C$93:$K$167</definedName>
    <definedName name="_xlnm.Print_Area" localSheetId="5">'02.32 - SO 02.32 - P2979 ...'!$C$77:$K$167</definedName>
    <definedName name="_xlnm.Print_Titles" localSheetId="5">'02.32 - SO 02.32 - P2979 ...'!$93:$93</definedName>
    <definedName name="_xlnm._FilterDatabase" localSheetId="6" hidden="1">'02.33 - SO 02.33 - P2980 ...'!$C$93:$K$188</definedName>
    <definedName name="_xlnm.Print_Area" localSheetId="6">'02.33 - SO 02.33 - P2980 ...'!$C$77:$K$188</definedName>
    <definedName name="_xlnm.Print_Titles" localSheetId="6">'02.33 - SO 02.33 - P2980 ...'!$93:$93</definedName>
    <definedName name="_xlnm._FilterDatabase" localSheetId="7" hidden="1">'03 - Následné propracování'!$C$84:$K$132</definedName>
    <definedName name="_xlnm.Print_Area" localSheetId="7">'03 - Následné propracování'!$C$70:$K$132</definedName>
    <definedName name="_xlnm.Print_Titles" localSheetId="7">'03 - Následné propracování'!$84:$84</definedName>
    <definedName name="_xlnm._FilterDatabase" localSheetId="8" hidden="1">'04 - Materiál dodávaný ob...'!$C$84:$K$93</definedName>
    <definedName name="_xlnm.Print_Area" localSheetId="8">'04 - Materiál dodávaný ob...'!$C$70:$K$93</definedName>
    <definedName name="_xlnm.Print_Titles" localSheetId="8">'04 - Materiál dodávaný ob...'!$84:$84</definedName>
    <definedName name="_xlnm._FilterDatabase" localSheetId="9" hidden="1">'05 - VRN'!$C$85:$K$123</definedName>
    <definedName name="_xlnm.Print_Area" localSheetId="9">'05 - VRN'!$C$71:$K$123</definedName>
    <definedName name="_xlnm.Print_Titles" localSheetId="9">'05 - VRN'!$85:$85</definedName>
    <definedName name="_xlnm._FilterDatabase" localSheetId="10" hidden="1">'001 - km 440,246 - most'!$C$103:$K$592</definedName>
    <definedName name="_xlnm.Print_Area" localSheetId="10">'001 - km 440,246 - most'!$C$87:$K$592</definedName>
    <definedName name="_xlnm.Print_Titles" localSheetId="10">'001 - km 440,246 - most'!$103:$103</definedName>
    <definedName name="_xlnm._FilterDatabase" localSheetId="11" hidden="1">'002 - km 440,246 - svršek'!$C$93:$K$137</definedName>
    <definedName name="_xlnm.Print_Area" localSheetId="11">'002 - km 440,246 - svršek'!$C$77:$K$137</definedName>
    <definedName name="_xlnm.Print_Titles" localSheetId="11">'002 - km 440,246 - svršek'!$93:$93</definedName>
    <definedName name="_xlnm._FilterDatabase" localSheetId="12" hidden="1">'002 - VRN'!$C$94:$K$113</definedName>
    <definedName name="_xlnm.Print_Area" localSheetId="12">'002 - VRN'!$C$78:$K$113</definedName>
    <definedName name="_xlnm.Print_Titles" localSheetId="12">'002 - VRN'!$94:$94</definedName>
    <definedName name="_xlnm._FilterDatabase" localSheetId="13" hidden="1">'001 - km 441,125 - most'!$C$102:$K$542</definedName>
    <definedName name="_xlnm.Print_Area" localSheetId="13">'001 - km 441,125 - most'!$C$86:$K$542</definedName>
    <definedName name="_xlnm.Print_Titles" localSheetId="13">'001 - km 441,125 - most'!$102:$102</definedName>
    <definedName name="_xlnm._FilterDatabase" localSheetId="14" hidden="1">'002 - km 441,125 - svršek'!$C$93:$K$137</definedName>
    <definedName name="_xlnm.Print_Area" localSheetId="14">'002 - km 441,125 - svršek'!$C$77:$K$137</definedName>
    <definedName name="_xlnm.Print_Titles" localSheetId="14">'002 - km 441,125 - svršek'!$93:$93</definedName>
    <definedName name="_xlnm._FilterDatabase" localSheetId="15" hidden="1">'002 - VRN_01'!$C$94:$K$113</definedName>
    <definedName name="_xlnm.Print_Area" localSheetId="15">'002 - VRN_01'!$C$78:$K$113</definedName>
    <definedName name="_xlnm.Print_Titles" localSheetId="15">'002 - VRN_01'!$94:$94</definedName>
    <definedName name="_xlnm._FilterDatabase" localSheetId="16" hidden="1">'001 - km 441,562 - most'!$C$99:$K$201</definedName>
    <definedName name="_xlnm.Print_Area" localSheetId="16">'001 - km 441,562 - most'!$C$83:$K$201</definedName>
    <definedName name="_xlnm.Print_Titles" localSheetId="16">'001 - km 441,562 - most'!$99:$99</definedName>
    <definedName name="_xlnm._FilterDatabase" localSheetId="17" hidden="1">'002 - km 441,562 - svršek'!$C$93:$K$137</definedName>
    <definedName name="_xlnm.Print_Area" localSheetId="17">'002 - km 441,562 - svršek'!$C$77:$K$137</definedName>
    <definedName name="_xlnm.Print_Titles" localSheetId="17">'002 - km 441,562 - svršek'!$93:$93</definedName>
    <definedName name="_xlnm._FilterDatabase" localSheetId="18" hidden="1">'002 - VRN_02'!$C$94:$K$113</definedName>
    <definedName name="_xlnm.Print_Area" localSheetId="18">'002 - VRN_02'!$C$78:$K$113</definedName>
    <definedName name="_xlnm.Print_Titles" localSheetId="18">'002 - VRN_02'!$94:$94</definedName>
    <definedName name="_xlnm._FilterDatabase" localSheetId="19" hidden="1">'001 - km 449,517 - propustek'!$C$100:$K$401</definedName>
    <definedName name="_xlnm.Print_Area" localSheetId="19">'001 - km 449,517 - propustek'!$C$84:$K$401</definedName>
    <definedName name="_xlnm.Print_Titles" localSheetId="19">'001 - km 449,517 - propustek'!$100:$100</definedName>
    <definedName name="_xlnm._FilterDatabase" localSheetId="20" hidden="1">'002 - km 449,517 - svršek'!$C$93:$K$148</definedName>
    <definedName name="_xlnm.Print_Area" localSheetId="20">'002 - km 449,517 - svršek'!$C$77:$K$148</definedName>
    <definedName name="_xlnm.Print_Titles" localSheetId="20">'002 - km 449,517 - svršek'!$93:$93</definedName>
    <definedName name="_xlnm._FilterDatabase" localSheetId="21" hidden="1">'002 - VRN_03'!$C$94:$K$116</definedName>
    <definedName name="_xlnm.Print_Area" localSheetId="21">'002 - VRN_03'!$C$78:$K$116</definedName>
    <definedName name="_xlnm.Print_Titles" localSheetId="21">'002 - VRN_03'!$94:$94</definedName>
    <definedName name="_xlnm._FilterDatabase" localSheetId="22" hidden="1">'C - práce SSZT'!$C$79:$K$105</definedName>
    <definedName name="_xlnm.Print_Area" localSheetId="22">'C - práce SSZT'!$C$67:$K$105</definedName>
    <definedName name="_xlnm.Print_Titles" localSheetId="22">'C - práce SSZT'!$79:$79</definedName>
    <definedName name="_xlnm._FilterDatabase" localSheetId="23" hidden="1">'SO1.1 - rozvody'!$C$91:$K$138</definedName>
    <definedName name="_xlnm.Print_Area" localSheetId="23">'SO1.1 - rozvody'!$C$75:$K$138</definedName>
    <definedName name="_xlnm.Print_Titles" localSheetId="23">'SO1.1 - rozvody'!$91:$91</definedName>
    <definedName name="_xlnm._FilterDatabase" localSheetId="24" hidden="1">'SO1.2 - zemní práce'!$C$92:$K$121</definedName>
    <definedName name="_xlnm.Print_Area" localSheetId="24">'SO1.2 - zemní práce'!$C$76:$K$121</definedName>
    <definedName name="_xlnm.Print_Titles" localSheetId="24">'SO1.2 - zemní práce'!$92:$92</definedName>
    <definedName name="_xlnm._FilterDatabase" localSheetId="25" hidden="1">'SO1.3 - VON'!$C$91:$K$97</definedName>
    <definedName name="_xlnm.Print_Area" localSheetId="25">'SO1.3 - VON'!$C$75:$K$97</definedName>
    <definedName name="_xlnm.Print_Titles" localSheetId="25">'SO1.3 - VON'!$91:$91</definedName>
  </definedNames>
  <calcPr/>
</workbook>
</file>

<file path=xl/calcChain.xml><?xml version="1.0" encoding="utf-8"?>
<calcChain xmlns="http://schemas.openxmlformats.org/spreadsheetml/2006/main">
  <c i="26" l="1" r="J41"/>
  <c r="J40"/>
  <c i="1" r="AY93"/>
  <c i="26" r="J39"/>
  <c i="1" r="AX93"/>
  <c i="26" r="BI96"/>
  <c r="BH96"/>
  <c r="BG96"/>
  <c r="BF96"/>
  <c r="T96"/>
  <c r="R96"/>
  <c r="P96"/>
  <c r="BI94"/>
  <c r="BH94"/>
  <c r="BG94"/>
  <c r="BF94"/>
  <c r="T94"/>
  <c r="R94"/>
  <c r="P94"/>
  <c r="J89"/>
  <c r="F88"/>
  <c r="F86"/>
  <c r="E84"/>
  <c r="J63"/>
  <c r="F62"/>
  <c r="F60"/>
  <c r="E58"/>
  <c r="J25"/>
  <c r="E25"/>
  <c r="J88"/>
  <c r="J24"/>
  <c r="J22"/>
  <c r="E22"/>
  <c r="F89"/>
  <c r="J21"/>
  <c r="J16"/>
  <c r="J60"/>
  <c r="E7"/>
  <c r="E78"/>
  <c i="25" r="J41"/>
  <c r="J40"/>
  <c i="1" r="AY92"/>
  <c i="25" r="J39"/>
  <c i="1" r="AX92"/>
  <c i="25" r="BI120"/>
  <c r="BH120"/>
  <c r="BG120"/>
  <c r="BF120"/>
  <c r="T120"/>
  <c r="R120"/>
  <c r="P120"/>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1"/>
  <c r="BH101"/>
  <c r="BG101"/>
  <c r="BF101"/>
  <c r="T101"/>
  <c r="R101"/>
  <c r="P101"/>
  <c r="BI98"/>
  <c r="BH98"/>
  <c r="BG98"/>
  <c r="BF98"/>
  <c r="T98"/>
  <c r="R98"/>
  <c r="P98"/>
  <c r="BI96"/>
  <c r="BH96"/>
  <c r="BG96"/>
  <c r="BF96"/>
  <c r="T96"/>
  <c r="R96"/>
  <c r="P96"/>
  <c r="J90"/>
  <c r="F89"/>
  <c r="F87"/>
  <c r="E85"/>
  <c r="J63"/>
  <c r="F62"/>
  <c r="F60"/>
  <c r="E58"/>
  <c r="J25"/>
  <c r="E25"/>
  <c r="J89"/>
  <c r="J24"/>
  <c r="J22"/>
  <c r="E22"/>
  <c r="F63"/>
  <c r="J21"/>
  <c r="J16"/>
  <c r="J87"/>
  <c r="E7"/>
  <c r="E52"/>
  <c i="24" r="J41"/>
  <c r="J40"/>
  <c i="1" r="AY91"/>
  <c i="24" r="J39"/>
  <c i="1" r="AX91"/>
  <c i="24" r="BI137"/>
  <c r="BH137"/>
  <c r="BG137"/>
  <c r="BF137"/>
  <c r="T137"/>
  <c r="R137"/>
  <c r="P137"/>
  <c r="BI134"/>
  <c r="BH134"/>
  <c r="BG134"/>
  <c r="BF134"/>
  <c r="T134"/>
  <c r="R134"/>
  <c r="P134"/>
  <c r="BI131"/>
  <c r="BH131"/>
  <c r="BG131"/>
  <c r="BF131"/>
  <c r="T131"/>
  <c r="R131"/>
  <c r="P131"/>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7"/>
  <c r="BH97"/>
  <c r="BG97"/>
  <c r="BF97"/>
  <c r="T97"/>
  <c r="R97"/>
  <c r="P97"/>
  <c r="BI94"/>
  <c r="BH94"/>
  <c r="BG94"/>
  <c r="BF94"/>
  <c r="T94"/>
  <c r="R94"/>
  <c r="P94"/>
  <c r="J89"/>
  <c r="F88"/>
  <c r="F86"/>
  <c r="E84"/>
  <c r="J63"/>
  <c r="F62"/>
  <c r="F60"/>
  <c r="E58"/>
  <c r="J25"/>
  <c r="E25"/>
  <c r="J62"/>
  <c r="J24"/>
  <c r="J22"/>
  <c r="E22"/>
  <c r="F89"/>
  <c r="J21"/>
  <c r="J16"/>
  <c r="J86"/>
  <c r="E7"/>
  <c r="E78"/>
  <c i="23" r="J37"/>
  <c r="J36"/>
  <c i="1" r="AY88"/>
  <c i="23" r="J35"/>
  <c i="1" r="AX88"/>
  <c i="23"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J77"/>
  <c r="F76"/>
  <c r="F74"/>
  <c r="E72"/>
  <c r="J55"/>
  <c r="F54"/>
  <c r="F52"/>
  <c r="E50"/>
  <c r="J21"/>
  <c r="E21"/>
  <c r="J76"/>
  <c r="J20"/>
  <c r="J18"/>
  <c r="E18"/>
  <c r="F55"/>
  <c r="J17"/>
  <c r="J12"/>
  <c r="J52"/>
  <c r="E7"/>
  <c r="E70"/>
  <c i="22" r="J41"/>
  <c r="J40"/>
  <c i="1" r="AY87"/>
  <c i="22" r="J39"/>
  <c i="1" r="AX87"/>
  <c i="22" r="BI109"/>
  <c r="BH109"/>
  <c r="BG109"/>
  <c r="BF109"/>
  <c r="T109"/>
  <c r="T108"/>
  <c r="R109"/>
  <c r="R108"/>
  <c r="P109"/>
  <c r="P108"/>
  <c r="BI105"/>
  <c r="BH105"/>
  <c r="BG105"/>
  <c r="BF105"/>
  <c r="T105"/>
  <c r="T104"/>
  <c r="R105"/>
  <c r="R104"/>
  <c r="P105"/>
  <c r="P104"/>
  <c r="BI101"/>
  <c r="BH101"/>
  <c r="BG101"/>
  <c r="BF101"/>
  <c r="T101"/>
  <c r="R101"/>
  <c r="P101"/>
  <c r="BI98"/>
  <c r="BH98"/>
  <c r="BG98"/>
  <c r="BF98"/>
  <c r="T98"/>
  <c r="R98"/>
  <c r="P98"/>
  <c r="J92"/>
  <c r="F91"/>
  <c r="F89"/>
  <c r="E87"/>
  <c r="J63"/>
  <c r="F62"/>
  <c r="F60"/>
  <c r="E58"/>
  <c r="J25"/>
  <c r="E25"/>
  <c r="J91"/>
  <c r="J24"/>
  <c r="J22"/>
  <c r="E22"/>
  <c r="F63"/>
  <c r="J21"/>
  <c r="J16"/>
  <c r="J60"/>
  <c r="E7"/>
  <c r="E81"/>
  <c i="21" r="J41"/>
  <c r="J40"/>
  <c i="1" r="AY86"/>
  <c i="21" r="J39"/>
  <c i="1" r="AX86"/>
  <c i="21" r="BI144"/>
  <c r="BH144"/>
  <c r="BG144"/>
  <c r="BF144"/>
  <c r="T144"/>
  <c r="T134"/>
  <c r="R144"/>
  <c r="R134"/>
  <c r="P144"/>
  <c r="P134"/>
  <c r="BI135"/>
  <c r="BH135"/>
  <c r="BG135"/>
  <c r="BF135"/>
  <c r="T135"/>
  <c r="R135"/>
  <c r="P135"/>
  <c r="BI129"/>
  <c r="BH129"/>
  <c r="BG129"/>
  <c r="BF129"/>
  <c r="T129"/>
  <c r="R129"/>
  <c r="P129"/>
  <c r="BI124"/>
  <c r="BH124"/>
  <c r="BG124"/>
  <c r="BF124"/>
  <c r="T124"/>
  <c r="R124"/>
  <c r="P124"/>
  <c r="BI120"/>
  <c r="BH120"/>
  <c r="BG120"/>
  <c r="BF120"/>
  <c r="T120"/>
  <c r="R120"/>
  <c r="P120"/>
  <c r="BI114"/>
  <c r="BH114"/>
  <c r="BG114"/>
  <c r="BF114"/>
  <c r="T114"/>
  <c r="R114"/>
  <c r="P114"/>
  <c r="BI109"/>
  <c r="BH109"/>
  <c r="BG109"/>
  <c r="BF109"/>
  <c r="T109"/>
  <c r="R109"/>
  <c r="P109"/>
  <c r="BI106"/>
  <c r="BH106"/>
  <c r="BG106"/>
  <c r="BF106"/>
  <c r="T106"/>
  <c r="R106"/>
  <c r="P106"/>
  <c r="BI102"/>
  <c r="BH102"/>
  <c r="BG102"/>
  <c r="BF102"/>
  <c r="T102"/>
  <c r="R102"/>
  <c r="P102"/>
  <c r="BI97"/>
  <c r="BH97"/>
  <c r="BG97"/>
  <c r="BF97"/>
  <c r="T97"/>
  <c r="R97"/>
  <c r="P97"/>
  <c r="J91"/>
  <c r="F90"/>
  <c r="F88"/>
  <c r="E86"/>
  <c r="J63"/>
  <c r="F62"/>
  <c r="F60"/>
  <c r="E58"/>
  <c r="J25"/>
  <c r="E25"/>
  <c r="J62"/>
  <c r="J24"/>
  <c r="J22"/>
  <c r="E22"/>
  <c r="F91"/>
  <c r="J21"/>
  <c r="J16"/>
  <c r="J60"/>
  <c r="E7"/>
  <c r="E52"/>
  <c i="20" r="J41"/>
  <c r="J40"/>
  <c i="1" r="AY85"/>
  <c i="20" r="J39"/>
  <c i="1" r="AX85"/>
  <c i="20" r="BI399"/>
  <c r="BH399"/>
  <c r="BG399"/>
  <c r="BF399"/>
  <c r="T399"/>
  <c r="R399"/>
  <c r="P399"/>
  <c r="BI395"/>
  <c r="BH395"/>
  <c r="BG395"/>
  <c r="BF395"/>
  <c r="T395"/>
  <c r="R395"/>
  <c r="P395"/>
  <c r="BI391"/>
  <c r="BH391"/>
  <c r="BG391"/>
  <c r="BF391"/>
  <c r="T391"/>
  <c r="R391"/>
  <c r="P391"/>
  <c r="BI387"/>
  <c r="BH387"/>
  <c r="BG387"/>
  <c r="BF387"/>
  <c r="T387"/>
  <c r="R387"/>
  <c r="P387"/>
  <c r="BI379"/>
  <c r="BH379"/>
  <c r="BG379"/>
  <c r="BF379"/>
  <c r="T379"/>
  <c r="R379"/>
  <c r="P379"/>
  <c r="BI374"/>
  <c r="BH374"/>
  <c r="BG374"/>
  <c r="BF374"/>
  <c r="T374"/>
  <c r="T373"/>
  <c r="R374"/>
  <c r="R373"/>
  <c r="P374"/>
  <c r="P373"/>
  <c r="BI371"/>
  <c r="BH371"/>
  <c r="BG371"/>
  <c r="BF371"/>
  <c r="T371"/>
  <c r="R371"/>
  <c r="P371"/>
  <c r="BI366"/>
  <c r="BH366"/>
  <c r="BG366"/>
  <c r="BF366"/>
  <c r="T366"/>
  <c r="R366"/>
  <c r="P366"/>
  <c r="BI363"/>
  <c r="BH363"/>
  <c r="BG363"/>
  <c r="BF363"/>
  <c r="T363"/>
  <c r="R363"/>
  <c r="P363"/>
  <c r="BI360"/>
  <c r="BH360"/>
  <c r="BG360"/>
  <c r="BF360"/>
  <c r="T360"/>
  <c r="R360"/>
  <c r="P360"/>
  <c r="BI355"/>
  <c r="BH355"/>
  <c r="BG355"/>
  <c r="BF355"/>
  <c r="T355"/>
  <c r="R355"/>
  <c r="P355"/>
  <c r="BI351"/>
  <c r="BH351"/>
  <c r="BG351"/>
  <c r="BF351"/>
  <c r="T351"/>
  <c r="R351"/>
  <c r="P351"/>
  <c r="BI344"/>
  <c r="BH344"/>
  <c r="BG344"/>
  <c r="BF344"/>
  <c r="T344"/>
  <c r="R344"/>
  <c r="P344"/>
  <c r="BI334"/>
  <c r="BH334"/>
  <c r="BG334"/>
  <c r="BF334"/>
  <c r="T334"/>
  <c r="R334"/>
  <c r="P334"/>
  <c r="BI324"/>
  <c r="BH324"/>
  <c r="BG324"/>
  <c r="BF324"/>
  <c r="T324"/>
  <c r="R324"/>
  <c r="P324"/>
  <c r="BI320"/>
  <c r="BH320"/>
  <c r="BG320"/>
  <c r="BF320"/>
  <c r="T320"/>
  <c r="R320"/>
  <c r="P320"/>
  <c r="BI317"/>
  <c r="BH317"/>
  <c r="BG317"/>
  <c r="BF317"/>
  <c r="T317"/>
  <c r="R317"/>
  <c r="P317"/>
  <c r="BI314"/>
  <c r="BH314"/>
  <c r="BG314"/>
  <c r="BF314"/>
  <c r="T314"/>
  <c r="R314"/>
  <c r="P314"/>
  <c r="BI311"/>
  <c r="BH311"/>
  <c r="BG311"/>
  <c r="BF311"/>
  <c r="T311"/>
  <c r="R311"/>
  <c r="P311"/>
  <c r="BI302"/>
  <c r="BH302"/>
  <c r="BG302"/>
  <c r="BF302"/>
  <c r="T302"/>
  <c r="R302"/>
  <c r="P302"/>
  <c r="BI299"/>
  <c r="BH299"/>
  <c r="BG299"/>
  <c r="BF299"/>
  <c r="T299"/>
  <c r="R299"/>
  <c r="P299"/>
  <c r="BI294"/>
  <c r="BH294"/>
  <c r="BG294"/>
  <c r="BF294"/>
  <c r="T294"/>
  <c r="R294"/>
  <c r="P294"/>
  <c r="BI289"/>
  <c r="BH289"/>
  <c r="BG289"/>
  <c r="BF289"/>
  <c r="T289"/>
  <c r="R289"/>
  <c r="P289"/>
  <c r="BI280"/>
  <c r="BH280"/>
  <c r="BG280"/>
  <c r="BF280"/>
  <c r="T280"/>
  <c r="R280"/>
  <c r="P280"/>
  <c r="BI276"/>
  <c r="BH276"/>
  <c r="BG276"/>
  <c r="BF276"/>
  <c r="T276"/>
  <c r="R276"/>
  <c r="P276"/>
  <c r="BI273"/>
  <c r="BH273"/>
  <c r="BG273"/>
  <c r="BF273"/>
  <c r="T273"/>
  <c r="R273"/>
  <c r="P273"/>
  <c r="BI270"/>
  <c r="BH270"/>
  <c r="BG270"/>
  <c r="BF270"/>
  <c r="T270"/>
  <c r="R270"/>
  <c r="P270"/>
  <c r="BI263"/>
  <c r="BH263"/>
  <c r="BG263"/>
  <c r="BF263"/>
  <c r="T263"/>
  <c r="R263"/>
  <c r="P263"/>
  <c r="BI258"/>
  <c r="BH258"/>
  <c r="BG258"/>
  <c r="BF258"/>
  <c r="T258"/>
  <c r="R258"/>
  <c r="P258"/>
  <c r="BI254"/>
  <c r="BH254"/>
  <c r="BG254"/>
  <c r="BF254"/>
  <c r="T254"/>
  <c r="R254"/>
  <c r="P254"/>
  <c r="BI251"/>
  <c r="BH251"/>
  <c r="BG251"/>
  <c r="BF251"/>
  <c r="T251"/>
  <c r="R251"/>
  <c r="P251"/>
  <c r="BI246"/>
  <c r="BH246"/>
  <c r="BG246"/>
  <c r="BF246"/>
  <c r="T246"/>
  <c r="R246"/>
  <c r="P246"/>
  <c r="BI241"/>
  <c r="BH241"/>
  <c r="BG241"/>
  <c r="BF241"/>
  <c r="T241"/>
  <c r="R241"/>
  <c r="P241"/>
  <c r="BI237"/>
  <c r="BH237"/>
  <c r="BG237"/>
  <c r="BF237"/>
  <c r="T237"/>
  <c r="R237"/>
  <c r="P237"/>
  <c r="BI225"/>
  <c r="BH225"/>
  <c r="BG225"/>
  <c r="BF225"/>
  <c r="T225"/>
  <c r="R225"/>
  <c r="P225"/>
  <c r="BI215"/>
  <c r="BH215"/>
  <c r="BG215"/>
  <c r="BF215"/>
  <c r="T215"/>
  <c r="R215"/>
  <c r="P215"/>
  <c r="BI209"/>
  <c r="BH209"/>
  <c r="BG209"/>
  <c r="BF209"/>
  <c r="T209"/>
  <c r="R209"/>
  <c r="P209"/>
  <c r="BI206"/>
  <c r="BH206"/>
  <c r="BG206"/>
  <c r="BF206"/>
  <c r="T206"/>
  <c r="R206"/>
  <c r="P206"/>
  <c r="BI197"/>
  <c r="BH197"/>
  <c r="BG197"/>
  <c r="BF197"/>
  <c r="T197"/>
  <c r="R197"/>
  <c r="P197"/>
  <c r="BI188"/>
  <c r="BH188"/>
  <c r="BG188"/>
  <c r="BF188"/>
  <c r="T188"/>
  <c r="R188"/>
  <c r="P188"/>
  <c r="BI183"/>
  <c r="BH183"/>
  <c r="BG183"/>
  <c r="BF183"/>
  <c r="T183"/>
  <c r="R183"/>
  <c r="P183"/>
  <c r="BI179"/>
  <c r="BH179"/>
  <c r="BG179"/>
  <c r="BF179"/>
  <c r="T179"/>
  <c r="R179"/>
  <c r="P179"/>
  <c r="BI176"/>
  <c r="BH176"/>
  <c r="BG176"/>
  <c r="BF176"/>
  <c r="T176"/>
  <c r="R176"/>
  <c r="P176"/>
  <c r="BI172"/>
  <c r="BH172"/>
  <c r="BG172"/>
  <c r="BF172"/>
  <c r="T172"/>
  <c r="R172"/>
  <c r="P172"/>
  <c r="BI168"/>
  <c r="BH168"/>
  <c r="BG168"/>
  <c r="BF168"/>
  <c r="T168"/>
  <c r="R168"/>
  <c r="P168"/>
  <c r="BI163"/>
  <c r="BH163"/>
  <c r="BG163"/>
  <c r="BF163"/>
  <c r="T163"/>
  <c r="R163"/>
  <c r="P163"/>
  <c r="BI158"/>
  <c r="BH158"/>
  <c r="BG158"/>
  <c r="BF158"/>
  <c r="T158"/>
  <c r="R158"/>
  <c r="P158"/>
  <c r="BI155"/>
  <c r="BH155"/>
  <c r="BG155"/>
  <c r="BF155"/>
  <c r="T155"/>
  <c r="R155"/>
  <c r="P155"/>
  <c r="BI150"/>
  <c r="BH150"/>
  <c r="BG150"/>
  <c r="BF150"/>
  <c r="T150"/>
  <c r="R150"/>
  <c r="P150"/>
  <c r="BI145"/>
  <c r="BH145"/>
  <c r="BG145"/>
  <c r="BF145"/>
  <c r="T145"/>
  <c r="R145"/>
  <c r="P145"/>
  <c r="BI141"/>
  <c r="BH141"/>
  <c r="BG141"/>
  <c r="BF141"/>
  <c r="T141"/>
  <c r="R141"/>
  <c r="P141"/>
  <c r="BI132"/>
  <c r="BH132"/>
  <c r="BG132"/>
  <c r="BF132"/>
  <c r="T132"/>
  <c r="R132"/>
  <c r="P132"/>
  <c r="BI127"/>
  <c r="BH127"/>
  <c r="BG127"/>
  <c r="BF127"/>
  <c r="T127"/>
  <c r="R127"/>
  <c r="P127"/>
  <c r="BI124"/>
  <c r="BH124"/>
  <c r="BG124"/>
  <c r="BF124"/>
  <c r="T124"/>
  <c r="R124"/>
  <c r="P124"/>
  <c r="BI120"/>
  <c r="BH120"/>
  <c r="BG120"/>
  <c r="BF120"/>
  <c r="T120"/>
  <c r="R120"/>
  <c r="P120"/>
  <c r="BI115"/>
  <c r="BH115"/>
  <c r="BG115"/>
  <c r="BF115"/>
  <c r="T115"/>
  <c r="R115"/>
  <c r="P115"/>
  <c r="BI111"/>
  <c r="BH111"/>
  <c r="BG111"/>
  <c r="BF111"/>
  <c r="T111"/>
  <c r="R111"/>
  <c r="P111"/>
  <c r="BI107"/>
  <c r="BH107"/>
  <c r="BG107"/>
  <c r="BF107"/>
  <c r="T107"/>
  <c r="R107"/>
  <c r="P107"/>
  <c r="BI104"/>
  <c r="BH104"/>
  <c r="BG104"/>
  <c r="BF104"/>
  <c r="T104"/>
  <c r="R104"/>
  <c r="P104"/>
  <c r="J98"/>
  <c r="F97"/>
  <c r="F95"/>
  <c r="E93"/>
  <c r="J63"/>
  <c r="F62"/>
  <c r="F60"/>
  <c r="E58"/>
  <c r="J25"/>
  <c r="E25"/>
  <c r="J97"/>
  <c r="J24"/>
  <c r="J22"/>
  <c r="E22"/>
  <c r="F63"/>
  <c r="J21"/>
  <c r="J16"/>
  <c r="J60"/>
  <c r="E7"/>
  <c r="E52"/>
  <c i="19" r="J41"/>
  <c r="J40"/>
  <c i="1" r="AY82"/>
  <c i="19" r="J39"/>
  <c i="1" r="AX82"/>
  <c i="19" r="BI109"/>
  <c r="BH109"/>
  <c r="BG109"/>
  <c r="BF109"/>
  <c r="T109"/>
  <c r="T108"/>
  <c r="R109"/>
  <c r="R108"/>
  <c r="P109"/>
  <c r="P108"/>
  <c r="BI105"/>
  <c r="BH105"/>
  <c r="BG105"/>
  <c r="BF105"/>
  <c r="T105"/>
  <c r="T104"/>
  <c r="R105"/>
  <c r="R104"/>
  <c r="P105"/>
  <c r="P104"/>
  <c r="BI101"/>
  <c r="BH101"/>
  <c r="BG101"/>
  <c r="BF101"/>
  <c r="T101"/>
  <c r="R101"/>
  <c r="P101"/>
  <c r="BI98"/>
  <c r="BH98"/>
  <c r="BG98"/>
  <c r="BF98"/>
  <c r="T98"/>
  <c r="R98"/>
  <c r="P98"/>
  <c r="J92"/>
  <c r="F91"/>
  <c r="F89"/>
  <c r="E87"/>
  <c r="J63"/>
  <c r="F62"/>
  <c r="F60"/>
  <c r="E58"/>
  <c r="J25"/>
  <c r="E25"/>
  <c r="J91"/>
  <c r="J24"/>
  <c r="J22"/>
  <c r="E22"/>
  <c r="F63"/>
  <c r="J21"/>
  <c r="J16"/>
  <c r="J89"/>
  <c r="E7"/>
  <c r="E52"/>
  <c i="18" r="J41"/>
  <c r="J40"/>
  <c i="1" r="AY81"/>
  <c i="18" r="J39"/>
  <c i="1" r="AX81"/>
  <c i="18" r="BI132"/>
  <c r="BH132"/>
  <c r="BG132"/>
  <c r="BF132"/>
  <c r="T132"/>
  <c r="T131"/>
  <c r="R132"/>
  <c r="R131"/>
  <c r="P132"/>
  <c r="P131"/>
  <c r="BI126"/>
  <c r="BH126"/>
  <c r="BG126"/>
  <c r="BF126"/>
  <c r="T126"/>
  <c r="R126"/>
  <c r="P126"/>
  <c r="BI121"/>
  <c r="BH121"/>
  <c r="BG121"/>
  <c r="BF121"/>
  <c r="T121"/>
  <c r="R121"/>
  <c r="P121"/>
  <c r="BI116"/>
  <c r="BH116"/>
  <c r="BG116"/>
  <c r="BF116"/>
  <c r="T116"/>
  <c r="R116"/>
  <c r="P116"/>
  <c r="BI111"/>
  <c r="BH111"/>
  <c r="BG111"/>
  <c r="BF111"/>
  <c r="T111"/>
  <c r="R111"/>
  <c r="P111"/>
  <c r="BI108"/>
  <c r="BH108"/>
  <c r="BG108"/>
  <c r="BF108"/>
  <c r="T108"/>
  <c r="R108"/>
  <c r="P108"/>
  <c r="BI102"/>
  <c r="BH102"/>
  <c r="BG102"/>
  <c r="BF102"/>
  <c r="T102"/>
  <c r="R102"/>
  <c r="P102"/>
  <c r="BI97"/>
  <c r="BH97"/>
  <c r="BG97"/>
  <c r="BF97"/>
  <c r="T97"/>
  <c r="R97"/>
  <c r="P97"/>
  <c r="J91"/>
  <c r="F90"/>
  <c r="F88"/>
  <c r="E86"/>
  <c r="J63"/>
  <c r="F62"/>
  <c r="F60"/>
  <c r="E58"/>
  <c r="J25"/>
  <c r="E25"/>
  <c r="J62"/>
  <c r="J24"/>
  <c r="J22"/>
  <c r="E22"/>
  <c r="F91"/>
  <c r="J21"/>
  <c r="J16"/>
  <c r="J88"/>
  <c r="E7"/>
  <c r="E80"/>
  <c i="17" r="J41"/>
  <c r="J40"/>
  <c i="1" r="AY80"/>
  <c i="17" r="J39"/>
  <c i="1" r="AX80"/>
  <c i="17" r="BI199"/>
  <c r="BH199"/>
  <c r="BG199"/>
  <c r="BF199"/>
  <c r="T199"/>
  <c r="R199"/>
  <c r="P199"/>
  <c r="BI196"/>
  <c r="BH196"/>
  <c r="BG196"/>
  <c r="BF196"/>
  <c r="T196"/>
  <c r="R196"/>
  <c r="P196"/>
  <c r="BI192"/>
  <c r="BH192"/>
  <c r="BG192"/>
  <c r="BF192"/>
  <c r="T192"/>
  <c r="R192"/>
  <c r="P192"/>
  <c r="BI186"/>
  <c r="BH186"/>
  <c r="BG186"/>
  <c r="BF186"/>
  <c r="T186"/>
  <c r="T185"/>
  <c r="R186"/>
  <c r="R185"/>
  <c r="P186"/>
  <c r="P185"/>
  <c r="BI181"/>
  <c r="BH181"/>
  <c r="BG181"/>
  <c r="BF181"/>
  <c r="T181"/>
  <c r="T180"/>
  <c r="R181"/>
  <c r="R180"/>
  <c r="P181"/>
  <c r="P180"/>
  <c r="BI174"/>
  <c r="BH174"/>
  <c r="BG174"/>
  <c r="BF174"/>
  <c r="T174"/>
  <c r="T167"/>
  <c r="R174"/>
  <c r="R167"/>
  <c r="P174"/>
  <c r="P167"/>
  <c r="BI168"/>
  <c r="BH168"/>
  <c r="BG168"/>
  <c r="BF168"/>
  <c r="T168"/>
  <c r="R168"/>
  <c r="P168"/>
  <c r="BI162"/>
  <c r="BH162"/>
  <c r="BG162"/>
  <c r="BF162"/>
  <c r="T162"/>
  <c r="T161"/>
  <c r="R162"/>
  <c r="R161"/>
  <c r="P162"/>
  <c r="P161"/>
  <c r="BI156"/>
  <c r="BH156"/>
  <c r="BG156"/>
  <c r="BF156"/>
  <c r="T156"/>
  <c r="T155"/>
  <c r="R156"/>
  <c r="R155"/>
  <c r="P156"/>
  <c r="P155"/>
  <c r="BI152"/>
  <c r="BH152"/>
  <c r="BG152"/>
  <c r="BF152"/>
  <c r="T152"/>
  <c r="R152"/>
  <c r="P152"/>
  <c r="BI147"/>
  <c r="BH147"/>
  <c r="BG147"/>
  <c r="BF147"/>
  <c r="T147"/>
  <c r="R147"/>
  <c r="P147"/>
  <c r="BI144"/>
  <c r="BH144"/>
  <c r="BG144"/>
  <c r="BF144"/>
  <c r="T144"/>
  <c r="R144"/>
  <c r="P144"/>
  <c r="BI139"/>
  <c r="BH139"/>
  <c r="BG139"/>
  <c r="BF139"/>
  <c r="T139"/>
  <c r="R139"/>
  <c r="P139"/>
  <c r="BI135"/>
  <c r="BH135"/>
  <c r="BG135"/>
  <c r="BF135"/>
  <c r="T135"/>
  <c r="R135"/>
  <c r="P135"/>
  <c r="BI133"/>
  <c r="BH133"/>
  <c r="BG133"/>
  <c r="BF133"/>
  <c r="T133"/>
  <c r="R133"/>
  <c r="P133"/>
  <c r="BI128"/>
  <c r="BH128"/>
  <c r="BG128"/>
  <c r="BF128"/>
  <c r="T128"/>
  <c r="R128"/>
  <c r="P128"/>
  <c r="BI123"/>
  <c r="BH123"/>
  <c r="BG123"/>
  <c r="BF123"/>
  <c r="T123"/>
  <c r="R123"/>
  <c r="P123"/>
  <c r="BI117"/>
  <c r="BH117"/>
  <c r="BG117"/>
  <c r="BF117"/>
  <c r="T117"/>
  <c r="R117"/>
  <c r="P117"/>
  <c r="BI113"/>
  <c r="BH113"/>
  <c r="BG113"/>
  <c r="BF113"/>
  <c r="T113"/>
  <c r="R113"/>
  <c r="P113"/>
  <c r="BI109"/>
  <c r="BH109"/>
  <c r="BG109"/>
  <c r="BF109"/>
  <c r="T109"/>
  <c r="R109"/>
  <c r="P109"/>
  <c r="BI103"/>
  <c r="BH103"/>
  <c r="BG103"/>
  <c r="BF103"/>
  <c r="T103"/>
  <c r="R103"/>
  <c r="P103"/>
  <c r="J97"/>
  <c r="F96"/>
  <c r="F94"/>
  <c r="E92"/>
  <c r="J63"/>
  <c r="F62"/>
  <c r="F60"/>
  <c r="E58"/>
  <c r="J25"/>
  <c r="E25"/>
  <c r="J62"/>
  <c r="J24"/>
  <c r="J22"/>
  <c r="E22"/>
  <c r="F63"/>
  <c r="J21"/>
  <c r="J16"/>
  <c r="J94"/>
  <c r="E7"/>
  <c r="E86"/>
  <c i="16" r="J41"/>
  <c r="J40"/>
  <c i="1" r="AY77"/>
  <c i="16" r="J39"/>
  <c i="1" r="AX77"/>
  <c i="16" r="BI109"/>
  <c r="BH109"/>
  <c r="BG109"/>
  <c r="BF109"/>
  <c r="T109"/>
  <c r="T108"/>
  <c r="R109"/>
  <c r="R108"/>
  <c r="P109"/>
  <c r="P108"/>
  <c r="BI105"/>
  <c r="BH105"/>
  <c r="BG105"/>
  <c r="BF105"/>
  <c r="T105"/>
  <c r="T104"/>
  <c r="R105"/>
  <c r="R104"/>
  <c r="P105"/>
  <c r="P104"/>
  <c r="BI101"/>
  <c r="BH101"/>
  <c r="BG101"/>
  <c r="BF101"/>
  <c r="T101"/>
  <c r="R101"/>
  <c r="P101"/>
  <c r="BI98"/>
  <c r="BH98"/>
  <c r="BG98"/>
  <c r="BF98"/>
  <c r="T98"/>
  <c r="R98"/>
  <c r="P98"/>
  <c r="J92"/>
  <c r="F91"/>
  <c r="F89"/>
  <c r="E87"/>
  <c r="J63"/>
  <c r="F62"/>
  <c r="F60"/>
  <c r="E58"/>
  <c r="J25"/>
  <c r="E25"/>
  <c r="J91"/>
  <c r="J24"/>
  <c r="J22"/>
  <c r="E22"/>
  <c r="F63"/>
  <c r="J21"/>
  <c r="J16"/>
  <c r="J60"/>
  <c r="E7"/>
  <c r="E81"/>
  <c i="15" r="J41"/>
  <c r="J40"/>
  <c i="1" r="AY76"/>
  <c i="15" r="J39"/>
  <c i="1" r="AX76"/>
  <c i="15" r="BI132"/>
  <c r="BH132"/>
  <c r="BG132"/>
  <c r="BF132"/>
  <c r="T132"/>
  <c r="T131"/>
  <c r="R132"/>
  <c r="R131"/>
  <c r="P132"/>
  <c r="P131"/>
  <c r="BI126"/>
  <c r="BH126"/>
  <c r="BG126"/>
  <c r="BF126"/>
  <c r="T126"/>
  <c r="R126"/>
  <c r="P126"/>
  <c r="BI121"/>
  <c r="BH121"/>
  <c r="BG121"/>
  <c r="BF121"/>
  <c r="T121"/>
  <c r="R121"/>
  <c r="P121"/>
  <c r="BI116"/>
  <c r="BH116"/>
  <c r="BG116"/>
  <c r="BF116"/>
  <c r="T116"/>
  <c r="R116"/>
  <c r="P116"/>
  <c r="BI111"/>
  <c r="BH111"/>
  <c r="BG111"/>
  <c r="BF111"/>
  <c r="T111"/>
  <c r="R111"/>
  <c r="P111"/>
  <c r="BI108"/>
  <c r="BH108"/>
  <c r="BG108"/>
  <c r="BF108"/>
  <c r="T108"/>
  <c r="R108"/>
  <c r="P108"/>
  <c r="BI102"/>
  <c r="BH102"/>
  <c r="BG102"/>
  <c r="BF102"/>
  <c r="T102"/>
  <c r="R102"/>
  <c r="P102"/>
  <c r="BI97"/>
  <c r="BH97"/>
  <c r="BG97"/>
  <c r="BF97"/>
  <c r="T97"/>
  <c r="R97"/>
  <c r="P97"/>
  <c r="J91"/>
  <c r="F90"/>
  <c r="F88"/>
  <c r="E86"/>
  <c r="J63"/>
  <c r="F62"/>
  <c r="F60"/>
  <c r="E58"/>
  <c r="J25"/>
  <c r="E25"/>
  <c r="J62"/>
  <c r="J24"/>
  <c r="J22"/>
  <c r="E22"/>
  <c r="F63"/>
  <c r="J21"/>
  <c r="J16"/>
  <c r="J88"/>
  <c r="E7"/>
  <c r="E52"/>
  <c i="14" r="J41"/>
  <c r="J40"/>
  <c i="1" r="AY75"/>
  <c i="14" r="J39"/>
  <c i="1" r="AX75"/>
  <c i="14" r="BI535"/>
  <c r="BH535"/>
  <c r="BG535"/>
  <c r="BF535"/>
  <c r="T535"/>
  <c r="T534"/>
  <c r="R535"/>
  <c r="R534"/>
  <c r="P535"/>
  <c r="P534"/>
  <c r="BI531"/>
  <c r="BH531"/>
  <c r="BG531"/>
  <c r="BF531"/>
  <c r="T531"/>
  <c r="R531"/>
  <c r="P531"/>
  <c r="BI528"/>
  <c r="BH528"/>
  <c r="BG528"/>
  <c r="BF528"/>
  <c r="T528"/>
  <c r="R528"/>
  <c r="P528"/>
  <c r="BI524"/>
  <c r="BH524"/>
  <c r="BG524"/>
  <c r="BF524"/>
  <c r="T524"/>
  <c r="R524"/>
  <c r="P524"/>
  <c r="BI520"/>
  <c r="BH520"/>
  <c r="BG520"/>
  <c r="BF520"/>
  <c r="T520"/>
  <c r="R520"/>
  <c r="P520"/>
  <c r="BI515"/>
  <c r="BH515"/>
  <c r="BG515"/>
  <c r="BF515"/>
  <c r="T515"/>
  <c r="R515"/>
  <c r="P515"/>
  <c r="BI511"/>
  <c r="BH511"/>
  <c r="BG511"/>
  <c r="BF511"/>
  <c r="T511"/>
  <c r="R511"/>
  <c r="P511"/>
  <c r="BI500"/>
  <c r="BH500"/>
  <c r="BG500"/>
  <c r="BF500"/>
  <c r="T500"/>
  <c r="R500"/>
  <c r="P500"/>
  <c r="BI494"/>
  <c r="BH494"/>
  <c r="BG494"/>
  <c r="BF494"/>
  <c r="T494"/>
  <c r="T493"/>
  <c r="R494"/>
  <c r="R493"/>
  <c r="P494"/>
  <c r="P493"/>
  <c r="BI491"/>
  <c r="BH491"/>
  <c r="BG491"/>
  <c r="BF491"/>
  <c r="T491"/>
  <c r="R491"/>
  <c r="P491"/>
  <c r="BI486"/>
  <c r="BH486"/>
  <c r="BG486"/>
  <c r="BF486"/>
  <c r="T486"/>
  <c r="R486"/>
  <c r="P486"/>
  <c r="BI481"/>
  <c r="BH481"/>
  <c r="BG481"/>
  <c r="BF481"/>
  <c r="T481"/>
  <c r="R481"/>
  <c r="P481"/>
  <c r="BI476"/>
  <c r="BH476"/>
  <c r="BG476"/>
  <c r="BF476"/>
  <c r="T476"/>
  <c r="R476"/>
  <c r="P476"/>
  <c r="BI471"/>
  <c r="BH471"/>
  <c r="BG471"/>
  <c r="BF471"/>
  <c r="T471"/>
  <c r="R471"/>
  <c r="P471"/>
  <c r="BI463"/>
  <c r="BH463"/>
  <c r="BG463"/>
  <c r="BF463"/>
  <c r="T463"/>
  <c r="R463"/>
  <c r="P463"/>
  <c r="BI458"/>
  <c r="BH458"/>
  <c r="BG458"/>
  <c r="BF458"/>
  <c r="T458"/>
  <c r="R458"/>
  <c r="P458"/>
  <c r="BI455"/>
  <c r="BH455"/>
  <c r="BG455"/>
  <c r="BF455"/>
  <c r="T455"/>
  <c r="R455"/>
  <c r="P455"/>
  <c r="BI450"/>
  <c r="BH450"/>
  <c r="BG450"/>
  <c r="BF450"/>
  <c r="T450"/>
  <c r="R450"/>
  <c r="P450"/>
  <c r="BI442"/>
  <c r="BH442"/>
  <c r="BG442"/>
  <c r="BF442"/>
  <c r="T442"/>
  <c r="R442"/>
  <c r="P442"/>
  <c r="BI437"/>
  <c r="BH437"/>
  <c r="BG437"/>
  <c r="BF437"/>
  <c r="T437"/>
  <c r="R437"/>
  <c r="P437"/>
  <c r="BI432"/>
  <c r="BH432"/>
  <c r="BG432"/>
  <c r="BF432"/>
  <c r="T432"/>
  <c r="R432"/>
  <c r="P432"/>
  <c r="BI427"/>
  <c r="BH427"/>
  <c r="BG427"/>
  <c r="BF427"/>
  <c r="T427"/>
  <c r="R427"/>
  <c r="P427"/>
  <c r="BI422"/>
  <c r="BH422"/>
  <c r="BG422"/>
  <c r="BF422"/>
  <c r="T422"/>
  <c r="R422"/>
  <c r="P422"/>
  <c r="BI416"/>
  <c r="BH416"/>
  <c r="BG416"/>
  <c r="BF416"/>
  <c r="T416"/>
  <c r="R416"/>
  <c r="P416"/>
  <c r="BI414"/>
  <c r="BH414"/>
  <c r="BG414"/>
  <c r="BF414"/>
  <c r="T414"/>
  <c r="R414"/>
  <c r="P414"/>
  <c r="BI409"/>
  <c r="BH409"/>
  <c r="BG409"/>
  <c r="BF409"/>
  <c r="T409"/>
  <c r="R409"/>
  <c r="P409"/>
  <c r="BI404"/>
  <c r="BH404"/>
  <c r="BG404"/>
  <c r="BF404"/>
  <c r="T404"/>
  <c r="R404"/>
  <c r="P404"/>
  <c r="BI401"/>
  <c r="BH401"/>
  <c r="BG401"/>
  <c r="BF401"/>
  <c r="T401"/>
  <c r="R401"/>
  <c r="P401"/>
  <c r="BI396"/>
  <c r="BH396"/>
  <c r="BG396"/>
  <c r="BF396"/>
  <c r="T396"/>
  <c r="R396"/>
  <c r="P396"/>
  <c r="BI391"/>
  <c r="BH391"/>
  <c r="BG391"/>
  <c r="BF391"/>
  <c r="T391"/>
  <c r="R391"/>
  <c r="P391"/>
  <c r="BI388"/>
  <c r="BH388"/>
  <c r="BG388"/>
  <c r="BF388"/>
  <c r="T388"/>
  <c r="R388"/>
  <c r="P388"/>
  <c r="BI383"/>
  <c r="BH383"/>
  <c r="BG383"/>
  <c r="BF383"/>
  <c r="T383"/>
  <c r="R383"/>
  <c r="P383"/>
  <c r="BI378"/>
  <c r="BH378"/>
  <c r="BG378"/>
  <c r="BF378"/>
  <c r="T378"/>
  <c r="R378"/>
  <c r="P378"/>
  <c r="BI374"/>
  <c r="BH374"/>
  <c r="BG374"/>
  <c r="BF374"/>
  <c r="T374"/>
  <c r="R374"/>
  <c r="P374"/>
  <c r="BI369"/>
  <c r="BH369"/>
  <c r="BG369"/>
  <c r="BF369"/>
  <c r="T369"/>
  <c r="R369"/>
  <c r="P369"/>
  <c r="BI364"/>
  <c r="BH364"/>
  <c r="BG364"/>
  <c r="BF364"/>
  <c r="T364"/>
  <c r="R364"/>
  <c r="P364"/>
  <c r="BI359"/>
  <c r="BH359"/>
  <c r="BG359"/>
  <c r="BF359"/>
  <c r="T359"/>
  <c r="R359"/>
  <c r="P359"/>
  <c r="BI355"/>
  <c r="BH355"/>
  <c r="BG355"/>
  <c r="BF355"/>
  <c r="T355"/>
  <c r="R355"/>
  <c r="P355"/>
  <c r="BI351"/>
  <c r="BH351"/>
  <c r="BG351"/>
  <c r="BF351"/>
  <c r="T351"/>
  <c r="R351"/>
  <c r="P351"/>
  <c r="BI346"/>
  <c r="BH346"/>
  <c r="BG346"/>
  <c r="BF346"/>
  <c r="T346"/>
  <c r="R346"/>
  <c r="P346"/>
  <c r="BI342"/>
  <c r="BH342"/>
  <c r="BG342"/>
  <c r="BF342"/>
  <c r="T342"/>
  <c r="R342"/>
  <c r="P342"/>
  <c r="BI332"/>
  <c r="BH332"/>
  <c r="BG332"/>
  <c r="BF332"/>
  <c r="T332"/>
  <c r="R332"/>
  <c r="P332"/>
  <c r="BI325"/>
  <c r="BH325"/>
  <c r="BG325"/>
  <c r="BF325"/>
  <c r="T325"/>
  <c r="R325"/>
  <c r="P325"/>
  <c r="BI320"/>
  <c r="BH320"/>
  <c r="BG320"/>
  <c r="BF320"/>
  <c r="T320"/>
  <c r="R320"/>
  <c r="P320"/>
  <c r="BI315"/>
  <c r="BH315"/>
  <c r="BG315"/>
  <c r="BF315"/>
  <c r="T315"/>
  <c r="R315"/>
  <c r="P315"/>
  <c r="BI309"/>
  <c r="BH309"/>
  <c r="BG309"/>
  <c r="BF309"/>
  <c r="T309"/>
  <c r="R309"/>
  <c r="P309"/>
  <c r="BI303"/>
  <c r="BH303"/>
  <c r="BG303"/>
  <c r="BF303"/>
  <c r="T303"/>
  <c r="R303"/>
  <c r="P303"/>
  <c r="BI298"/>
  <c r="BH298"/>
  <c r="BG298"/>
  <c r="BF298"/>
  <c r="T298"/>
  <c r="R298"/>
  <c r="P298"/>
  <c r="BI293"/>
  <c r="BH293"/>
  <c r="BG293"/>
  <c r="BF293"/>
  <c r="T293"/>
  <c r="R293"/>
  <c r="P293"/>
  <c r="BI288"/>
  <c r="BH288"/>
  <c r="BG288"/>
  <c r="BF288"/>
  <c r="T288"/>
  <c r="R288"/>
  <c r="P288"/>
  <c r="BI282"/>
  <c r="BH282"/>
  <c r="BG282"/>
  <c r="BF282"/>
  <c r="T282"/>
  <c r="R282"/>
  <c r="P282"/>
  <c r="BI277"/>
  <c r="BH277"/>
  <c r="BG277"/>
  <c r="BF277"/>
  <c r="T277"/>
  <c r="R277"/>
  <c r="P277"/>
  <c r="BI272"/>
  <c r="BH272"/>
  <c r="BG272"/>
  <c r="BF272"/>
  <c r="T272"/>
  <c r="R272"/>
  <c r="P272"/>
  <c r="BI267"/>
  <c r="BH267"/>
  <c r="BG267"/>
  <c r="BF267"/>
  <c r="T267"/>
  <c r="R267"/>
  <c r="P267"/>
  <c r="BI264"/>
  <c r="BH264"/>
  <c r="BG264"/>
  <c r="BF264"/>
  <c r="T264"/>
  <c r="R264"/>
  <c r="P264"/>
  <c r="BI256"/>
  <c r="BH256"/>
  <c r="BG256"/>
  <c r="BF256"/>
  <c r="T256"/>
  <c r="R256"/>
  <c r="P256"/>
  <c r="BI248"/>
  <c r="BH248"/>
  <c r="BG248"/>
  <c r="BF248"/>
  <c r="T248"/>
  <c r="R248"/>
  <c r="P248"/>
  <c r="BI246"/>
  <c r="BH246"/>
  <c r="BG246"/>
  <c r="BF246"/>
  <c r="T246"/>
  <c r="R246"/>
  <c r="P246"/>
  <c r="BI241"/>
  <c r="BH241"/>
  <c r="BG241"/>
  <c r="BF241"/>
  <c r="T241"/>
  <c r="R241"/>
  <c r="P241"/>
  <c r="BI236"/>
  <c r="BH236"/>
  <c r="BG236"/>
  <c r="BF236"/>
  <c r="T236"/>
  <c r="R236"/>
  <c r="P236"/>
  <c r="BI233"/>
  <c r="BH233"/>
  <c r="BG233"/>
  <c r="BF233"/>
  <c r="T233"/>
  <c r="R233"/>
  <c r="P233"/>
  <c r="BI222"/>
  <c r="BH222"/>
  <c r="BG222"/>
  <c r="BF222"/>
  <c r="T222"/>
  <c r="R222"/>
  <c r="P222"/>
  <c r="BI212"/>
  <c r="BH212"/>
  <c r="BG212"/>
  <c r="BF212"/>
  <c r="T212"/>
  <c r="R212"/>
  <c r="P212"/>
  <c r="BI206"/>
  <c r="BH206"/>
  <c r="BG206"/>
  <c r="BF206"/>
  <c r="T206"/>
  <c r="R206"/>
  <c r="P206"/>
  <c r="BI201"/>
  <c r="BH201"/>
  <c r="BG201"/>
  <c r="BF201"/>
  <c r="T201"/>
  <c r="R201"/>
  <c r="P201"/>
  <c r="BI193"/>
  <c r="BH193"/>
  <c r="BG193"/>
  <c r="BF193"/>
  <c r="T193"/>
  <c r="R193"/>
  <c r="P193"/>
  <c r="BI190"/>
  <c r="BH190"/>
  <c r="BG190"/>
  <c r="BF190"/>
  <c r="T190"/>
  <c r="R190"/>
  <c r="P190"/>
  <c r="BI187"/>
  <c r="BH187"/>
  <c r="BG187"/>
  <c r="BF187"/>
  <c r="T187"/>
  <c r="R187"/>
  <c r="P187"/>
  <c r="BI182"/>
  <c r="BH182"/>
  <c r="BG182"/>
  <c r="BF182"/>
  <c r="T182"/>
  <c r="R182"/>
  <c r="P182"/>
  <c r="BI179"/>
  <c r="BH179"/>
  <c r="BG179"/>
  <c r="BF179"/>
  <c r="T179"/>
  <c r="R179"/>
  <c r="P179"/>
  <c r="BI171"/>
  <c r="BH171"/>
  <c r="BG171"/>
  <c r="BF171"/>
  <c r="T171"/>
  <c r="R171"/>
  <c r="P171"/>
  <c r="BI168"/>
  <c r="BH168"/>
  <c r="BG168"/>
  <c r="BF168"/>
  <c r="T168"/>
  <c r="R168"/>
  <c r="P168"/>
  <c r="BI162"/>
  <c r="BH162"/>
  <c r="BG162"/>
  <c r="BF162"/>
  <c r="T162"/>
  <c r="R162"/>
  <c r="P162"/>
  <c r="BI157"/>
  <c r="BH157"/>
  <c r="BG157"/>
  <c r="BF157"/>
  <c r="T157"/>
  <c r="R157"/>
  <c r="P157"/>
  <c r="BI152"/>
  <c r="BH152"/>
  <c r="BG152"/>
  <c r="BF152"/>
  <c r="T152"/>
  <c r="R152"/>
  <c r="P152"/>
  <c r="BI150"/>
  <c r="BH150"/>
  <c r="BG150"/>
  <c r="BF150"/>
  <c r="T150"/>
  <c r="R150"/>
  <c r="P150"/>
  <c r="BI142"/>
  <c r="BH142"/>
  <c r="BG142"/>
  <c r="BF142"/>
  <c r="T142"/>
  <c r="R142"/>
  <c r="P142"/>
  <c r="BI137"/>
  <c r="BH137"/>
  <c r="BG137"/>
  <c r="BF137"/>
  <c r="T137"/>
  <c r="R137"/>
  <c r="P137"/>
  <c r="BI125"/>
  <c r="BH125"/>
  <c r="BG125"/>
  <c r="BF125"/>
  <c r="T125"/>
  <c r="R125"/>
  <c r="P125"/>
  <c r="BI120"/>
  <c r="BH120"/>
  <c r="BG120"/>
  <c r="BF120"/>
  <c r="T120"/>
  <c r="R120"/>
  <c r="P120"/>
  <c r="BI116"/>
  <c r="BH116"/>
  <c r="BG116"/>
  <c r="BF116"/>
  <c r="T116"/>
  <c r="R116"/>
  <c r="P116"/>
  <c r="BI112"/>
  <c r="BH112"/>
  <c r="BG112"/>
  <c r="BF112"/>
  <c r="T112"/>
  <c r="R112"/>
  <c r="P112"/>
  <c r="BI106"/>
  <c r="BH106"/>
  <c r="BG106"/>
  <c r="BF106"/>
  <c r="T106"/>
  <c r="R106"/>
  <c r="P106"/>
  <c r="J100"/>
  <c r="F99"/>
  <c r="F97"/>
  <c r="E95"/>
  <c r="J63"/>
  <c r="F62"/>
  <c r="F60"/>
  <c r="E58"/>
  <c r="J25"/>
  <c r="E25"/>
  <c r="J99"/>
  <c r="J24"/>
  <c r="J22"/>
  <c r="E22"/>
  <c r="F100"/>
  <c r="J21"/>
  <c r="J16"/>
  <c r="J97"/>
  <c r="E7"/>
  <c r="E52"/>
  <c i="13" r="J41"/>
  <c r="J40"/>
  <c i="1" r="AY72"/>
  <c i="13" r="J39"/>
  <c i="1" r="AX72"/>
  <c i="13" r="BI109"/>
  <c r="BH109"/>
  <c r="BG109"/>
  <c r="BF109"/>
  <c r="T109"/>
  <c r="T108"/>
  <c r="R109"/>
  <c r="R108"/>
  <c r="P109"/>
  <c r="P108"/>
  <c r="BI105"/>
  <c r="BH105"/>
  <c r="BG105"/>
  <c r="BF105"/>
  <c r="T105"/>
  <c r="T104"/>
  <c r="R105"/>
  <c r="R104"/>
  <c r="P105"/>
  <c r="P104"/>
  <c r="BI101"/>
  <c r="BH101"/>
  <c r="BG101"/>
  <c r="BF101"/>
  <c r="T101"/>
  <c r="R101"/>
  <c r="P101"/>
  <c r="BI98"/>
  <c r="BH98"/>
  <c r="BG98"/>
  <c r="BF98"/>
  <c r="T98"/>
  <c r="R98"/>
  <c r="P98"/>
  <c r="J92"/>
  <c r="F91"/>
  <c r="F89"/>
  <c r="E87"/>
  <c r="J63"/>
  <c r="F62"/>
  <c r="F60"/>
  <c r="E58"/>
  <c r="J25"/>
  <c r="E25"/>
  <c r="J62"/>
  <c r="J24"/>
  <c r="J22"/>
  <c r="E22"/>
  <c r="F92"/>
  <c r="J21"/>
  <c r="J16"/>
  <c r="J60"/>
  <c r="E7"/>
  <c r="E81"/>
  <c i="12" r="J41"/>
  <c r="J40"/>
  <c i="1" r="AY71"/>
  <c i="12" r="J39"/>
  <c i="1" r="AX71"/>
  <c i="12" r="BI132"/>
  <c r="BH132"/>
  <c r="BG132"/>
  <c r="BF132"/>
  <c r="T132"/>
  <c r="T131"/>
  <c r="R132"/>
  <c r="R131"/>
  <c r="P132"/>
  <c r="P131"/>
  <c r="BI126"/>
  <c r="BH126"/>
  <c r="BG126"/>
  <c r="BF126"/>
  <c r="T126"/>
  <c r="R126"/>
  <c r="P126"/>
  <c r="BI121"/>
  <c r="BH121"/>
  <c r="BG121"/>
  <c r="BF121"/>
  <c r="T121"/>
  <c r="R121"/>
  <c r="P121"/>
  <c r="BI116"/>
  <c r="BH116"/>
  <c r="BG116"/>
  <c r="BF116"/>
  <c r="T116"/>
  <c r="R116"/>
  <c r="P116"/>
  <c r="BI111"/>
  <c r="BH111"/>
  <c r="BG111"/>
  <c r="BF111"/>
  <c r="T111"/>
  <c r="R111"/>
  <c r="P111"/>
  <c r="BI108"/>
  <c r="BH108"/>
  <c r="BG108"/>
  <c r="BF108"/>
  <c r="T108"/>
  <c r="R108"/>
  <c r="P108"/>
  <c r="BI102"/>
  <c r="BH102"/>
  <c r="BG102"/>
  <c r="BF102"/>
  <c r="T102"/>
  <c r="R102"/>
  <c r="P102"/>
  <c r="BI97"/>
  <c r="BH97"/>
  <c r="BG97"/>
  <c r="BF97"/>
  <c r="T97"/>
  <c r="R97"/>
  <c r="P97"/>
  <c r="J91"/>
  <c r="F90"/>
  <c r="F88"/>
  <c r="E86"/>
  <c r="J63"/>
  <c r="F62"/>
  <c r="F60"/>
  <c r="E58"/>
  <c r="J25"/>
  <c r="E25"/>
  <c r="J90"/>
  <c r="J24"/>
  <c r="J22"/>
  <c r="E22"/>
  <c r="F91"/>
  <c r="J21"/>
  <c r="J16"/>
  <c r="J88"/>
  <c r="E7"/>
  <c r="E52"/>
  <c i="11" r="T568"/>
  <c r="R568"/>
  <c r="P568"/>
  <c r="BK568"/>
  <c r="J568"/>
  <c r="J79"/>
  <c r="J41"/>
  <c r="J40"/>
  <c i="1" r="AY70"/>
  <c i="11" r="J39"/>
  <c i="1" r="AX70"/>
  <c i="11" r="BI589"/>
  <c r="BH589"/>
  <c r="BG589"/>
  <c r="BF589"/>
  <c r="T589"/>
  <c r="R589"/>
  <c r="P589"/>
  <c r="BI585"/>
  <c r="BH585"/>
  <c r="BG585"/>
  <c r="BF585"/>
  <c r="T585"/>
  <c r="R585"/>
  <c r="P585"/>
  <c r="BI580"/>
  <c r="BH580"/>
  <c r="BG580"/>
  <c r="BF580"/>
  <c r="T580"/>
  <c r="R580"/>
  <c r="P580"/>
  <c r="BI569"/>
  <c r="BH569"/>
  <c r="BG569"/>
  <c r="BF569"/>
  <c r="T569"/>
  <c r="R569"/>
  <c r="P569"/>
  <c r="BI565"/>
  <c r="BH565"/>
  <c r="BG565"/>
  <c r="BF565"/>
  <c r="T565"/>
  <c r="R565"/>
  <c r="P565"/>
  <c r="BI561"/>
  <c r="BH561"/>
  <c r="BG561"/>
  <c r="BF561"/>
  <c r="T561"/>
  <c r="R561"/>
  <c r="P561"/>
  <c r="BI557"/>
  <c r="BH557"/>
  <c r="BG557"/>
  <c r="BF557"/>
  <c r="T557"/>
  <c r="R557"/>
  <c r="P557"/>
  <c r="BI553"/>
  <c r="BH553"/>
  <c r="BG553"/>
  <c r="BF553"/>
  <c r="T553"/>
  <c r="R553"/>
  <c r="P553"/>
  <c r="BI548"/>
  <c r="BH548"/>
  <c r="BG548"/>
  <c r="BF548"/>
  <c r="T548"/>
  <c r="R548"/>
  <c r="P548"/>
  <c r="BI544"/>
  <c r="BH544"/>
  <c r="BG544"/>
  <c r="BF544"/>
  <c r="T544"/>
  <c r="R544"/>
  <c r="P544"/>
  <c r="BI533"/>
  <c r="BH533"/>
  <c r="BG533"/>
  <c r="BF533"/>
  <c r="T533"/>
  <c r="R533"/>
  <c r="P533"/>
  <c r="BI527"/>
  <c r="BH527"/>
  <c r="BG527"/>
  <c r="BF527"/>
  <c r="T527"/>
  <c r="T526"/>
  <c r="R527"/>
  <c r="R526"/>
  <c r="P527"/>
  <c r="P526"/>
  <c r="BI524"/>
  <c r="BH524"/>
  <c r="BG524"/>
  <c r="BF524"/>
  <c r="T524"/>
  <c r="R524"/>
  <c r="P524"/>
  <c r="BI519"/>
  <c r="BH519"/>
  <c r="BG519"/>
  <c r="BF519"/>
  <c r="T519"/>
  <c r="R519"/>
  <c r="P519"/>
  <c r="BI514"/>
  <c r="BH514"/>
  <c r="BG514"/>
  <c r="BF514"/>
  <c r="T514"/>
  <c r="R514"/>
  <c r="P514"/>
  <c r="BI510"/>
  <c r="BH510"/>
  <c r="BG510"/>
  <c r="BF510"/>
  <c r="T510"/>
  <c r="R510"/>
  <c r="P510"/>
  <c r="BI506"/>
  <c r="BH506"/>
  <c r="BG506"/>
  <c r="BF506"/>
  <c r="T506"/>
  <c r="R506"/>
  <c r="P506"/>
  <c r="BI499"/>
  <c r="BH499"/>
  <c r="BG499"/>
  <c r="BF499"/>
  <c r="T499"/>
  <c r="R499"/>
  <c r="P499"/>
  <c r="BI495"/>
  <c r="BH495"/>
  <c r="BG495"/>
  <c r="BF495"/>
  <c r="T495"/>
  <c r="R495"/>
  <c r="P495"/>
  <c r="BI485"/>
  <c r="BH485"/>
  <c r="BG485"/>
  <c r="BF485"/>
  <c r="T485"/>
  <c r="R485"/>
  <c r="P485"/>
  <c r="BI480"/>
  <c r="BH480"/>
  <c r="BG480"/>
  <c r="BF480"/>
  <c r="T480"/>
  <c r="R480"/>
  <c r="P480"/>
  <c r="BI476"/>
  <c r="BH476"/>
  <c r="BG476"/>
  <c r="BF476"/>
  <c r="T476"/>
  <c r="R476"/>
  <c r="P476"/>
  <c r="BI471"/>
  <c r="BH471"/>
  <c r="BG471"/>
  <c r="BF471"/>
  <c r="T471"/>
  <c r="R471"/>
  <c r="P471"/>
  <c r="BI468"/>
  <c r="BH468"/>
  <c r="BG468"/>
  <c r="BF468"/>
  <c r="T468"/>
  <c r="R468"/>
  <c r="P468"/>
  <c r="BI463"/>
  <c r="BH463"/>
  <c r="BG463"/>
  <c r="BF463"/>
  <c r="T463"/>
  <c r="R463"/>
  <c r="P463"/>
  <c r="BI453"/>
  <c r="BH453"/>
  <c r="BG453"/>
  <c r="BF453"/>
  <c r="T453"/>
  <c r="R453"/>
  <c r="P453"/>
  <c r="BI448"/>
  <c r="BH448"/>
  <c r="BG448"/>
  <c r="BF448"/>
  <c r="T448"/>
  <c r="R448"/>
  <c r="P448"/>
  <c r="BI443"/>
  <c r="BH443"/>
  <c r="BG443"/>
  <c r="BF443"/>
  <c r="T443"/>
  <c r="R443"/>
  <c r="P443"/>
  <c r="BI435"/>
  <c r="BH435"/>
  <c r="BG435"/>
  <c r="BF435"/>
  <c r="T435"/>
  <c r="R435"/>
  <c r="P435"/>
  <c r="BI427"/>
  <c r="BH427"/>
  <c r="BG427"/>
  <c r="BF427"/>
  <c r="T427"/>
  <c r="R427"/>
  <c r="P427"/>
  <c r="BI425"/>
  <c r="BH425"/>
  <c r="BG425"/>
  <c r="BF425"/>
  <c r="T425"/>
  <c r="R425"/>
  <c r="P425"/>
  <c r="BI420"/>
  <c r="BH420"/>
  <c r="BG420"/>
  <c r="BF420"/>
  <c r="T420"/>
  <c r="R420"/>
  <c r="P420"/>
  <c r="BI415"/>
  <c r="BH415"/>
  <c r="BG415"/>
  <c r="BF415"/>
  <c r="T415"/>
  <c r="R415"/>
  <c r="P415"/>
  <c r="BI410"/>
  <c r="BH410"/>
  <c r="BG410"/>
  <c r="BF410"/>
  <c r="T410"/>
  <c r="R410"/>
  <c r="P410"/>
  <c r="BI407"/>
  <c r="BH407"/>
  <c r="BG407"/>
  <c r="BF407"/>
  <c r="T407"/>
  <c r="R407"/>
  <c r="P407"/>
  <c r="BI402"/>
  <c r="BH402"/>
  <c r="BG402"/>
  <c r="BF402"/>
  <c r="T402"/>
  <c r="R402"/>
  <c r="P402"/>
  <c r="BI397"/>
  <c r="BH397"/>
  <c r="BG397"/>
  <c r="BF397"/>
  <c r="T397"/>
  <c r="R397"/>
  <c r="P397"/>
  <c r="BI394"/>
  <c r="BH394"/>
  <c r="BG394"/>
  <c r="BF394"/>
  <c r="T394"/>
  <c r="R394"/>
  <c r="P394"/>
  <c r="BI389"/>
  <c r="BH389"/>
  <c r="BG389"/>
  <c r="BF389"/>
  <c r="T389"/>
  <c r="R389"/>
  <c r="P389"/>
  <c r="BI384"/>
  <c r="BH384"/>
  <c r="BG384"/>
  <c r="BF384"/>
  <c r="T384"/>
  <c r="R384"/>
  <c r="P384"/>
  <c r="BI380"/>
  <c r="BH380"/>
  <c r="BG380"/>
  <c r="BF380"/>
  <c r="T380"/>
  <c r="R380"/>
  <c r="P380"/>
  <c r="BI376"/>
  <c r="BH376"/>
  <c r="BG376"/>
  <c r="BF376"/>
  <c r="T376"/>
  <c r="R376"/>
  <c r="P376"/>
  <c r="BI371"/>
  <c r="BH371"/>
  <c r="BG371"/>
  <c r="BF371"/>
  <c r="T371"/>
  <c r="R371"/>
  <c r="P371"/>
  <c r="BI366"/>
  <c r="BH366"/>
  <c r="BG366"/>
  <c r="BF366"/>
  <c r="T366"/>
  <c r="R366"/>
  <c r="P366"/>
  <c r="BI361"/>
  <c r="BH361"/>
  <c r="BG361"/>
  <c r="BF361"/>
  <c r="T361"/>
  <c r="R361"/>
  <c r="P361"/>
  <c r="BI357"/>
  <c r="BH357"/>
  <c r="BG357"/>
  <c r="BF357"/>
  <c r="T357"/>
  <c r="R357"/>
  <c r="P357"/>
  <c r="BI352"/>
  <c r="BH352"/>
  <c r="BG352"/>
  <c r="BF352"/>
  <c r="T352"/>
  <c r="R352"/>
  <c r="P352"/>
  <c r="BI347"/>
  <c r="BH347"/>
  <c r="BG347"/>
  <c r="BF347"/>
  <c r="T347"/>
  <c r="R347"/>
  <c r="P347"/>
  <c r="BI343"/>
  <c r="BH343"/>
  <c r="BG343"/>
  <c r="BF343"/>
  <c r="T343"/>
  <c r="R343"/>
  <c r="P343"/>
  <c r="BI333"/>
  <c r="BH333"/>
  <c r="BG333"/>
  <c r="BF333"/>
  <c r="T333"/>
  <c r="R333"/>
  <c r="P333"/>
  <c r="BI326"/>
  <c r="BH326"/>
  <c r="BG326"/>
  <c r="BF326"/>
  <c r="T326"/>
  <c r="R326"/>
  <c r="P326"/>
  <c r="BI321"/>
  <c r="BH321"/>
  <c r="BG321"/>
  <c r="BF321"/>
  <c r="T321"/>
  <c r="R321"/>
  <c r="P321"/>
  <c r="BI316"/>
  <c r="BH316"/>
  <c r="BG316"/>
  <c r="BF316"/>
  <c r="T316"/>
  <c r="R316"/>
  <c r="P316"/>
  <c r="BI310"/>
  <c r="BH310"/>
  <c r="BG310"/>
  <c r="BF310"/>
  <c r="T310"/>
  <c r="R310"/>
  <c r="P310"/>
  <c r="BI304"/>
  <c r="BH304"/>
  <c r="BG304"/>
  <c r="BF304"/>
  <c r="T304"/>
  <c r="R304"/>
  <c r="P304"/>
  <c r="BI299"/>
  <c r="BH299"/>
  <c r="BG299"/>
  <c r="BF299"/>
  <c r="T299"/>
  <c r="R299"/>
  <c r="P299"/>
  <c r="BI294"/>
  <c r="BH294"/>
  <c r="BG294"/>
  <c r="BF294"/>
  <c r="T294"/>
  <c r="R294"/>
  <c r="P294"/>
  <c r="BI289"/>
  <c r="BH289"/>
  <c r="BG289"/>
  <c r="BF289"/>
  <c r="T289"/>
  <c r="R289"/>
  <c r="P289"/>
  <c r="BI283"/>
  <c r="BH283"/>
  <c r="BG283"/>
  <c r="BF283"/>
  <c r="T283"/>
  <c r="R283"/>
  <c r="P283"/>
  <c r="BI278"/>
  <c r="BH278"/>
  <c r="BG278"/>
  <c r="BF278"/>
  <c r="T278"/>
  <c r="R278"/>
  <c r="P278"/>
  <c r="BI273"/>
  <c r="BH273"/>
  <c r="BG273"/>
  <c r="BF273"/>
  <c r="T273"/>
  <c r="R273"/>
  <c r="P273"/>
  <c r="BI270"/>
  <c r="BH270"/>
  <c r="BG270"/>
  <c r="BF270"/>
  <c r="T270"/>
  <c r="R270"/>
  <c r="P270"/>
  <c r="BI261"/>
  <c r="BH261"/>
  <c r="BG261"/>
  <c r="BF261"/>
  <c r="T261"/>
  <c r="R261"/>
  <c r="P261"/>
  <c r="BI253"/>
  <c r="BH253"/>
  <c r="BG253"/>
  <c r="BF253"/>
  <c r="T253"/>
  <c r="R253"/>
  <c r="P253"/>
  <c r="BI251"/>
  <c r="BH251"/>
  <c r="BG251"/>
  <c r="BF251"/>
  <c r="T251"/>
  <c r="R251"/>
  <c r="P251"/>
  <c r="BI246"/>
  <c r="BH246"/>
  <c r="BG246"/>
  <c r="BF246"/>
  <c r="T246"/>
  <c r="R246"/>
  <c r="P246"/>
  <c r="BI241"/>
  <c r="BH241"/>
  <c r="BG241"/>
  <c r="BF241"/>
  <c r="T241"/>
  <c r="R241"/>
  <c r="P241"/>
  <c r="BI236"/>
  <c r="BH236"/>
  <c r="BG236"/>
  <c r="BF236"/>
  <c r="T236"/>
  <c r="R236"/>
  <c r="P236"/>
  <c r="BI233"/>
  <c r="BH233"/>
  <c r="BG233"/>
  <c r="BF233"/>
  <c r="T233"/>
  <c r="R233"/>
  <c r="P233"/>
  <c r="BI220"/>
  <c r="BH220"/>
  <c r="BG220"/>
  <c r="BF220"/>
  <c r="T220"/>
  <c r="R220"/>
  <c r="P220"/>
  <c r="BI208"/>
  <c r="BH208"/>
  <c r="BG208"/>
  <c r="BF208"/>
  <c r="T208"/>
  <c r="R208"/>
  <c r="P208"/>
  <c r="BI202"/>
  <c r="BH202"/>
  <c r="BG202"/>
  <c r="BF202"/>
  <c r="T202"/>
  <c r="R202"/>
  <c r="P202"/>
  <c r="BI197"/>
  <c r="BH197"/>
  <c r="BG197"/>
  <c r="BF197"/>
  <c r="T197"/>
  <c r="R197"/>
  <c r="P197"/>
  <c r="BI189"/>
  <c r="BH189"/>
  <c r="BG189"/>
  <c r="BF189"/>
  <c r="T189"/>
  <c r="R189"/>
  <c r="P189"/>
  <c r="BI186"/>
  <c r="BH186"/>
  <c r="BG186"/>
  <c r="BF186"/>
  <c r="T186"/>
  <c r="R186"/>
  <c r="P186"/>
  <c r="BI183"/>
  <c r="BH183"/>
  <c r="BG183"/>
  <c r="BF183"/>
  <c r="T183"/>
  <c r="R183"/>
  <c r="P183"/>
  <c r="BI178"/>
  <c r="BH178"/>
  <c r="BG178"/>
  <c r="BF178"/>
  <c r="T178"/>
  <c r="R178"/>
  <c r="P178"/>
  <c r="BI175"/>
  <c r="BH175"/>
  <c r="BG175"/>
  <c r="BF175"/>
  <c r="T175"/>
  <c r="R175"/>
  <c r="P175"/>
  <c r="BI170"/>
  <c r="BH170"/>
  <c r="BG170"/>
  <c r="BF170"/>
  <c r="T170"/>
  <c r="R170"/>
  <c r="P170"/>
  <c r="BI167"/>
  <c r="BH167"/>
  <c r="BG167"/>
  <c r="BF167"/>
  <c r="T167"/>
  <c r="R167"/>
  <c r="P167"/>
  <c r="BI161"/>
  <c r="BH161"/>
  <c r="BG161"/>
  <c r="BF161"/>
  <c r="T161"/>
  <c r="R161"/>
  <c r="P161"/>
  <c r="BI156"/>
  <c r="BH156"/>
  <c r="BG156"/>
  <c r="BF156"/>
  <c r="T156"/>
  <c r="R156"/>
  <c r="P156"/>
  <c r="BI153"/>
  <c r="BH153"/>
  <c r="BG153"/>
  <c r="BF153"/>
  <c r="T153"/>
  <c r="R153"/>
  <c r="P153"/>
  <c r="BI151"/>
  <c r="BH151"/>
  <c r="BG151"/>
  <c r="BF151"/>
  <c r="T151"/>
  <c r="R151"/>
  <c r="P151"/>
  <c r="BI143"/>
  <c r="BH143"/>
  <c r="BG143"/>
  <c r="BF143"/>
  <c r="T143"/>
  <c r="R143"/>
  <c r="P143"/>
  <c r="BI138"/>
  <c r="BH138"/>
  <c r="BG138"/>
  <c r="BF138"/>
  <c r="T138"/>
  <c r="R138"/>
  <c r="P138"/>
  <c r="BI128"/>
  <c r="BH128"/>
  <c r="BG128"/>
  <c r="BF128"/>
  <c r="T128"/>
  <c r="R128"/>
  <c r="P128"/>
  <c r="BI123"/>
  <c r="BH123"/>
  <c r="BG123"/>
  <c r="BF123"/>
  <c r="T123"/>
  <c r="R123"/>
  <c r="P123"/>
  <c r="BI117"/>
  <c r="BH117"/>
  <c r="BG117"/>
  <c r="BF117"/>
  <c r="T117"/>
  <c r="R117"/>
  <c r="P117"/>
  <c r="BI113"/>
  <c r="BH113"/>
  <c r="BG113"/>
  <c r="BF113"/>
  <c r="T113"/>
  <c r="R113"/>
  <c r="P113"/>
  <c r="BI107"/>
  <c r="BH107"/>
  <c r="BG107"/>
  <c r="BF107"/>
  <c r="T107"/>
  <c r="R107"/>
  <c r="P107"/>
  <c r="J101"/>
  <c r="F100"/>
  <c r="F98"/>
  <c r="E96"/>
  <c r="J63"/>
  <c r="F62"/>
  <c r="F60"/>
  <c r="E58"/>
  <c r="J25"/>
  <c r="E25"/>
  <c r="J62"/>
  <c r="J24"/>
  <c r="J22"/>
  <c r="E22"/>
  <c r="F63"/>
  <c r="J21"/>
  <c r="J16"/>
  <c r="J98"/>
  <c r="E7"/>
  <c r="E52"/>
  <c i="10" r="J39"/>
  <c r="J38"/>
  <c i="1" r="AY66"/>
  <c i="10" r="J37"/>
  <c i="1" r="AX66"/>
  <c i="10" r="BI118"/>
  <c r="BH118"/>
  <c r="BG118"/>
  <c r="BF118"/>
  <c r="T118"/>
  <c r="R118"/>
  <c r="P118"/>
  <c r="BI115"/>
  <c r="BH115"/>
  <c r="BG115"/>
  <c r="BF115"/>
  <c r="T115"/>
  <c r="R115"/>
  <c r="P115"/>
  <c r="BI112"/>
  <c r="BH112"/>
  <c r="BG112"/>
  <c r="BF112"/>
  <c r="T112"/>
  <c r="R112"/>
  <c r="P112"/>
  <c r="BI109"/>
  <c r="BH109"/>
  <c r="BG109"/>
  <c r="BF109"/>
  <c r="T109"/>
  <c r="R109"/>
  <c r="P109"/>
  <c r="BI106"/>
  <c r="BH106"/>
  <c r="BG106"/>
  <c r="BF106"/>
  <c r="T106"/>
  <c r="R106"/>
  <c r="P106"/>
  <c r="BI104"/>
  <c r="BH104"/>
  <c r="BG104"/>
  <c r="BF104"/>
  <c r="T104"/>
  <c r="R104"/>
  <c r="P104"/>
  <c r="BI100"/>
  <c r="BH100"/>
  <c r="BG100"/>
  <c r="BF100"/>
  <c r="T100"/>
  <c r="R100"/>
  <c r="P100"/>
  <c r="BI97"/>
  <c r="BH97"/>
  <c r="BG97"/>
  <c r="BF97"/>
  <c r="T97"/>
  <c r="R97"/>
  <c r="P97"/>
  <c r="BI95"/>
  <c r="BH95"/>
  <c r="BG95"/>
  <c r="BF95"/>
  <c r="T95"/>
  <c r="R95"/>
  <c r="P95"/>
  <c r="BI92"/>
  <c r="BH92"/>
  <c r="BG92"/>
  <c r="BF92"/>
  <c r="T92"/>
  <c r="R92"/>
  <c r="P92"/>
  <c r="BI90"/>
  <c r="BH90"/>
  <c r="BG90"/>
  <c r="BF90"/>
  <c r="T90"/>
  <c r="R90"/>
  <c r="P90"/>
  <c r="BI88"/>
  <c r="BH88"/>
  <c r="BG88"/>
  <c r="BF88"/>
  <c r="T88"/>
  <c r="R88"/>
  <c r="P88"/>
  <c r="J83"/>
  <c r="F82"/>
  <c r="F80"/>
  <c r="E78"/>
  <c r="J59"/>
  <c r="F58"/>
  <c r="F56"/>
  <c r="E54"/>
  <c r="J23"/>
  <c r="E23"/>
  <c r="J82"/>
  <c r="J22"/>
  <c r="J20"/>
  <c r="E20"/>
  <c r="F83"/>
  <c r="J19"/>
  <c r="J14"/>
  <c r="J56"/>
  <c r="E7"/>
  <c r="E50"/>
  <c i="9" r="J39"/>
  <c r="J38"/>
  <c i="1" r="AY65"/>
  <c i="9" r="J37"/>
  <c i="1" r="AX65"/>
  <c i="9" r="BI92"/>
  <c r="BH92"/>
  <c r="BG92"/>
  <c r="BF92"/>
  <c r="T92"/>
  <c r="R92"/>
  <c r="P92"/>
  <c r="BI90"/>
  <c r="BH90"/>
  <c r="BG90"/>
  <c r="BF90"/>
  <c r="T90"/>
  <c r="R90"/>
  <c r="P90"/>
  <c r="BI88"/>
  <c r="BH88"/>
  <c r="BG88"/>
  <c r="BF88"/>
  <c r="T88"/>
  <c r="R88"/>
  <c r="P88"/>
  <c r="BI86"/>
  <c r="BH86"/>
  <c r="BG86"/>
  <c r="BF86"/>
  <c r="T86"/>
  <c r="R86"/>
  <c r="P86"/>
  <c r="J82"/>
  <c r="F81"/>
  <c r="F79"/>
  <c r="E77"/>
  <c r="J59"/>
  <c r="F58"/>
  <c r="F56"/>
  <c r="E54"/>
  <c r="J23"/>
  <c r="E23"/>
  <c r="J81"/>
  <c r="J22"/>
  <c r="J20"/>
  <c r="E20"/>
  <c r="F82"/>
  <c r="J19"/>
  <c r="J14"/>
  <c r="J79"/>
  <c r="E7"/>
  <c r="E73"/>
  <c i="8" r="J39"/>
  <c r="J38"/>
  <c i="1" r="AY64"/>
  <c i="8" r="J37"/>
  <c i="1" r="AX64"/>
  <c i="8" r="BI128"/>
  <c r="BH128"/>
  <c r="BG128"/>
  <c r="BF128"/>
  <c r="T128"/>
  <c r="R128"/>
  <c r="P128"/>
  <c r="BI126"/>
  <c r="BH126"/>
  <c r="BG126"/>
  <c r="BF126"/>
  <c r="T126"/>
  <c r="R126"/>
  <c r="P126"/>
  <c r="BI124"/>
  <c r="BH124"/>
  <c r="BG124"/>
  <c r="BF124"/>
  <c r="T124"/>
  <c r="R124"/>
  <c r="P124"/>
  <c r="BI119"/>
  <c r="BH119"/>
  <c r="BG119"/>
  <c r="BF119"/>
  <c r="T119"/>
  <c r="R119"/>
  <c r="P119"/>
  <c r="BI113"/>
  <c r="BH113"/>
  <c r="BG113"/>
  <c r="BF113"/>
  <c r="T113"/>
  <c r="R113"/>
  <c r="P113"/>
  <c r="BI110"/>
  <c r="BH110"/>
  <c r="BG110"/>
  <c r="BF110"/>
  <c r="T110"/>
  <c r="R110"/>
  <c r="P110"/>
  <c r="BI104"/>
  <c r="BH104"/>
  <c r="BG104"/>
  <c r="BF104"/>
  <c r="T104"/>
  <c r="R104"/>
  <c r="P104"/>
  <c r="BI101"/>
  <c r="BH101"/>
  <c r="BG101"/>
  <c r="BF101"/>
  <c r="T101"/>
  <c r="R101"/>
  <c r="P101"/>
  <c r="BI98"/>
  <c r="BH98"/>
  <c r="BG98"/>
  <c r="BF98"/>
  <c r="T98"/>
  <c r="R98"/>
  <c r="P98"/>
  <c r="BI95"/>
  <c r="BH95"/>
  <c r="BG95"/>
  <c r="BF95"/>
  <c r="T95"/>
  <c r="R95"/>
  <c r="P95"/>
  <c r="BI92"/>
  <c r="BH92"/>
  <c r="BG92"/>
  <c r="BF92"/>
  <c r="T92"/>
  <c r="R92"/>
  <c r="P92"/>
  <c r="BI89"/>
  <c r="BH89"/>
  <c r="BG89"/>
  <c r="BF89"/>
  <c r="T89"/>
  <c r="R89"/>
  <c r="P89"/>
  <c r="BI86"/>
  <c r="BH86"/>
  <c r="BG86"/>
  <c r="BF86"/>
  <c r="T86"/>
  <c r="R86"/>
  <c r="P86"/>
  <c r="J82"/>
  <c r="F81"/>
  <c r="F79"/>
  <c r="E77"/>
  <c r="J59"/>
  <c r="F58"/>
  <c r="F56"/>
  <c r="E54"/>
  <c r="J23"/>
  <c r="E23"/>
  <c r="J81"/>
  <c r="J22"/>
  <c r="J20"/>
  <c r="E20"/>
  <c r="F82"/>
  <c r="J19"/>
  <c r="J14"/>
  <c r="J79"/>
  <c r="E7"/>
  <c r="E73"/>
  <c i="7" r="J41"/>
  <c r="J40"/>
  <c i="1" r="AY63"/>
  <c i="7" r="J39"/>
  <c i="1" r="AX63"/>
  <c i="7" r="BI183"/>
  <c r="BH183"/>
  <c r="BG183"/>
  <c r="BF183"/>
  <c r="T183"/>
  <c r="R183"/>
  <c r="P183"/>
  <c r="BI179"/>
  <c r="BH179"/>
  <c r="BG179"/>
  <c r="BF179"/>
  <c r="T179"/>
  <c r="R179"/>
  <c r="P179"/>
  <c r="BI173"/>
  <c r="BH173"/>
  <c r="BG173"/>
  <c r="BF173"/>
  <c r="T173"/>
  <c r="R173"/>
  <c r="P173"/>
  <c r="BI164"/>
  <c r="BH164"/>
  <c r="BG164"/>
  <c r="BF164"/>
  <c r="T164"/>
  <c r="R164"/>
  <c r="P164"/>
  <c r="BI157"/>
  <c r="BH157"/>
  <c r="BG157"/>
  <c r="BF157"/>
  <c r="T157"/>
  <c r="R157"/>
  <c r="P157"/>
  <c r="BI152"/>
  <c r="BH152"/>
  <c r="BG152"/>
  <c r="BF152"/>
  <c r="T152"/>
  <c r="R152"/>
  <c r="P152"/>
  <c r="BI150"/>
  <c r="BH150"/>
  <c r="BG150"/>
  <c r="BF150"/>
  <c r="T150"/>
  <c r="R150"/>
  <c r="P150"/>
  <c r="BI147"/>
  <c r="BH147"/>
  <c r="BG147"/>
  <c r="BF147"/>
  <c r="T147"/>
  <c r="R147"/>
  <c r="P147"/>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BI126"/>
  <c r="BH126"/>
  <c r="BG126"/>
  <c r="BF126"/>
  <c r="T126"/>
  <c r="R126"/>
  <c r="P126"/>
  <c r="BI123"/>
  <c r="BH123"/>
  <c r="BG123"/>
  <c r="BF123"/>
  <c r="T123"/>
  <c r="R123"/>
  <c r="P123"/>
  <c r="BI121"/>
  <c r="BH121"/>
  <c r="BG121"/>
  <c r="BF121"/>
  <c r="T121"/>
  <c r="R121"/>
  <c r="P121"/>
  <c r="BI119"/>
  <c r="BH119"/>
  <c r="BG119"/>
  <c r="BF119"/>
  <c r="T119"/>
  <c r="R119"/>
  <c r="P119"/>
  <c r="BI116"/>
  <c r="BH116"/>
  <c r="BG116"/>
  <c r="BF116"/>
  <c r="T116"/>
  <c r="R116"/>
  <c r="P116"/>
  <c r="BI114"/>
  <c r="BH114"/>
  <c r="BG114"/>
  <c r="BF114"/>
  <c r="T114"/>
  <c r="R114"/>
  <c r="P114"/>
  <c r="BI110"/>
  <c r="BH110"/>
  <c r="BG110"/>
  <c r="BF110"/>
  <c r="T110"/>
  <c r="R110"/>
  <c r="P110"/>
  <c r="BI107"/>
  <c r="BH107"/>
  <c r="BG107"/>
  <c r="BF107"/>
  <c r="T107"/>
  <c r="R107"/>
  <c r="P107"/>
  <c r="BI100"/>
  <c r="BH100"/>
  <c r="BG100"/>
  <c r="BF100"/>
  <c r="T100"/>
  <c r="R100"/>
  <c r="P100"/>
  <c r="BI97"/>
  <c r="BH97"/>
  <c r="BG97"/>
  <c r="BF97"/>
  <c r="T97"/>
  <c r="R97"/>
  <c r="P97"/>
  <c r="J91"/>
  <c r="F90"/>
  <c r="F88"/>
  <c r="E86"/>
  <c r="J63"/>
  <c r="F62"/>
  <c r="F60"/>
  <c r="E58"/>
  <c r="J25"/>
  <c r="E25"/>
  <c r="J90"/>
  <c r="J24"/>
  <c r="J22"/>
  <c r="E22"/>
  <c r="F63"/>
  <c r="J21"/>
  <c r="J16"/>
  <c r="J88"/>
  <c r="E7"/>
  <c r="E80"/>
  <c i="6" r="J41"/>
  <c r="J40"/>
  <c i="1" r="AY62"/>
  <c i="6" r="J39"/>
  <c i="1" r="AX62"/>
  <c i="6" r="BI163"/>
  <c r="BH163"/>
  <c r="BG163"/>
  <c r="BF163"/>
  <c r="T163"/>
  <c r="R163"/>
  <c r="P163"/>
  <c r="BI157"/>
  <c r="BH157"/>
  <c r="BG157"/>
  <c r="BF157"/>
  <c r="T157"/>
  <c r="R157"/>
  <c r="P157"/>
  <c r="BI149"/>
  <c r="BH149"/>
  <c r="BG149"/>
  <c r="BF149"/>
  <c r="T149"/>
  <c r="R149"/>
  <c r="P149"/>
  <c r="BI142"/>
  <c r="BH142"/>
  <c r="BG142"/>
  <c r="BF142"/>
  <c r="T142"/>
  <c r="R142"/>
  <c r="P142"/>
  <c r="BI138"/>
  <c r="BH138"/>
  <c r="BG138"/>
  <c r="BF138"/>
  <c r="T138"/>
  <c r="R138"/>
  <c r="P138"/>
  <c r="BI134"/>
  <c r="BH134"/>
  <c r="BG134"/>
  <c r="BF134"/>
  <c r="T134"/>
  <c r="R134"/>
  <c r="P134"/>
  <c r="BI132"/>
  <c r="BH132"/>
  <c r="BG132"/>
  <c r="BF132"/>
  <c r="T132"/>
  <c r="R132"/>
  <c r="P132"/>
  <c r="BI129"/>
  <c r="BH129"/>
  <c r="BG129"/>
  <c r="BF129"/>
  <c r="T129"/>
  <c r="R129"/>
  <c r="P129"/>
  <c r="BI126"/>
  <c r="BH126"/>
  <c r="BG126"/>
  <c r="BF126"/>
  <c r="T126"/>
  <c r="R126"/>
  <c r="P126"/>
  <c r="BI123"/>
  <c r="BH123"/>
  <c r="BG123"/>
  <c r="BF123"/>
  <c r="T123"/>
  <c r="R123"/>
  <c r="P123"/>
  <c r="BI120"/>
  <c r="BH120"/>
  <c r="BG120"/>
  <c r="BF120"/>
  <c r="T120"/>
  <c r="R120"/>
  <c r="P120"/>
  <c r="BI117"/>
  <c r="BH117"/>
  <c r="BG117"/>
  <c r="BF117"/>
  <c r="T117"/>
  <c r="R117"/>
  <c r="P117"/>
  <c r="BI115"/>
  <c r="BH115"/>
  <c r="BG115"/>
  <c r="BF115"/>
  <c r="T115"/>
  <c r="R115"/>
  <c r="P115"/>
  <c r="BI112"/>
  <c r="BH112"/>
  <c r="BG112"/>
  <c r="BF112"/>
  <c r="T112"/>
  <c r="R112"/>
  <c r="P112"/>
  <c r="BI110"/>
  <c r="BH110"/>
  <c r="BG110"/>
  <c r="BF110"/>
  <c r="T110"/>
  <c r="R110"/>
  <c r="P110"/>
  <c r="BI106"/>
  <c r="BH106"/>
  <c r="BG106"/>
  <c r="BF106"/>
  <c r="T106"/>
  <c r="R106"/>
  <c r="P106"/>
  <c r="BI103"/>
  <c r="BH103"/>
  <c r="BG103"/>
  <c r="BF103"/>
  <c r="T103"/>
  <c r="R103"/>
  <c r="P103"/>
  <c r="BI97"/>
  <c r="BH97"/>
  <c r="BG97"/>
  <c r="BF97"/>
  <c r="T97"/>
  <c r="R97"/>
  <c r="P97"/>
  <c r="J91"/>
  <c r="F90"/>
  <c r="F88"/>
  <c r="E86"/>
  <c r="J63"/>
  <c r="F62"/>
  <c r="F60"/>
  <c r="E58"/>
  <c r="J25"/>
  <c r="E25"/>
  <c r="J90"/>
  <c r="J24"/>
  <c r="J22"/>
  <c r="E22"/>
  <c r="F91"/>
  <c r="J21"/>
  <c r="J16"/>
  <c r="J60"/>
  <c r="E7"/>
  <c r="E80"/>
  <c i="5" r="J41"/>
  <c r="J40"/>
  <c i="1" r="AY61"/>
  <c i="5" r="J39"/>
  <c i="1" r="AX61"/>
  <c i="5" r="BI173"/>
  <c r="BH173"/>
  <c r="BG173"/>
  <c r="BF173"/>
  <c r="T173"/>
  <c r="R173"/>
  <c r="P173"/>
  <c r="BI169"/>
  <c r="BH169"/>
  <c r="BG169"/>
  <c r="BF169"/>
  <c r="T169"/>
  <c r="R169"/>
  <c r="P169"/>
  <c r="BI163"/>
  <c r="BH163"/>
  <c r="BG163"/>
  <c r="BF163"/>
  <c r="T163"/>
  <c r="R163"/>
  <c r="P163"/>
  <c r="BI155"/>
  <c r="BH155"/>
  <c r="BG155"/>
  <c r="BF155"/>
  <c r="T155"/>
  <c r="R155"/>
  <c r="P155"/>
  <c r="BI148"/>
  <c r="BH148"/>
  <c r="BG148"/>
  <c r="BF148"/>
  <c r="T148"/>
  <c r="R148"/>
  <c r="P148"/>
  <c r="BI143"/>
  <c r="BH143"/>
  <c r="BG143"/>
  <c r="BF143"/>
  <c r="T143"/>
  <c r="R143"/>
  <c r="P143"/>
  <c r="BI141"/>
  <c r="BH141"/>
  <c r="BG141"/>
  <c r="BF141"/>
  <c r="T141"/>
  <c r="R141"/>
  <c r="P141"/>
  <c r="BI138"/>
  <c r="BH138"/>
  <c r="BG138"/>
  <c r="BF138"/>
  <c r="T138"/>
  <c r="R138"/>
  <c r="P138"/>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2"/>
  <c r="BH122"/>
  <c r="BG122"/>
  <c r="BF122"/>
  <c r="T122"/>
  <c r="R122"/>
  <c r="P122"/>
  <c r="BI119"/>
  <c r="BH119"/>
  <c r="BG119"/>
  <c r="BF119"/>
  <c r="T119"/>
  <c r="R119"/>
  <c r="P119"/>
  <c r="BI115"/>
  <c r="BH115"/>
  <c r="BG115"/>
  <c r="BF115"/>
  <c r="T115"/>
  <c r="R115"/>
  <c r="P115"/>
  <c r="BI113"/>
  <c r="BH113"/>
  <c r="BG113"/>
  <c r="BF113"/>
  <c r="T113"/>
  <c r="R113"/>
  <c r="P113"/>
  <c r="BI109"/>
  <c r="BH109"/>
  <c r="BG109"/>
  <c r="BF109"/>
  <c r="T109"/>
  <c r="R109"/>
  <c r="P109"/>
  <c r="BI106"/>
  <c r="BH106"/>
  <c r="BG106"/>
  <c r="BF106"/>
  <c r="T106"/>
  <c r="R106"/>
  <c r="P106"/>
  <c r="BI100"/>
  <c r="BH100"/>
  <c r="BG100"/>
  <c r="BF100"/>
  <c r="T100"/>
  <c r="R100"/>
  <c r="P100"/>
  <c r="BI97"/>
  <c r="BH97"/>
  <c r="BG97"/>
  <c r="BF97"/>
  <c r="T97"/>
  <c r="R97"/>
  <c r="P97"/>
  <c r="J91"/>
  <c r="F90"/>
  <c r="F88"/>
  <c r="E86"/>
  <c r="J63"/>
  <c r="F62"/>
  <c r="F60"/>
  <c r="E58"/>
  <c r="J25"/>
  <c r="E25"/>
  <c r="J90"/>
  <c r="J24"/>
  <c r="J22"/>
  <c r="E22"/>
  <c r="F91"/>
  <c r="J21"/>
  <c r="J16"/>
  <c r="J60"/>
  <c r="E7"/>
  <c r="E80"/>
  <c i="4" r="J41"/>
  <c r="J40"/>
  <c i="1" r="AY59"/>
  <c i="4" r="J39"/>
  <c i="1" r="AX59"/>
  <c i="4" r="BI164"/>
  <c r="BH164"/>
  <c r="BG164"/>
  <c r="BF164"/>
  <c r="T164"/>
  <c r="R164"/>
  <c r="P164"/>
  <c r="BI162"/>
  <c r="BH162"/>
  <c r="BG162"/>
  <c r="BF162"/>
  <c r="T162"/>
  <c r="R162"/>
  <c r="P162"/>
  <c r="BI154"/>
  <c r="BH154"/>
  <c r="BG154"/>
  <c r="BF154"/>
  <c r="T154"/>
  <c r="R154"/>
  <c r="P154"/>
  <c r="BI149"/>
  <c r="BH149"/>
  <c r="BG149"/>
  <c r="BF149"/>
  <c r="T149"/>
  <c r="R149"/>
  <c r="P149"/>
  <c r="BI144"/>
  <c r="BH144"/>
  <c r="BG144"/>
  <c r="BF144"/>
  <c r="T144"/>
  <c r="R144"/>
  <c r="P144"/>
  <c r="BI141"/>
  <c r="BH141"/>
  <c r="BG141"/>
  <c r="BF141"/>
  <c r="T141"/>
  <c r="R141"/>
  <c r="P141"/>
  <c r="BI136"/>
  <c r="BH136"/>
  <c r="BG136"/>
  <c r="BF136"/>
  <c r="T136"/>
  <c r="R136"/>
  <c r="P136"/>
  <c r="BI134"/>
  <c r="BH134"/>
  <c r="BG134"/>
  <c r="BF134"/>
  <c r="T134"/>
  <c r="R134"/>
  <c r="P134"/>
  <c r="BI130"/>
  <c r="BH130"/>
  <c r="BG130"/>
  <c r="BF130"/>
  <c r="T130"/>
  <c r="R130"/>
  <c r="P130"/>
  <c r="BI128"/>
  <c r="BH128"/>
  <c r="BG128"/>
  <c r="BF128"/>
  <c r="T128"/>
  <c r="R128"/>
  <c r="P128"/>
  <c r="BI125"/>
  <c r="BH125"/>
  <c r="BG125"/>
  <c r="BF125"/>
  <c r="T125"/>
  <c r="R125"/>
  <c r="P125"/>
  <c r="BI123"/>
  <c r="BH123"/>
  <c r="BG123"/>
  <c r="BF123"/>
  <c r="T123"/>
  <c r="R123"/>
  <c r="P123"/>
  <c r="BI119"/>
  <c r="BH119"/>
  <c r="BG119"/>
  <c r="BF119"/>
  <c r="T119"/>
  <c r="R119"/>
  <c r="P119"/>
  <c r="BI117"/>
  <c r="BH117"/>
  <c r="BG117"/>
  <c r="BF117"/>
  <c r="T117"/>
  <c r="R117"/>
  <c r="P117"/>
  <c r="BI113"/>
  <c r="BH113"/>
  <c r="BG113"/>
  <c r="BF113"/>
  <c r="T113"/>
  <c r="R113"/>
  <c r="P113"/>
  <c r="BI109"/>
  <c r="BH109"/>
  <c r="BG109"/>
  <c r="BF109"/>
  <c r="T109"/>
  <c r="R109"/>
  <c r="P109"/>
  <c r="BI107"/>
  <c r="BH107"/>
  <c r="BG107"/>
  <c r="BF107"/>
  <c r="T107"/>
  <c r="R107"/>
  <c r="P107"/>
  <c r="BI102"/>
  <c r="BH102"/>
  <c r="BG102"/>
  <c r="BF102"/>
  <c r="T102"/>
  <c r="R102"/>
  <c r="P102"/>
  <c r="BI99"/>
  <c r="BH99"/>
  <c r="BG99"/>
  <c r="BF99"/>
  <c r="T99"/>
  <c r="R99"/>
  <c r="P99"/>
  <c r="BI96"/>
  <c r="BH96"/>
  <c r="BG96"/>
  <c r="BF96"/>
  <c r="T96"/>
  <c r="R96"/>
  <c r="P96"/>
  <c r="J90"/>
  <c r="F89"/>
  <c r="F87"/>
  <c r="E85"/>
  <c r="J63"/>
  <c r="F62"/>
  <c r="F60"/>
  <c r="E58"/>
  <c r="J25"/>
  <c r="E25"/>
  <c r="J62"/>
  <c r="J24"/>
  <c r="J22"/>
  <c r="E22"/>
  <c r="F90"/>
  <c r="J21"/>
  <c r="J16"/>
  <c r="J87"/>
  <c r="E7"/>
  <c r="E79"/>
  <c i="3" r="J41"/>
  <c r="J40"/>
  <c i="1" r="AY58"/>
  <c i="3" r="J39"/>
  <c i="1" r="AX58"/>
  <c i="3" r="BI226"/>
  <c r="BH226"/>
  <c r="BG226"/>
  <c r="BF226"/>
  <c r="T226"/>
  <c r="R226"/>
  <c r="P226"/>
  <c r="BI219"/>
  <c r="BH219"/>
  <c r="BG219"/>
  <c r="BF219"/>
  <c r="T219"/>
  <c r="R219"/>
  <c r="P219"/>
  <c r="BI217"/>
  <c r="BH217"/>
  <c r="BG217"/>
  <c r="BF217"/>
  <c r="T217"/>
  <c r="R217"/>
  <c r="P217"/>
  <c r="BI212"/>
  <c r="BH212"/>
  <c r="BG212"/>
  <c r="BF212"/>
  <c r="T212"/>
  <c r="R212"/>
  <c r="P212"/>
  <c r="BI208"/>
  <c r="BH208"/>
  <c r="BG208"/>
  <c r="BF208"/>
  <c r="T208"/>
  <c r="R208"/>
  <c r="P208"/>
  <c r="BI202"/>
  <c r="BH202"/>
  <c r="BG202"/>
  <c r="BF202"/>
  <c r="T202"/>
  <c r="R202"/>
  <c r="P202"/>
  <c r="BI197"/>
  <c r="BH197"/>
  <c r="BG197"/>
  <c r="BF197"/>
  <c r="T197"/>
  <c r="R197"/>
  <c r="P197"/>
  <c r="BI193"/>
  <c r="BH193"/>
  <c r="BG193"/>
  <c r="BF193"/>
  <c r="T193"/>
  <c r="R193"/>
  <c r="P193"/>
  <c r="BI189"/>
  <c r="BH189"/>
  <c r="BG189"/>
  <c r="BF189"/>
  <c r="T189"/>
  <c r="R189"/>
  <c r="P189"/>
  <c r="BI186"/>
  <c r="BH186"/>
  <c r="BG186"/>
  <c r="BF186"/>
  <c r="T186"/>
  <c r="R186"/>
  <c r="P186"/>
  <c r="BI181"/>
  <c r="BH181"/>
  <c r="BG181"/>
  <c r="BF181"/>
  <c r="T181"/>
  <c r="R181"/>
  <c r="P181"/>
  <c r="BI175"/>
  <c r="BH175"/>
  <c r="BG175"/>
  <c r="BF175"/>
  <c r="T175"/>
  <c r="R175"/>
  <c r="P175"/>
  <c r="BI173"/>
  <c r="BH173"/>
  <c r="BG173"/>
  <c r="BF173"/>
  <c r="T173"/>
  <c r="R173"/>
  <c r="P173"/>
  <c r="BI170"/>
  <c r="BH170"/>
  <c r="BG170"/>
  <c r="BF170"/>
  <c r="T170"/>
  <c r="R170"/>
  <c r="P170"/>
  <c r="BI168"/>
  <c r="BH168"/>
  <c r="BG168"/>
  <c r="BF168"/>
  <c r="T168"/>
  <c r="R168"/>
  <c r="P168"/>
  <c r="BI159"/>
  <c r="BH159"/>
  <c r="BG159"/>
  <c r="BF159"/>
  <c r="T159"/>
  <c r="R159"/>
  <c r="P159"/>
  <c r="BI150"/>
  <c r="BH150"/>
  <c r="BG150"/>
  <c r="BF150"/>
  <c r="T150"/>
  <c r="R150"/>
  <c r="P150"/>
  <c r="BI145"/>
  <c r="BH145"/>
  <c r="BG145"/>
  <c r="BF145"/>
  <c r="T145"/>
  <c r="R145"/>
  <c r="P145"/>
  <c r="BI142"/>
  <c r="BH142"/>
  <c r="BG142"/>
  <c r="BF142"/>
  <c r="T142"/>
  <c r="R142"/>
  <c r="P142"/>
  <c r="BI139"/>
  <c r="BH139"/>
  <c r="BG139"/>
  <c r="BF139"/>
  <c r="T139"/>
  <c r="R139"/>
  <c r="P139"/>
  <c r="BI130"/>
  <c r="BH130"/>
  <c r="BG130"/>
  <c r="BF130"/>
  <c r="T130"/>
  <c r="R130"/>
  <c r="P130"/>
  <c r="BI125"/>
  <c r="BH125"/>
  <c r="BG125"/>
  <c r="BF125"/>
  <c r="T125"/>
  <c r="R125"/>
  <c r="P125"/>
  <c r="BI120"/>
  <c r="BH120"/>
  <c r="BG120"/>
  <c r="BF120"/>
  <c r="T120"/>
  <c r="R120"/>
  <c r="P120"/>
  <c r="BI117"/>
  <c r="BH117"/>
  <c r="BG117"/>
  <c r="BF117"/>
  <c r="T117"/>
  <c r="R117"/>
  <c r="P117"/>
  <c r="BI109"/>
  <c r="BH109"/>
  <c r="BG109"/>
  <c r="BF109"/>
  <c r="T109"/>
  <c r="R109"/>
  <c r="P109"/>
  <c r="BI92"/>
  <c r="BH92"/>
  <c r="BG92"/>
  <c r="BF92"/>
  <c r="T92"/>
  <c r="R92"/>
  <c r="P92"/>
  <c r="J88"/>
  <c r="F87"/>
  <c r="F85"/>
  <c r="E83"/>
  <c r="J63"/>
  <c r="F62"/>
  <c r="F60"/>
  <c r="E58"/>
  <c r="J25"/>
  <c r="E25"/>
  <c r="J87"/>
  <c r="J24"/>
  <c r="J22"/>
  <c r="E22"/>
  <c r="F88"/>
  <c r="J21"/>
  <c r="J16"/>
  <c r="J85"/>
  <c r="E7"/>
  <c r="E52"/>
  <c i="2" r="J39"/>
  <c r="J38"/>
  <c i="1" r="AY56"/>
  <c i="2" r="J37"/>
  <c i="1" r="AX56"/>
  <c i="2" r="BI254"/>
  <c r="BH254"/>
  <c r="BG254"/>
  <c r="BF254"/>
  <c r="T254"/>
  <c r="R254"/>
  <c r="P254"/>
  <c r="BI249"/>
  <c r="BH249"/>
  <c r="BG249"/>
  <c r="BF249"/>
  <c r="T249"/>
  <c r="R249"/>
  <c r="P249"/>
  <c r="BI244"/>
  <c r="BH244"/>
  <c r="BG244"/>
  <c r="BF244"/>
  <c r="T244"/>
  <c r="R244"/>
  <c r="P244"/>
  <c r="BI242"/>
  <c r="BH242"/>
  <c r="BG242"/>
  <c r="BF242"/>
  <c r="T242"/>
  <c r="R242"/>
  <c r="P242"/>
  <c r="BI234"/>
  <c r="BH234"/>
  <c r="BG234"/>
  <c r="BF234"/>
  <c r="T234"/>
  <c r="R234"/>
  <c r="P234"/>
  <c r="BI230"/>
  <c r="BH230"/>
  <c r="BG230"/>
  <c r="BF230"/>
  <c r="T230"/>
  <c r="R230"/>
  <c r="P230"/>
  <c r="BI225"/>
  <c r="BH225"/>
  <c r="BG225"/>
  <c r="BF225"/>
  <c r="T225"/>
  <c r="R225"/>
  <c r="P225"/>
  <c r="BI217"/>
  <c r="BH217"/>
  <c r="BG217"/>
  <c r="BF217"/>
  <c r="T217"/>
  <c r="R217"/>
  <c r="P217"/>
  <c r="BI212"/>
  <c r="BH212"/>
  <c r="BG212"/>
  <c r="BF212"/>
  <c r="T212"/>
  <c r="R212"/>
  <c r="P212"/>
  <c r="BI207"/>
  <c r="BH207"/>
  <c r="BG207"/>
  <c r="BF207"/>
  <c r="T207"/>
  <c r="R207"/>
  <c r="P207"/>
  <c r="BI199"/>
  <c r="BH199"/>
  <c r="BG199"/>
  <c r="BF199"/>
  <c r="T199"/>
  <c r="R199"/>
  <c r="P199"/>
  <c r="BI194"/>
  <c r="BH194"/>
  <c r="BG194"/>
  <c r="BF194"/>
  <c r="T194"/>
  <c r="R194"/>
  <c r="P194"/>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79"/>
  <c r="BH179"/>
  <c r="BG179"/>
  <c r="BF179"/>
  <c r="T179"/>
  <c r="R179"/>
  <c r="P179"/>
  <c r="BI175"/>
  <c r="BH175"/>
  <c r="BG175"/>
  <c r="BF175"/>
  <c r="T175"/>
  <c r="R175"/>
  <c r="P175"/>
  <c r="BI171"/>
  <c r="BH171"/>
  <c r="BG171"/>
  <c r="BF171"/>
  <c r="T171"/>
  <c r="R171"/>
  <c r="P171"/>
  <c r="BI169"/>
  <c r="BH169"/>
  <c r="BG169"/>
  <c r="BF169"/>
  <c r="T169"/>
  <c r="R169"/>
  <c r="P169"/>
  <c r="BI166"/>
  <c r="BH166"/>
  <c r="BG166"/>
  <c r="BF166"/>
  <c r="T166"/>
  <c r="R166"/>
  <c r="P166"/>
  <c r="BI164"/>
  <c r="BH164"/>
  <c r="BG164"/>
  <c r="BF164"/>
  <c r="T164"/>
  <c r="R164"/>
  <c r="P164"/>
  <c r="BI162"/>
  <c r="BH162"/>
  <c r="BG162"/>
  <c r="BF162"/>
  <c r="T162"/>
  <c r="R162"/>
  <c r="P162"/>
  <c r="BI159"/>
  <c r="BH159"/>
  <c r="BG159"/>
  <c r="BF159"/>
  <c r="T159"/>
  <c r="R159"/>
  <c r="P159"/>
  <c r="BI156"/>
  <c r="BH156"/>
  <c r="BG156"/>
  <c r="BF156"/>
  <c r="T156"/>
  <c r="R156"/>
  <c r="P156"/>
  <c r="BI153"/>
  <c r="BH153"/>
  <c r="BG153"/>
  <c r="BF153"/>
  <c r="T153"/>
  <c r="R153"/>
  <c r="P153"/>
  <c r="BI148"/>
  <c r="BH148"/>
  <c r="BG148"/>
  <c r="BF148"/>
  <c r="T148"/>
  <c r="R148"/>
  <c r="P148"/>
  <c r="BI145"/>
  <c r="BH145"/>
  <c r="BG145"/>
  <c r="BF145"/>
  <c r="T145"/>
  <c r="R145"/>
  <c r="P145"/>
  <c r="BI140"/>
  <c r="BH140"/>
  <c r="BG140"/>
  <c r="BF140"/>
  <c r="T140"/>
  <c r="R140"/>
  <c r="P140"/>
  <c r="BI135"/>
  <c r="BH135"/>
  <c r="BG135"/>
  <c r="BF135"/>
  <c r="T135"/>
  <c r="R135"/>
  <c r="P135"/>
  <c r="BI130"/>
  <c r="BH130"/>
  <c r="BG130"/>
  <c r="BF130"/>
  <c r="T130"/>
  <c r="R130"/>
  <c r="P130"/>
  <c r="BI127"/>
  <c r="BH127"/>
  <c r="BG127"/>
  <c r="BF127"/>
  <c r="T127"/>
  <c r="R127"/>
  <c r="P127"/>
  <c r="BI120"/>
  <c r="BH120"/>
  <c r="BG120"/>
  <c r="BF120"/>
  <c r="T120"/>
  <c r="R120"/>
  <c r="P120"/>
  <c r="BI116"/>
  <c r="BH116"/>
  <c r="BG116"/>
  <c r="BF116"/>
  <c r="T116"/>
  <c r="R116"/>
  <c r="P116"/>
  <c r="BI114"/>
  <c r="BH114"/>
  <c r="BG114"/>
  <c r="BF114"/>
  <c r="T114"/>
  <c r="R114"/>
  <c r="P114"/>
  <c r="BI112"/>
  <c r="BH112"/>
  <c r="BG112"/>
  <c r="BF112"/>
  <c r="T112"/>
  <c r="R112"/>
  <c r="P112"/>
  <c r="BI109"/>
  <c r="BH109"/>
  <c r="BG109"/>
  <c r="BF109"/>
  <c r="T109"/>
  <c r="R109"/>
  <c r="P109"/>
  <c r="BI105"/>
  <c r="BH105"/>
  <c r="BG105"/>
  <c r="BF105"/>
  <c r="T105"/>
  <c r="R105"/>
  <c r="P105"/>
  <c r="BI100"/>
  <c r="BH100"/>
  <c r="BG100"/>
  <c r="BF100"/>
  <c r="T100"/>
  <c r="R100"/>
  <c r="P100"/>
  <c r="BI95"/>
  <c r="BH95"/>
  <c r="BG95"/>
  <c r="BF95"/>
  <c r="T95"/>
  <c r="R95"/>
  <c r="P95"/>
  <c r="BI90"/>
  <c r="BH90"/>
  <c r="BG90"/>
  <c r="BF90"/>
  <c r="T90"/>
  <c r="R90"/>
  <c r="P90"/>
  <c r="J84"/>
  <c r="F83"/>
  <c r="F81"/>
  <c r="E79"/>
  <c r="J59"/>
  <c r="F58"/>
  <c r="F56"/>
  <c r="E54"/>
  <c r="J23"/>
  <c r="E23"/>
  <c r="J83"/>
  <c r="J22"/>
  <c r="J20"/>
  <c r="E20"/>
  <c r="F84"/>
  <c r="J19"/>
  <c r="J14"/>
  <c r="J81"/>
  <c r="E7"/>
  <c r="E75"/>
  <c i="1" r="L50"/>
  <c r="AM50"/>
  <c r="AM49"/>
  <c r="L49"/>
  <c r="AM47"/>
  <c r="L47"/>
  <c r="L45"/>
  <c r="L44"/>
  <c i="26" r="J96"/>
  <c r="BK94"/>
  <c i="25" r="J120"/>
  <c r="J117"/>
  <c r="J115"/>
  <c r="BK111"/>
  <c r="BK105"/>
  <c r="BK98"/>
  <c i="24" r="BK137"/>
  <c r="J134"/>
  <c r="BK131"/>
  <c r="BK126"/>
  <c r="BK124"/>
  <c r="J122"/>
  <c r="J120"/>
  <c r="J116"/>
  <c r="J114"/>
  <c r="J112"/>
  <c r="J110"/>
  <c r="BK106"/>
  <c r="BK104"/>
  <c r="BK100"/>
  <c r="J97"/>
  <c r="J94"/>
  <c i="23" r="BK104"/>
  <c r="BK102"/>
  <c r="J100"/>
  <c r="BK96"/>
  <c r="J92"/>
  <c r="BK88"/>
  <c r="J86"/>
  <c r="J84"/>
  <c i="22" r="BK105"/>
  <c r="J101"/>
  <c r="J98"/>
  <c i="21" r="J144"/>
  <c r="J135"/>
  <c r="J129"/>
  <c r="BK124"/>
  <c r="J120"/>
  <c r="J109"/>
  <c r="J97"/>
  <c i="20" r="BK399"/>
  <c r="J399"/>
  <c r="BK395"/>
  <c r="J395"/>
  <c r="J391"/>
  <c r="J387"/>
  <c r="BK379"/>
  <c r="J374"/>
  <c r="J371"/>
  <c r="J355"/>
  <c r="J317"/>
  <c r="J311"/>
  <c r="J294"/>
  <c r="J280"/>
  <c r="BK276"/>
  <c r="J270"/>
  <c r="BK263"/>
  <c r="BK254"/>
  <c r="BK225"/>
  <c r="BK215"/>
  <c r="BK209"/>
  <c r="BK206"/>
  <c r="J197"/>
  <c r="J183"/>
  <c r="J124"/>
  <c r="J115"/>
  <c r="J107"/>
  <c r="J104"/>
  <c i="19" r="BK109"/>
  <c r="BK101"/>
  <c r="J98"/>
  <c i="18" r="BK126"/>
  <c r="BK121"/>
  <c r="BK116"/>
  <c r="BK108"/>
  <c r="BK102"/>
  <c i="17" r="BK192"/>
  <c r="BK162"/>
  <c r="BK152"/>
  <c r="BK147"/>
  <c r="J144"/>
  <c r="BK128"/>
  <c r="BK123"/>
  <c r="BK117"/>
  <c i="16" r="BK105"/>
  <c i="15" r="J132"/>
  <c r="BK126"/>
  <c r="BK108"/>
  <c r="J102"/>
  <c r="BK97"/>
  <c i="14" r="BK535"/>
  <c r="J535"/>
  <c r="BK531"/>
  <c r="J531"/>
  <c r="BK528"/>
  <c r="J528"/>
  <c r="J494"/>
  <c r="BK476"/>
  <c r="J455"/>
  <c r="J450"/>
  <c r="BK442"/>
  <c r="J437"/>
  <c r="BK432"/>
  <c r="BK427"/>
  <c r="J414"/>
  <c r="BK401"/>
  <c r="BK396"/>
  <c r="J388"/>
  <c r="BK383"/>
  <c r="J378"/>
  <c r="J364"/>
  <c r="BK351"/>
  <c r="J342"/>
  <c r="BK332"/>
  <c r="J325"/>
  <c r="BK320"/>
  <c r="J309"/>
  <c r="J303"/>
  <c r="J298"/>
  <c r="J288"/>
  <c r="J282"/>
  <c r="BK277"/>
  <c r="J272"/>
  <c r="J267"/>
  <c r="BK264"/>
  <c r="BK246"/>
  <c r="BK241"/>
  <c r="J233"/>
  <c r="BK206"/>
  <c r="BK201"/>
  <c r="BK193"/>
  <c r="BK190"/>
  <c r="J187"/>
  <c r="J168"/>
  <c r="J157"/>
  <c r="J150"/>
  <c r="J142"/>
  <c r="J137"/>
  <c r="BK116"/>
  <c r="BK112"/>
  <c i="13" r="BK109"/>
  <c r="J105"/>
  <c r="BK98"/>
  <c i="12" r="J132"/>
  <c r="J126"/>
  <c r="BK121"/>
  <c r="J111"/>
  <c r="J102"/>
  <c i="11" r="BK565"/>
  <c r="J561"/>
  <c r="J557"/>
  <c r="BK553"/>
  <c r="BK544"/>
  <c r="J533"/>
  <c r="BK527"/>
  <c r="J485"/>
  <c r="BK476"/>
  <c r="J471"/>
  <c r="BK463"/>
  <c r="J453"/>
  <c r="BK435"/>
  <c r="J420"/>
  <c r="BK415"/>
  <c r="BK402"/>
  <c r="BK397"/>
  <c r="BK389"/>
  <c r="J384"/>
  <c r="BK371"/>
  <c r="BK357"/>
  <c r="J352"/>
  <c r="BK347"/>
  <c r="J343"/>
  <c r="BK333"/>
  <c r="BK326"/>
  <c r="J321"/>
  <c r="BK316"/>
  <c r="BK310"/>
  <c r="BK294"/>
  <c r="J283"/>
  <c r="J278"/>
  <c r="J273"/>
  <c r="J241"/>
  <c r="J236"/>
  <c r="BK233"/>
  <c r="BK202"/>
  <c r="BK197"/>
  <c r="J186"/>
  <c r="J170"/>
  <c r="BK156"/>
  <c r="J107"/>
  <c i="10" r="BK115"/>
  <c r="J112"/>
  <c r="BK106"/>
  <c r="BK104"/>
  <c r="J100"/>
  <c r="J92"/>
  <c i="9" r="BK90"/>
  <c r="BK88"/>
  <c i="8" r="J126"/>
  <c r="J95"/>
  <c r="J92"/>
  <c r="J89"/>
  <c r="J86"/>
  <c i="7" r="BK183"/>
  <c r="BK147"/>
  <c r="BK145"/>
  <c r="BK139"/>
  <c r="BK136"/>
  <c r="BK130"/>
  <c r="BK126"/>
  <c r="BK123"/>
  <c r="BK110"/>
  <c r="BK100"/>
  <c i="6" r="J163"/>
  <c r="J138"/>
  <c r="J134"/>
  <c r="J132"/>
  <c r="BK126"/>
  <c r="J123"/>
  <c r="J120"/>
  <c r="BK110"/>
  <c r="J106"/>
  <c i="5" r="J169"/>
  <c r="BK155"/>
  <c r="BK143"/>
  <c r="J138"/>
  <c r="BK133"/>
  <c r="BK127"/>
  <c r="J124"/>
  <c r="J122"/>
  <c r="BK119"/>
  <c r="BK115"/>
  <c r="BK113"/>
  <c r="J106"/>
  <c r="BK100"/>
  <c r="J97"/>
  <c i="4" r="BK164"/>
  <c r="J162"/>
  <c r="J154"/>
  <c r="BK149"/>
  <c r="BK130"/>
  <c r="BK128"/>
  <c r="J113"/>
  <c r="J109"/>
  <c r="BK102"/>
  <c r="BK99"/>
  <c r="J96"/>
  <c i="3" r="J202"/>
  <c r="J189"/>
  <c r="BK186"/>
  <c r="J159"/>
  <c r="J150"/>
  <c r="J145"/>
  <c r="BK130"/>
  <c r="J92"/>
  <c i="2" r="J244"/>
  <c r="J242"/>
  <c r="BK234"/>
  <c r="BK217"/>
  <c r="J207"/>
  <c r="BK190"/>
  <c r="BK186"/>
  <c r="BK184"/>
  <c r="BK182"/>
  <c r="J179"/>
  <c r="J171"/>
  <c r="J166"/>
  <c r="J162"/>
  <c r="BK140"/>
  <c r="J135"/>
  <c r="J127"/>
  <c r="J120"/>
  <c r="BK109"/>
  <c i="1" r="AS74"/>
  <c r="AS69"/>
  <c i="26" r="BK96"/>
  <c r="J94"/>
  <c i="25" r="BK115"/>
  <c r="J113"/>
  <c r="J111"/>
  <c r="BK109"/>
  <c r="J107"/>
  <c r="J101"/>
  <c r="J98"/>
  <c r="BK96"/>
  <c i="24" r="BK128"/>
  <c r="J118"/>
  <c r="BK112"/>
  <c r="BK108"/>
  <c r="J102"/>
  <c i="23" r="BK100"/>
  <c r="BK98"/>
  <c r="J96"/>
  <c r="BK94"/>
  <c r="BK90"/>
  <c r="BK82"/>
  <c i="22" r="BK109"/>
  <c r="BK98"/>
  <c i="21" r="BK144"/>
  <c r="BK135"/>
  <c r="J114"/>
  <c r="BK109"/>
  <c r="BK106"/>
  <c r="BK102"/>
  <c r="BK97"/>
  <c i="20" r="BK391"/>
  <c r="BK374"/>
  <c r="BK363"/>
  <c r="BK360"/>
  <c r="BK355"/>
  <c r="BK351"/>
  <c r="J344"/>
  <c r="BK334"/>
  <c r="J324"/>
  <c r="J320"/>
  <c r="BK317"/>
  <c r="J314"/>
  <c r="J299"/>
  <c r="J289"/>
  <c r="BK280"/>
  <c r="J276"/>
  <c r="BK273"/>
  <c r="J251"/>
  <c r="J246"/>
  <c r="J241"/>
  <c r="J237"/>
  <c r="J215"/>
  <c r="BK197"/>
  <c r="J188"/>
  <c r="BK179"/>
  <c r="BK172"/>
  <c r="BK168"/>
  <c r="J155"/>
  <c r="BK150"/>
  <c r="BK141"/>
  <c r="J132"/>
  <c r="J127"/>
  <c r="BK115"/>
  <c i="18" r="J132"/>
  <c r="J116"/>
  <c r="J108"/>
  <c i="17" r="J199"/>
  <c r="BK186"/>
  <c r="J156"/>
  <c r="BK139"/>
  <c r="J117"/>
  <c r="BK113"/>
  <c r="BK109"/>
  <c r="BK103"/>
  <c i="16" r="BK109"/>
  <c i="15" r="BK132"/>
  <c r="J126"/>
  <c r="BK121"/>
  <c r="J116"/>
  <c r="BK111"/>
  <c r="J108"/>
  <c i="14" r="J520"/>
  <c r="J491"/>
  <c r="BK486"/>
  <c r="BK481"/>
  <c r="J471"/>
  <c r="BK455"/>
  <c r="J442"/>
  <c r="J427"/>
  <c r="J422"/>
  <c r="BK414"/>
  <c r="BK409"/>
  <c r="BK404"/>
  <c r="J383"/>
  <c r="BK378"/>
  <c r="BK374"/>
  <c r="BK369"/>
  <c r="J351"/>
  <c r="BK342"/>
  <c r="J332"/>
  <c r="BK325"/>
  <c r="J320"/>
  <c r="J315"/>
  <c r="J277"/>
  <c r="BK272"/>
  <c r="BK248"/>
  <c r="J246"/>
  <c r="BK222"/>
  <c r="BK212"/>
  <c r="J206"/>
  <c r="J193"/>
  <c r="J190"/>
  <c r="BK187"/>
  <c r="BK182"/>
  <c r="J162"/>
  <c r="J152"/>
  <c r="J125"/>
  <c r="BK106"/>
  <c i="13" r="J109"/>
  <c r="BK105"/>
  <c r="BK101"/>
  <c r="J98"/>
  <c i="12" r="BK132"/>
  <c r="BK126"/>
  <c r="J116"/>
  <c r="BK108"/>
  <c i="11" r="BK548"/>
  <c r="J527"/>
  <c r="BK519"/>
  <c r="J480"/>
  <c r="J476"/>
  <c r="BK471"/>
  <c r="BK468"/>
  <c r="J463"/>
  <c r="BK448"/>
  <c r="J443"/>
  <c r="BK427"/>
  <c r="BK425"/>
  <c r="J410"/>
  <c r="BK407"/>
  <c r="J397"/>
  <c r="BK394"/>
  <c r="BK380"/>
  <c r="J376"/>
  <c r="J366"/>
  <c r="J361"/>
  <c r="BK343"/>
  <c r="J333"/>
  <c r="BK321"/>
  <c r="J310"/>
  <c r="J304"/>
  <c r="J299"/>
  <c r="J289"/>
  <c r="BK283"/>
  <c r="BK273"/>
  <c r="BK270"/>
  <c r="BK261"/>
  <c r="BK253"/>
  <c r="BK246"/>
  <c r="J208"/>
  <c r="J197"/>
  <c r="J189"/>
  <c r="BK186"/>
  <c r="J183"/>
  <c r="BK178"/>
  <c r="J175"/>
  <c r="J167"/>
  <c r="BK161"/>
  <c r="J153"/>
  <c r="BK138"/>
  <c r="J138"/>
  <c r="J128"/>
  <c r="BK123"/>
  <c r="J117"/>
  <c i="10" r="BK100"/>
  <c r="J95"/>
  <c r="J90"/>
  <c r="BK88"/>
  <c i="9" r="J92"/>
  <c r="J90"/>
  <c r="J88"/>
  <c i="8" r="J128"/>
  <c r="J124"/>
  <c r="BK119"/>
  <c r="J104"/>
  <c r="BK101"/>
  <c r="J98"/>
  <c r="BK92"/>
  <c i="7" r="BK179"/>
  <c r="BK164"/>
  <c r="BK157"/>
  <c r="BK150"/>
  <c r="J147"/>
  <c r="BK142"/>
  <c r="J139"/>
  <c r="J133"/>
  <c r="J121"/>
  <c r="BK119"/>
  <c r="BK116"/>
  <c r="J114"/>
  <c r="J110"/>
  <c r="BK107"/>
  <c r="J97"/>
  <c i="6" r="BK163"/>
  <c r="BK157"/>
  <c r="BK149"/>
  <c r="J115"/>
  <c r="J112"/>
  <c r="BK106"/>
  <c r="J103"/>
  <c r="J97"/>
  <c i="4" r="J164"/>
  <c r="J136"/>
  <c r="J134"/>
  <c r="J130"/>
  <c r="J128"/>
  <c r="BK125"/>
  <c r="BK123"/>
  <c r="BK119"/>
  <c r="J117"/>
  <c r="J102"/>
  <c r="J99"/>
  <c r="BK96"/>
  <c i="3" r="BK226"/>
  <c r="J226"/>
  <c r="BK217"/>
  <c r="J212"/>
  <c r="BK208"/>
  <c r="BK202"/>
  <c r="BK197"/>
  <c r="BK193"/>
  <c r="BK181"/>
  <c r="BK159"/>
  <c r="BK150"/>
  <c r="BK145"/>
  <c r="BK142"/>
  <c r="J139"/>
  <c r="J125"/>
  <c r="J120"/>
  <c r="J117"/>
  <c r="J109"/>
  <c i="2" r="BK225"/>
  <c r="BK212"/>
  <c r="BK207"/>
  <c r="BK199"/>
  <c r="J194"/>
  <c r="BK188"/>
  <c r="J186"/>
  <c r="J184"/>
  <c r="J182"/>
  <c r="BK169"/>
  <c r="BK166"/>
  <c r="BK164"/>
  <c r="BK162"/>
  <c r="J156"/>
  <c r="J153"/>
  <c r="BK148"/>
  <c r="J145"/>
  <c r="BK130"/>
  <c r="BK127"/>
  <c r="BK100"/>
  <c r="J95"/>
  <c r="J90"/>
  <c i="1" r="AS84"/>
  <c i="21" r="J106"/>
  <c i="20" r="J366"/>
  <c r="J363"/>
  <c r="BK344"/>
  <c r="J334"/>
  <c r="BK324"/>
  <c r="BK314"/>
  <c r="J302"/>
  <c r="BK270"/>
  <c r="J263"/>
  <c r="BK258"/>
  <c r="BK251"/>
  <c r="BK246"/>
  <c r="BK241"/>
  <c r="BK183"/>
  <c r="J179"/>
  <c r="BK176"/>
  <c r="J172"/>
  <c r="J168"/>
  <c r="BK163"/>
  <c r="BK158"/>
  <c r="BK155"/>
  <c r="J150"/>
  <c r="BK145"/>
  <c r="BK132"/>
  <c r="BK124"/>
  <c r="BK120"/>
  <c r="BK111"/>
  <c r="BK107"/>
  <c i="19" r="J109"/>
  <c r="BK105"/>
  <c i="18" r="J126"/>
  <c r="J121"/>
  <c r="J111"/>
  <c r="J102"/>
  <c r="J97"/>
  <c i="17" r="BK199"/>
  <c r="BK196"/>
  <c r="J186"/>
  <c r="J181"/>
  <c r="J174"/>
  <c r="J168"/>
  <c r="J162"/>
  <c r="J152"/>
  <c r="J139"/>
  <c r="J135"/>
  <c r="BK133"/>
  <c r="J113"/>
  <c i="15" r="J97"/>
  <c i="14" r="J524"/>
  <c r="J515"/>
  <c r="BK511"/>
  <c r="J500"/>
  <c r="BK491"/>
  <c r="J476"/>
  <c r="BK471"/>
  <c r="J463"/>
  <c r="J458"/>
  <c r="BK450"/>
  <c r="BK437"/>
  <c r="J416"/>
  <c r="J409"/>
  <c r="J404"/>
  <c r="J401"/>
  <c r="J391"/>
  <c r="BK388"/>
  <c r="J359"/>
  <c r="J355"/>
  <c r="J346"/>
  <c r="BK315"/>
  <c r="BK309"/>
  <c r="J293"/>
  <c r="BK288"/>
  <c r="BK282"/>
  <c r="BK267"/>
  <c r="J264"/>
  <c r="BK256"/>
  <c r="J236"/>
  <c r="BK233"/>
  <c r="J201"/>
  <c r="J182"/>
  <c r="BK179"/>
  <c r="BK171"/>
  <c r="BK157"/>
  <c r="BK152"/>
  <c r="BK150"/>
  <c r="BK142"/>
  <c r="BK125"/>
  <c r="J120"/>
  <c r="J116"/>
  <c i="12" r="J121"/>
  <c r="BK97"/>
  <c i="11" r="BK589"/>
  <c r="J589"/>
  <c r="BK585"/>
  <c r="J585"/>
  <c r="BK580"/>
  <c r="J580"/>
  <c r="BK569"/>
  <c r="BK561"/>
  <c r="BK557"/>
  <c r="J553"/>
  <c r="J524"/>
  <c r="J519"/>
  <c r="BK514"/>
  <c r="J514"/>
  <c r="BK510"/>
  <c r="J510"/>
  <c r="BK506"/>
  <c r="J506"/>
  <c r="BK499"/>
  <c r="BK495"/>
  <c r="BK485"/>
  <c r="BK480"/>
  <c r="J468"/>
  <c r="J448"/>
  <c r="J435"/>
  <c r="J427"/>
  <c r="J415"/>
  <c r="J402"/>
  <c r="J394"/>
  <c r="BK384"/>
  <c r="J380"/>
  <c r="J371"/>
  <c r="BK366"/>
  <c r="BK361"/>
  <c r="J326"/>
  <c r="BK304"/>
  <c r="BK289"/>
  <c r="J261"/>
  <c r="BK251"/>
  <c r="J246"/>
  <c r="BK236"/>
  <c r="BK220"/>
  <c r="BK208"/>
  <c r="J202"/>
  <c r="BK189"/>
  <c r="J178"/>
  <c r="BK167"/>
  <c r="J161"/>
  <c r="BK153"/>
  <c r="BK151"/>
  <c r="J143"/>
  <c r="BK128"/>
  <c r="BK117"/>
  <c r="BK113"/>
  <c i="10" r="J118"/>
  <c r="J115"/>
  <c r="BK112"/>
  <c r="BK109"/>
  <c r="J106"/>
  <c r="J97"/>
  <c i="9" r="BK92"/>
  <c r="BK86"/>
  <c i="8" r="BK128"/>
  <c r="J113"/>
  <c r="BK110"/>
  <c r="BK104"/>
  <c r="BK98"/>
  <c r="BK95"/>
  <c r="BK89"/>
  <c r="BK86"/>
  <c i="7" r="J179"/>
  <c r="J173"/>
  <c r="BK152"/>
  <c r="J150"/>
  <c r="J145"/>
  <c r="BK133"/>
  <c r="J130"/>
  <c r="J123"/>
  <c r="BK114"/>
  <c r="J107"/>
  <c i="6" r="J149"/>
  <c r="J142"/>
  <c r="BK134"/>
  <c r="BK129"/>
  <c r="J117"/>
  <c r="BK112"/>
  <c r="J110"/>
  <c r="BK103"/>
  <c r="BK97"/>
  <c i="5" r="BK173"/>
  <c r="BK163"/>
  <c r="BK148"/>
  <c r="BK141"/>
  <c r="BK138"/>
  <c r="J136"/>
  <c r="J133"/>
  <c r="BK130"/>
  <c r="BK124"/>
  <c r="J119"/>
  <c r="J115"/>
  <c r="J109"/>
  <c r="BK106"/>
  <c i="4" r="BK162"/>
  <c r="BK154"/>
  <c r="J149"/>
  <c r="BK144"/>
  <c r="BK141"/>
  <c r="BK134"/>
  <c r="J119"/>
  <c r="BK117"/>
  <c r="BK113"/>
  <c r="BK109"/>
  <c r="J107"/>
  <c i="3" r="BK219"/>
  <c r="J217"/>
  <c r="BK212"/>
  <c r="BK189"/>
  <c r="BK175"/>
  <c r="BK173"/>
  <c r="J170"/>
  <c r="BK168"/>
  <c i="2" r="BK249"/>
  <c r="J234"/>
  <c r="BK230"/>
  <c r="J199"/>
  <c r="J175"/>
  <c r="J169"/>
  <c r="BK159"/>
  <c r="BK156"/>
  <c r="BK153"/>
  <c r="J148"/>
  <c r="BK145"/>
  <c r="J140"/>
  <c r="BK135"/>
  <c r="J130"/>
  <c r="J116"/>
  <c r="J114"/>
  <c r="J112"/>
  <c r="J109"/>
  <c r="J105"/>
  <c r="J100"/>
  <c r="BK95"/>
  <c r="BK90"/>
  <c i="1" r="AS90"/>
  <c r="AS60"/>
  <c i="25" r="BK120"/>
  <c r="BK117"/>
  <c r="BK113"/>
  <c r="J109"/>
  <c r="BK107"/>
  <c r="J105"/>
  <c r="BK101"/>
  <c r="J96"/>
  <c i="24" r="J137"/>
  <c r="BK134"/>
  <c r="J131"/>
  <c r="J128"/>
  <c r="J126"/>
  <c r="J124"/>
  <c r="BK122"/>
  <c r="BK120"/>
  <c r="BK118"/>
  <c r="BK116"/>
  <c r="BK114"/>
  <c r="BK110"/>
  <c r="J108"/>
  <c r="J106"/>
  <c r="J104"/>
  <c r="BK102"/>
  <c r="J100"/>
  <c r="BK97"/>
  <c r="BK94"/>
  <c i="23" r="J104"/>
  <c r="J102"/>
  <c r="J98"/>
  <c r="J94"/>
  <c r="BK92"/>
  <c r="J90"/>
  <c r="J88"/>
  <c r="BK86"/>
  <c r="BK84"/>
  <c r="J82"/>
  <c i="22" r="J109"/>
  <c r="J105"/>
  <c r="BK101"/>
  <c i="21" r="BK129"/>
  <c r="J124"/>
  <c r="BK120"/>
  <c r="BK114"/>
  <c r="J102"/>
  <c i="20" r="BK387"/>
  <c r="J379"/>
  <c r="BK371"/>
  <c r="BK366"/>
  <c r="J360"/>
  <c r="J351"/>
  <c r="BK320"/>
  <c r="BK311"/>
  <c r="BK302"/>
  <c r="BK299"/>
  <c r="BK294"/>
  <c r="BK289"/>
  <c r="J273"/>
  <c r="J258"/>
  <c r="J254"/>
  <c r="BK237"/>
  <c r="J225"/>
  <c r="J209"/>
  <c r="J206"/>
  <c r="BK188"/>
  <c r="J176"/>
  <c r="J163"/>
  <c r="J158"/>
  <c r="J145"/>
  <c r="J141"/>
  <c r="BK127"/>
  <c r="J120"/>
  <c r="J111"/>
  <c r="BK104"/>
  <c i="19" r="J105"/>
  <c r="J101"/>
  <c r="BK98"/>
  <c i="18" r="BK132"/>
  <c r="BK111"/>
  <c r="BK97"/>
  <c i="17" r="J196"/>
  <c r="J192"/>
  <c r="BK181"/>
  <c r="BK174"/>
  <c r="BK168"/>
  <c r="BK156"/>
  <c r="J147"/>
  <c r="BK144"/>
  <c r="BK135"/>
  <c r="J133"/>
  <c r="J128"/>
  <c r="J123"/>
  <c r="J109"/>
  <c r="J103"/>
  <c i="16" r="J109"/>
  <c r="J105"/>
  <c r="BK101"/>
  <c r="J101"/>
  <c r="BK98"/>
  <c r="J98"/>
  <c i="15" r="J121"/>
  <c r="BK116"/>
  <c r="J111"/>
  <c r="BK102"/>
  <c i="14" r="BK524"/>
  <c r="BK520"/>
  <c r="BK515"/>
  <c r="J511"/>
  <c r="BK500"/>
  <c r="BK494"/>
  <c r="J486"/>
  <c r="J481"/>
  <c r="BK463"/>
  <c r="BK458"/>
  <c r="J432"/>
  <c r="BK422"/>
  <c r="BK416"/>
  <c r="J396"/>
  <c r="BK391"/>
  <c r="J374"/>
  <c r="J369"/>
  <c r="BK364"/>
  <c r="BK359"/>
  <c r="BK355"/>
  <c r="BK346"/>
  <c r="BK303"/>
  <c r="BK298"/>
  <c r="BK293"/>
  <c r="J256"/>
  <c r="J248"/>
  <c r="J241"/>
  <c r="BK236"/>
  <c r="J222"/>
  <c r="J212"/>
  <c r="J179"/>
  <c r="J171"/>
  <c r="BK168"/>
  <c r="BK162"/>
  <c r="BK137"/>
  <c r="BK120"/>
  <c r="J112"/>
  <c r="J106"/>
  <c i="13" r="J101"/>
  <c i="12" r="BK116"/>
  <c r="BK111"/>
  <c r="J108"/>
  <c r="BK102"/>
  <c r="J97"/>
  <c i="11" r="J569"/>
  <c r="J565"/>
  <c r="J548"/>
  <c r="J544"/>
  <c r="BK533"/>
  <c r="BK524"/>
  <c r="J499"/>
  <c r="J495"/>
  <c r="BK453"/>
  <c r="BK443"/>
  <c r="J425"/>
  <c r="BK420"/>
  <c r="BK410"/>
  <c r="J407"/>
  <c r="J389"/>
  <c r="BK376"/>
  <c r="J357"/>
  <c r="BK352"/>
  <c r="J347"/>
  <c r="J316"/>
  <c r="BK299"/>
  <c r="J294"/>
  <c r="BK278"/>
  <c r="J270"/>
  <c r="J253"/>
  <c r="J251"/>
  <c r="BK241"/>
  <c r="J233"/>
  <c r="J220"/>
  <c r="BK183"/>
  <c r="BK175"/>
  <c r="BK170"/>
  <c r="J156"/>
  <c r="J151"/>
  <c r="BK143"/>
  <c r="J123"/>
  <c r="J113"/>
  <c r="BK107"/>
  <c i="10" r="BK118"/>
  <c r="J109"/>
  <c r="J104"/>
  <c r="BK97"/>
  <c r="BK95"/>
  <c r="BK92"/>
  <c r="BK90"/>
  <c r="J88"/>
  <c i="9" r="J86"/>
  <c i="8" r="BK126"/>
  <c r="BK124"/>
  <c r="J119"/>
  <c r="BK113"/>
  <c r="J110"/>
  <c r="J101"/>
  <c i="7" r="J183"/>
  <c r="BK173"/>
  <c r="J164"/>
  <c r="J157"/>
  <c r="J152"/>
  <c r="J142"/>
  <c r="J136"/>
  <c r="J126"/>
  <c r="BK121"/>
  <c r="J119"/>
  <c r="J116"/>
  <c r="J100"/>
  <c r="BK97"/>
  <c i="6" r="J157"/>
  <c r="BK142"/>
  <c r="BK138"/>
  <c r="BK132"/>
  <c r="J129"/>
  <c r="J126"/>
  <c r="BK123"/>
  <c r="BK120"/>
  <c r="BK117"/>
  <c r="BK115"/>
  <c i="5" r="J173"/>
  <c r="BK169"/>
  <c r="J163"/>
  <c r="J155"/>
  <c r="J148"/>
  <c r="J143"/>
  <c r="J141"/>
  <c r="BK136"/>
  <c r="J130"/>
  <c r="J127"/>
  <c r="BK122"/>
  <c r="J113"/>
  <c r="BK109"/>
  <c r="J100"/>
  <c r="BK97"/>
  <c i="4" r="J144"/>
  <c r="J141"/>
  <c r="BK136"/>
  <c r="J125"/>
  <c r="J123"/>
  <c r="BK107"/>
  <c i="3" r="J219"/>
  <c r="J208"/>
  <c r="J197"/>
  <c r="J193"/>
  <c r="J186"/>
  <c r="J181"/>
  <c r="J175"/>
  <c r="J173"/>
  <c r="BK170"/>
  <c r="J168"/>
  <c r="J142"/>
  <c r="BK139"/>
  <c r="J130"/>
  <c r="BK125"/>
  <c r="BK120"/>
  <c r="BK117"/>
  <c r="BK109"/>
  <c r="BK92"/>
  <c i="2" r="BK254"/>
  <c r="J254"/>
  <c r="J249"/>
  <c r="BK244"/>
  <c r="BK242"/>
  <c r="J230"/>
  <c r="J225"/>
  <c r="J217"/>
  <c r="J212"/>
  <c r="BK194"/>
  <c r="J190"/>
  <c r="J188"/>
  <c r="BK179"/>
  <c r="BK175"/>
  <c r="BK171"/>
  <c r="J164"/>
  <c r="J159"/>
  <c r="BK120"/>
  <c r="BK116"/>
  <c r="BK114"/>
  <c r="BK112"/>
  <c r="BK105"/>
  <c i="1" r="AS79"/>
  <c i="2" l="1" r="P89"/>
  <c r="P88"/>
  <c r="P87"/>
  <c i="1" r="AU56"/>
  <c i="3" r="BK91"/>
  <c r="J91"/>
  <c i="4" r="T95"/>
  <c r="T94"/>
  <c r="T93"/>
  <c i="5" r="BK96"/>
  <c r="BK95"/>
  <c r="T96"/>
  <c r="T95"/>
  <c r="P147"/>
  <c i="6" r="BK96"/>
  <c r="BK95"/>
  <c r="J95"/>
  <c r="J68"/>
  <c r="BK141"/>
  <c r="J141"/>
  <c r="J70"/>
  <c i="7" r="P96"/>
  <c r="P95"/>
  <c r="BK156"/>
  <c r="J156"/>
  <c r="J70"/>
  <c i="8" r="BK85"/>
  <c r="J85"/>
  <c i="9" r="T85"/>
  <c i="10" r="BK87"/>
  <c r="BK86"/>
  <c r="J86"/>
  <c r="J63"/>
  <c i="11" r="BK106"/>
  <c r="J106"/>
  <c r="J69"/>
  <c r="BK196"/>
  <c r="J196"/>
  <c r="J70"/>
  <c r="BK207"/>
  <c r="J207"/>
  <c r="J71"/>
  <c r="BK288"/>
  <c r="J288"/>
  <c r="J72"/>
  <c r="BK332"/>
  <c r="J332"/>
  <c r="J73"/>
  <c r="T332"/>
  <c r="R351"/>
  <c r="P505"/>
  <c r="BK532"/>
  <c r="BK579"/>
  <c r="J579"/>
  <c r="J80"/>
  <c i="12" r="R96"/>
  <c r="R95"/>
  <c r="R94"/>
  <c i="13" r="P97"/>
  <c r="P96"/>
  <c r="P95"/>
  <c i="1" r="AU72"/>
  <c i="14" r="BK105"/>
  <c r="J105"/>
  <c r="J69"/>
  <c r="BK200"/>
  <c r="J200"/>
  <c r="J70"/>
  <c r="R211"/>
  <c r="BK287"/>
  <c r="J287"/>
  <c r="J72"/>
  <c r="BK331"/>
  <c r="J331"/>
  <c r="J73"/>
  <c r="R350"/>
  <c r="P475"/>
  <c r="BK499"/>
  <c i="15" r="T96"/>
  <c r="T95"/>
  <c r="T94"/>
  <c i="16" r="P97"/>
  <c r="P96"/>
  <c r="P95"/>
  <c i="1" r="AU77"/>
  <c i="17" r="R102"/>
  <c r="R101"/>
  <c r="R100"/>
  <c r="R191"/>
  <c r="R190"/>
  <c i="18" r="BK96"/>
  <c r="BK95"/>
  <c i="19" r="T97"/>
  <c r="T96"/>
  <c r="T95"/>
  <c i="20" r="T103"/>
  <c r="T187"/>
  <c r="R240"/>
  <c r="P288"/>
  <c r="T310"/>
  <c r="T323"/>
  <c r="T359"/>
  <c r="T378"/>
  <c i="21" r="R96"/>
  <c r="R95"/>
  <c r="R94"/>
  <c i="22" r="T97"/>
  <c r="T96"/>
  <c r="T95"/>
  <c i="23" r="R81"/>
  <c r="R80"/>
  <c i="24" r="BK93"/>
  <c r="J93"/>
  <c r="J68"/>
  <c r="P93"/>
  <c r="P92"/>
  <c i="1" r="AU91"/>
  <c i="2" r="T89"/>
  <c r="T88"/>
  <c r="T87"/>
  <c i="3" r="T91"/>
  <c i="4" r="R95"/>
  <c r="R94"/>
  <c r="R93"/>
  <c i="5" r="R96"/>
  <c r="R95"/>
  <c r="R94"/>
  <c r="R147"/>
  <c i="6" r="P96"/>
  <c r="P95"/>
  <c r="R141"/>
  <c i="7" r="T96"/>
  <c r="T95"/>
  <c r="P156"/>
  <c i="8" r="P85"/>
  <c i="1" r="AU64"/>
  <c i="9" r="BK85"/>
  <c r="J85"/>
  <c r="J63"/>
  <c i="10" r="R87"/>
  <c r="R86"/>
  <c i="11" r="T106"/>
  <c r="R196"/>
  <c r="P207"/>
  <c r="P288"/>
  <c r="P332"/>
  <c r="T351"/>
  <c r="T505"/>
  <c r="P532"/>
  <c r="R579"/>
  <c i="12" r="T96"/>
  <c r="T95"/>
  <c r="T94"/>
  <c i="13" r="BK97"/>
  <c r="J97"/>
  <c r="J69"/>
  <c r="T97"/>
  <c r="T96"/>
  <c r="T95"/>
  <c i="14" r="P105"/>
  <c r="P200"/>
  <c r="BK211"/>
  <c r="J211"/>
  <c r="J71"/>
  <c r="T287"/>
  <c r="T331"/>
  <c r="BK350"/>
  <c r="J350"/>
  <c r="J74"/>
  <c r="BK475"/>
  <c r="J475"/>
  <c r="J75"/>
  <c r="T499"/>
  <c r="T498"/>
  <c i="15" r="R96"/>
  <c r="R95"/>
  <c r="R94"/>
  <c i="16" r="BK97"/>
  <c r="J97"/>
  <c r="J69"/>
  <c i="17" r="P102"/>
  <c r="P101"/>
  <c r="BK191"/>
  <c r="J191"/>
  <c r="J76"/>
  <c i="18" r="R96"/>
  <c r="R95"/>
  <c r="R94"/>
  <c i="20" r="R103"/>
  <c r="R187"/>
  <c r="P240"/>
  <c r="R288"/>
  <c r="P310"/>
  <c r="P323"/>
  <c r="R359"/>
  <c r="BK378"/>
  <c r="J378"/>
  <c r="J77"/>
  <c i="2" r="BK89"/>
  <c r="J89"/>
  <c r="J65"/>
  <c i="3" r="R91"/>
  <c i="4" r="BK95"/>
  <c r="J95"/>
  <c r="J69"/>
  <c i="6" r="T96"/>
  <c r="T95"/>
  <c r="T141"/>
  <c i="7" r="BK96"/>
  <c r="BK95"/>
  <c r="BK94"/>
  <c r="J94"/>
  <c r="J67"/>
  <c r="R156"/>
  <c i="8" r="R85"/>
  <c i="9" r="R85"/>
  <c i="10" r="T87"/>
  <c r="T86"/>
  <c i="11" r="P106"/>
  <c r="T196"/>
  <c r="R207"/>
  <c r="T288"/>
  <c r="BK351"/>
  <c r="J351"/>
  <c r="J74"/>
  <c r="BK505"/>
  <c r="J505"/>
  <c r="J75"/>
  <c r="R532"/>
  <c r="R531"/>
  <c r="P579"/>
  <c i="12" r="P96"/>
  <c r="P95"/>
  <c r="P94"/>
  <c i="1" r="AU71"/>
  <c i="14" r="R105"/>
  <c r="T200"/>
  <c r="P211"/>
  <c r="R287"/>
  <c r="R331"/>
  <c r="P350"/>
  <c r="R475"/>
  <c r="P499"/>
  <c r="P498"/>
  <c i="15" r="P96"/>
  <c r="P95"/>
  <c r="P94"/>
  <c i="1" r="AU76"/>
  <c i="16" r="T97"/>
  <c r="T96"/>
  <c r="T95"/>
  <c i="17" r="BK102"/>
  <c r="J102"/>
  <c r="J69"/>
  <c r="T191"/>
  <c r="T190"/>
  <c i="18" r="P96"/>
  <c r="P95"/>
  <c r="P94"/>
  <c i="1" r="AU81"/>
  <c i="19" r="BK97"/>
  <c r="J97"/>
  <c r="J69"/>
  <c r="P97"/>
  <c r="P96"/>
  <c r="P95"/>
  <c i="1" r="AU82"/>
  <c i="20" r="P103"/>
  <c r="P187"/>
  <c r="T240"/>
  <c r="T288"/>
  <c r="R310"/>
  <c r="R323"/>
  <c r="P359"/>
  <c r="P378"/>
  <c i="21" r="BK96"/>
  <c r="BK95"/>
  <c r="T96"/>
  <c r="T95"/>
  <c r="T94"/>
  <c i="22" r="P97"/>
  <c r="P96"/>
  <c r="P95"/>
  <c i="1" r="AU87"/>
  <c i="23" r="P81"/>
  <c r="P80"/>
  <c i="1" r="AU88"/>
  <c i="24" r="R93"/>
  <c r="R92"/>
  <c i="25" r="R95"/>
  <c r="R94"/>
  <c r="R93"/>
  <c i="26" r="P93"/>
  <c r="P92"/>
  <c i="1" r="AU93"/>
  <c i="26" r="R93"/>
  <c r="R92"/>
  <c i="2" r="R89"/>
  <c r="R88"/>
  <c r="R87"/>
  <c i="3" r="P91"/>
  <c i="1" r="AU58"/>
  <c i="4" r="P95"/>
  <c r="P94"/>
  <c r="P93"/>
  <c i="1" r="AU59"/>
  <c i="5" r="P96"/>
  <c r="P95"/>
  <c r="P94"/>
  <c i="1" r="AU61"/>
  <c i="5" r="BK147"/>
  <c r="J147"/>
  <c r="J70"/>
  <c r="T147"/>
  <c i="6" r="R96"/>
  <c r="R95"/>
  <c r="R94"/>
  <c r="P141"/>
  <c i="7" r="R96"/>
  <c r="R95"/>
  <c r="R94"/>
  <c r="T156"/>
  <c i="8" r="T85"/>
  <c i="9" r="P85"/>
  <c i="1" r="AU65"/>
  <c i="10" r="P87"/>
  <c r="P86"/>
  <c i="1" r="AU66"/>
  <c i="11" r="R106"/>
  <c r="P196"/>
  <c r="T207"/>
  <c r="R288"/>
  <c r="R332"/>
  <c r="P351"/>
  <c r="R505"/>
  <c r="T532"/>
  <c r="T531"/>
  <c r="T579"/>
  <c i="12" r="BK96"/>
  <c r="J96"/>
  <c r="J69"/>
  <c i="13" r="R97"/>
  <c r="R96"/>
  <c r="R95"/>
  <c i="14" r="T105"/>
  <c r="R200"/>
  <c r="T211"/>
  <c r="P287"/>
  <c r="P331"/>
  <c r="T350"/>
  <c r="T475"/>
  <c r="R499"/>
  <c r="R498"/>
  <c i="15" r="BK96"/>
  <c r="J96"/>
  <c r="J69"/>
  <c i="16" r="R97"/>
  <c r="R96"/>
  <c r="R95"/>
  <c i="17" r="T102"/>
  <c r="T101"/>
  <c r="T100"/>
  <c r="P191"/>
  <c r="P190"/>
  <c i="18" r="T96"/>
  <c r="T95"/>
  <c r="T94"/>
  <c i="19" r="R97"/>
  <c r="R96"/>
  <c r="R95"/>
  <c i="20" r="BK103"/>
  <c r="J103"/>
  <c r="J69"/>
  <c r="BK187"/>
  <c r="J187"/>
  <c r="J70"/>
  <c r="BK240"/>
  <c r="J240"/>
  <c r="J71"/>
  <c r="BK288"/>
  <c r="J288"/>
  <c r="J72"/>
  <c r="BK310"/>
  <c r="J310"/>
  <c r="J73"/>
  <c r="BK323"/>
  <c r="J323"/>
  <c r="J74"/>
  <c r="BK359"/>
  <c r="J359"/>
  <c r="J75"/>
  <c r="R378"/>
  <c i="21" r="P96"/>
  <c r="P95"/>
  <c r="P94"/>
  <c i="1" r="AU86"/>
  <c i="22" r="BK97"/>
  <c r="J97"/>
  <c r="J69"/>
  <c r="R97"/>
  <c r="R96"/>
  <c r="R95"/>
  <c i="23" r="BK81"/>
  <c r="J81"/>
  <c r="J60"/>
  <c r="T81"/>
  <c r="T80"/>
  <c i="24" r="T93"/>
  <c r="T92"/>
  <c i="25" r="BK95"/>
  <c r="J95"/>
  <c r="J69"/>
  <c r="P95"/>
  <c r="P94"/>
  <c r="P93"/>
  <c i="1" r="AU92"/>
  <c i="25" r="T95"/>
  <c r="T94"/>
  <c r="T93"/>
  <c i="26" r="BK93"/>
  <c r="J93"/>
  <c r="J68"/>
  <c r="T93"/>
  <c r="T92"/>
  <c i="2" r="E50"/>
  <c r="F59"/>
  <c r="BE95"/>
  <c r="BE109"/>
  <c r="BE127"/>
  <c r="BE130"/>
  <c r="BE140"/>
  <c r="BE145"/>
  <c r="BE159"/>
  <c r="BE164"/>
  <c r="BE184"/>
  <c r="BE199"/>
  <c r="BE217"/>
  <c r="BE234"/>
  <c r="BE254"/>
  <c i="3" r="J62"/>
  <c r="BE142"/>
  <c r="BE159"/>
  <c r="BE186"/>
  <c r="BE193"/>
  <c r="BE202"/>
  <c r="BE217"/>
  <c i="4" r="J60"/>
  <c r="J89"/>
  <c r="BE113"/>
  <c r="BE130"/>
  <c r="BE149"/>
  <c r="BE154"/>
  <c i="5" r="J62"/>
  <c r="J88"/>
  <c r="BE97"/>
  <c r="BE106"/>
  <c r="BE109"/>
  <c r="BE113"/>
  <c r="BE115"/>
  <c r="BE119"/>
  <c r="BE124"/>
  <c r="BE133"/>
  <c r="BE138"/>
  <c r="BE173"/>
  <c i="6" r="J62"/>
  <c r="J88"/>
  <c r="BE97"/>
  <c i="7" r="E52"/>
  <c r="F91"/>
  <c r="BE100"/>
  <c r="BE107"/>
  <c r="BE110"/>
  <c r="BE130"/>
  <c r="BE142"/>
  <c r="BE145"/>
  <c r="BE147"/>
  <c r="BE157"/>
  <c r="BE179"/>
  <c r="BE183"/>
  <c i="8" r="J56"/>
  <c r="J58"/>
  <c r="F59"/>
  <c r="BE89"/>
  <c r="BE95"/>
  <c r="BE126"/>
  <c r="BE128"/>
  <c i="9" r="E50"/>
  <c r="BE86"/>
  <c r="BE88"/>
  <c r="BE90"/>
  <c i="10" r="J80"/>
  <c i="11" r="J60"/>
  <c r="E90"/>
  <c r="F101"/>
  <c r="BE117"/>
  <c r="BE128"/>
  <c r="BE138"/>
  <c r="BE156"/>
  <c r="BE161"/>
  <c r="BE189"/>
  <c r="BE208"/>
  <c r="BE253"/>
  <c r="BE278"/>
  <c r="BE283"/>
  <c r="BE289"/>
  <c r="BE321"/>
  <c r="BE326"/>
  <c r="BE343"/>
  <c r="BE347"/>
  <c r="BE366"/>
  <c r="BE397"/>
  <c r="BE435"/>
  <c r="BE463"/>
  <c r="BE471"/>
  <c r="BE476"/>
  <c r="BE485"/>
  <c r="BE527"/>
  <c r="BE553"/>
  <c r="BE557"/>
  <c i="12" r="J62"/>
  <c r="BE121"/>
  <c i="14" r="J60"/>
  <c r="J62"/>
  <c r="BE150"/>
  <c r="BE152"/>
  <c r="BE182"/>
  <c r="BE190"/>
  <c r="BE201"/>
  <c r="BE222"/>
  <c r="BE264"/>
  <c r="BE267"/>
  <c r="BE272"/>
  <c r="BE282"/>
  <c r="BE309"/>
  <c r="BE315"/>
  <c r="BE332"/>
  <c r="BE378"/>
  <c r="BE401"/>
  <c r="BE404"/>
  <c r="BE409"/>
  <c r="BE422"/>
  <c r="BE432"/>
  <c r="BE437"/>
  <c r="BE442"/>
  <c r="BE450"/>
  <c r="BE471"/>
  <c r="BE481"/>
  <c r="BE491"/>
  <c r="BK534"/>
  <c r="J534"/>
  <c r="J79"/>
  <c i="15" r="E80"/>
  <c r="BE121"/>
  <c i="16" r="E52"/>
  <c r="J62"/>
  <c r="J89"/>
  <c r="F92"/>
  <c r="BE98"/>
  <c i="17" r="J60"/>
  <c r="F97"/>
  <c r="BE139"/>
  <c r="BE156"/>
  <c r="BE181"/>
  <c i="18" r="F63"/>
  <c r="J90"/>
  <c r="BE116"/>
  <c r="BE121"/>
  <c r="BE126"/>
  <c r="BK131"/>
  <c r="J131"/>
  <c r="J70"/>
  <c i="19" r="J60"/>
  <c r="F92"/>
  <c r="BE105"/>
  <c r="BE109"/>
  <c i="20" r="J62"/>
  <c r="E87"/>
  <c r="BE104"/>
  <c r="BE107"/>
  <c r="BE168"/>
  <c r="BE172"/>
  <c r="BE179"/>
  <c r="BE251"/>
  <c r="BE270"/>
  <c r="BE273"/>
  <c r="BE276"/>
  <c r="BE280"/>
  <c r="BE314"/>
  <c r="BE334"/>
  <c i="21" r="J90"/>
  <c r="BE109"/>
  <c r="BE124"/>
  <c r="BE129"/>
  <c r="BE135"/>
  <c i="22" r="J62"/>
  <c r="J89"/>
  <c r="F92"/>
  <c r="BE98"/>
  <c r="BE105"/>
  <c r="BE109"/>
  <c i="23" r="E48"/>
  <c r="J74"/>
  <c r="F77"/>
  <c r="BE82"/>
  <c r="BE90"/>
  <c r="BE96"/>
  <c r="BE100"/>
  <c r="BE102"/>
  <c r="BE104"/>
  <c i="24" r="J60"/>
  <c r="F63"/>
  <c r="J88"/>
  <c r="BE94"/>
  <c r="BE106"/>
  <c r="BE116"/>
  <c r="BE126"/>
  <c r="BE128"/>
  <c i="25" r="J60"/>
  <c r="J62"/>
  <c r="F90"/>
  <c r="BE105"/>
  <c r="BE107"/>
  <c r="BE111"/>
  <c r="BE115"/>
  <c r="BE120"/>
  <c i="2" r="J56"/>
  <c r="BE120"/>
  <c r="BE162"/>
  <c r="BE166"/>
  <c r="BE179"/>
  <c r="BE182"/>
  <c r="BE186"/>
  <c r="BE188"/>
  <c r="BE190"/>
  <c r="BE207"/>
  <c r="BE244"/>
  <c i="3" r="J60"/>
  <c r="F63"/>
  <c r="BE92"/>
  <c r="BE120"/>
  <c r="BE145"/>
  <c r="BE181"/>
  <c r="BE208"/>
  <c i="4" r="F63"/>
  <c r="BE96"/>
  <c r="BE119"/>
  <c r="BE125"/>
  <c r="BE128"/>
  <c r="BE136"/>
  <c r="BE164"/>
  <c i="5" r="F63"/>
  <c r="BE100"/>
  <c r="BE122"/>
  <c r="BE127"/>
  <c r="BE141"/>
  <c r="BE143"/>
  <c r="BE155"/>
  <c r="BE169"/>
  <c i="6" r="E52"/>
  <c r="BE106"/>
  <c r="BE142"/>
  <c r="BE149"/>
  <c r="BE163"/>
  <c i="7" r="J60"/>
  <c r="BE121"/>
  <c r="BE136"/>
  <c r="BE139"/>
  <c r="BE173"/>
  <c i="8" r="E50"/>
  <c r="BE101"/>
  <c r="BE124"/>
  <c i="9" r="J58"/>
  <c i="10" r="F59"/>
  <c r="BE88"/>
  <c r="BE90"/>
  <c r="BE92"/>
  <c r="BE100"/>
  <c r="BE104"/>
  <c i="11" r="J100"/>
  <c r="BE123"/>
  <c r="BE170"/>
  <c r="BE178"/>
  <c r="BE186"/>
  <c r="BE197"/>
  <c r="BE233"/>
  <c r="BE261"/>
  <c r="BE270"/>
  <c r="BE273"/>
  <c r="BE294"/>
  <c r="BE310"/>
  <c r="BE316"/>
  <c r="BE333"/>
  <c r="BE352"/>
  <c r="BE357"/>
  <c r="BE376"/>
  <c r="BE394"/>
  <c r="BE402"/>
  <c r="BE407"/>
  <c r="BE410"/>
  <c r="BE448"/>
  <c r="BE499"/>
  <c r="BE506"/>
  <c r="BE510"/>
  <c r="BE533"/>
  <c r="BE544"/>
  <c r="BE548"/>
  <c r="BE565"/>
  <c r="BE569"/>
  <c r="BE580"/>
  <c r="BE585"/>
  <c r="BE589"/>
  <c i="12" r="E80"/>
  <c r="BE102"/>
  <c r="BE108"/>
  <c r="BE111"/>
  <c r="BE116"/>
  <c r="BE126"/>
  <c r="BE132"/>
  <c i="13" r="F63"/>
  <c r="J89"/>
  <c r="BE98"/>
  <c r="BE101"/>
  <c r="BE109"/>
  <c r="BK108"/>
  <c r="J108"/>
  <c r="J71"/>
  <c i="14" r="E89"/>
  <c r="BE137"/>
  <c r="BE162"/>
  <c r="BE187"/>
  <c r="BE206"/>
  <c r="BE236"/>
  <c r="BE241"/>
  <c r="BE298"/>
  <c r="BE320"/>
  <c r="BE325"/>
  <c r="BE346"/>
  <c r="BE364"/>
  <c r="BE374"/>
  <c r="BE427"/>
  <c r="BE476"/>
  <c r="BE520"/>
  <c r="BK493"/>
  <c r="J493"/>
  <c r="J76"/>
  <c i="15" r="J60"/>
  <c r="J90"/>
  <c r="BE97"/>
  <c r="BE102"/>
  <c r="BE108"/>
  <c r="BE126"/>
  <c r="BE132"/>
  <c i="16" r="BE101"/>
  <c r="BE105"/>
  <c r="BE109"/>
  <c r="BK104"/>
  <c r="J104"/>
  <c r="J70"/>
  <c r="BK108"/>
  <c r="J108"/>
  <c r="J71"/>
  <c i="17" r="J96"/>
  <c r="BE103"/>
  <c r="BE117"/>
  <c r="BE152"/>
  <c r="BK161"/>
  <c r="J161"/>
  <c r="J71"/>
  <c i="18" r="J60"/>
  <c r="BE97"/>
  <c r="BE102"/>
  <c r="BE111"/>
  <c i="19" r="J62"/>
  <c r="E81"/>
  <c r="BE98"/>
  <c r="BE101"/>
  <c r="BK104"/>
  <c r="J104"/>
  <c r="J70"/>
  <c r="BK108"/>
  <c r="J108"/>
  <c r="J71"/>
  <c i="20" r="J95"/>
  <c r="F98"/>
  <c r="BE127"/>
  <c r="BE183"/>
  <c r="BE188"/>
  <c r="BE197"/>
  <c r="BE206"/>
  <c r="BE209"/>
  <c r="BE215"/>
  <c r="BE225"/>
  <c r="BE294"/>
  <c r="BE351"/>
  <c r="BE355"/>
  <c r="BE366"/>
  <c r="BE371"/>
  <c r="BE374"/>
  <c r="BE387"/>
  <c r="BE391"/>
  <c i="21" r="F63"/>
  <c r="E80"/>
  <c r="BE106"/>
  <c i="2" r="J58"/>
  <c r="BE100"/>
  <c r="BE112"/>
  <c r="BE116"/>
  <c r="BE135"/>
  <c r="BE156"/>
  <c r="BE169"/>
  <c r="BE171"/>
  <c r="BE230"/>
  <c r="BE242"/>
  <c i="3" r="E77"/>
  <c r="BE125"/>
  <c r="BE130"/>
  <c r="BE168"/>
  <c r="BE170"/>
  <c r="BE173"/>
  <c r="BE189"/>
  <c r="BE219"/>
  <c r="BE226"/>
  <c i="4" r="E52"/>
  <c r="BE99"/>
  <c r="BE102"/>
  <c r="BE107"/>
  <c r="BE141"/>
  <c r="BE144"/>
  <c r="BE162"/>
  <c i="6" r="F63"/>
  <c r="BE110"/>
  <c r="BE120"/>
  <c r="BE123"/>
  <c r="BE126"/>
  <c r="BE132"/>
  <c r="BE134"/>
  <c r="BE138"/>
  <c i="7" r="BE97"/>
  <c r="BE123"/>
  <c r="BE126"/>
  <c r="BE133"/>
  <c r="BE150"/>
  <c i="8" r="BE86"/>
  <c r="BE110"/>
  <c r="BE113"/>
  <c i="9" r="F59"/>
  <c i="10" r="E74"/>
  <c r="BE97"/>
  <c r="BE106"/>
  <c r="BE112"/>
  <c r="BE115"/>
  <c r="BE118"/>
  <c i="11" r="BE153"/>
  <c r="BE202"/>
  <c r="BE220"/>
  <c r="BE236"/>
  <c r="BE241"/>
  <c r="BE384"/>
  <c r="BE389"/>
  <c r="BE415"/>
  <c r="BE420"/>
  <c r="BE427"/>
  <c r="BE480"/>
  <c r="BE514"/>
  <c r="BE561"/>
  <c r="BK526"/>
  <c r="J526"/>
  <c r="J76"/>
  <c i="12" r="J60"/>
  <c r="BE97"/>
  <c i="13" r="E52"/>
  <c r="J91"/>
  <c r="BK104"/>
  <c r="J104"/>
  <c r="J70"/>
  <c i="14" r="F63"/>
  <c r="BE112"/>
  <c r="BE116"/>
  <c r="BE125"/>
  <c r="BE142"/>
  <c r="BE157"/>
  <c r="BE168"/>
  <c r="BE171"/>
  <c r="BE193"/>
  <c r="BE233"/>
  <c r="BE246"/>
  <c r="BE256"/>
  <c r="BE277"/>
  <c r="BE288"/>
  <c r="BE293"/>
  <c r="BE303"/>
  <c r="BE359"/>
  <c r="BE383"/>
  <c r="BE391"/>
  <c r="BE396"/>
  <c r="BE416"/>
  <c r="BE458"/>
  <c r="BE463"/>
  <c r="BE494"/>
  <c r="BE511"/>
  <c r="BE515"/>
  <c i="15" r="F91"/>
  <c i="17" r="E52"/>
  <c r="BE123"/>
  <c r="BE128"/>
  <c r="BE144"/>
  <c r="BE147"/>
  <c r="BE162"/>
  <c r="BE192"/>
  <c r="BE196"/>
  <c r="BE199"/>
  <c r="BK155"/>
  <c r="J155"/>
  <c r="J70"/>
  <c r="BK167"/>
  <c r="J167"/>
  <c r="J72"/>
  <c r="BK180"/>
  <c r="J180"/>
  <c r="J73"/>
  <c i="20" r="BE120"/>
  <c r="BE158"/>
  <c r="BE254"/>
  <c r="BE258"/>
  <c r="BE263"/>
  <c r="BE289"/>
  <c r="BE302"/>
  <c r="BE324"/>
  <c r="BE379"/>
  <c i="21" r="J88"/>
  <c i="22" r="E52"/>
  <c r="BE101"/>
  <c i="23" r="J54"/>
  <c r="BE86"/>
  <c r="BE92"/>
  <c i="24" r="BE114"/>
  <c r="BE124"/>
  <c i="25" r="E79"/>
  <c r="BE98"/>
  <c i="26" r="E52"/>
  <c r="J62"/>
  <c r="F63"/>
  <c r="J86"/>
  <c i="2" r="BE90"/>
  <c r="BE105"/>
  <c r="BE114"/>
  <c r="BE148"/>
  <c r="BE153"/>
  <c r="BE175"/>
  <c r="BE194"/>
  <c r="BE212"/>
  <c r="BE225"/>
  <c r="BE249"/>
  <c i="3" r="BE109"/>
  <c r="BE117"/>
  <c r="BE139"/>
  <c r="BE150"/>
  <c r="BE175"/>
  <c r="BE197"/>
  <c r="BE212"/>
  <c i="4" r="BE109"/>
  <c r="BE117"/>
  <c r="BE123"/>
  <c r="BE134"/>
  <c i="5" r="E52"/>
  <c r="BE130"/>
  <c r="BE136"/>
  <c r="BE148"/>
  <c r="BE163"/>
  <c i="6" r="BE103"/>
  <c r="BE112"/>
  <c r="BE115"/>
  <c r="BE117"/>
  <c r="BE129"/>
  <c r="BE157"/>
  <c i="7" r="J62"/>
  <c r="BE114"/>
  <c r="BE116"/>
  <c r="BE119"/>
  <c r="BE152"/>
  <c r="BE164"/>
  <c i="8" r="BE92"/>
  <c r="BE98"/>
  <c r="BE104"/>
  <c r="BE119"/>
  <c i="9" r="J56"/>
  <c r="BE92"/>
  <c i="10" r="J58"/>
  <c r="BE95"/>
  <c r="BE109"/>
  <c i="11" r="BE107"/>
  <c r="BE113"/>
  <c r="BE143"/>
  <c r="BE151"/>
  <c r="BE167"/>
  <c r="BE175"/>
  <c r="BE183"/>
  <c r="BE246"/>
  <c r="BE251"/>
  <c r="BE299"/>
  <c r="BE304"/>
  <c r="BE361"/>
  <c r="BE371"/>
  <c r="BE380"/>
  <c r="BE425"/>
  <c r="BE443"/>
  <c r="BE453"/>
  <c r="BE468"/>
  <c r="BE495"/>
  <c r="BE519"/>
  <c r="BE524"/>
  <c i="12" r="F63"/>
  <c r="BK131"/>
  <c r="J131"/>
  <c r="J70"/>
  <c i="13" r="BE105"/>
  <c i="14" r="BE106"/>
  <c r="BE120"/>
  <c r="BE179"/>
  <c r="BE212"/>
  <c r="BE248"/>
  <c r="BE342"/>
  <c r="BE351"/>
  <c r="BE355"/>
  <c r="BE369"/>
  <c r="BE388"/>
  <c r="BE414"/>
  <c r="BE455"/>
  <c r="BE486"/>
  <c r="BE500"/>
  <c r="BE524"/>
  <c r="BE528"/>
  <c r="BE531"/>
  <c r="BE535"/>
  <c i="15" r="BE111"/>
  <c r="BE116"/>
  <c r="BK131"/>
  <c r="J131"/>
  <c r="J70"/>
  <c i="17" r="BE109"/>
  <c r="BE113"/>
  <c r="BE133"/>
  <c r="BE135"/>
  <c r="BE168"/>
  <c r="BE174"/>
  <c r="BE186"/>
  <c r="BK185"/>
  <c r="J185"/>
  <c r="J74"/>
  <c i="18" r="E52"/>
  <c r="BE108"/>
  <c r="BE132"/>
  <c i="20" r="BE111"/>
  <c r="BE115"/>
  <c r="BE124"/>
  <c r="BE132"/>
  <c r="BE141"/>
  <c r="BE145"/>
  <c r="BE150"/>
  <c r="BE155"/>
  <c r="BE163"/>
  <c r="BE176"/>
  <c r="BE237"/>
  <c r="BE241"/>
  <c r="BE246"/>
  <c r="BE299"/>
  <c r="BE311"/>
  <c r="BE317"/>
  <c r="BE320"/>
  <c r="BE344"/>
  <c r="BE360"/>
  <c r="BE363"/>
  <c r="BE395"/>
  <c r="BE399"/>
  <c r="BK373"/>
  <c r="J373"/>
  <c r="J76"/>
  <c i="21" r="BE97"/>
  <c r="BE102"/>
  <c r="BE114"/>
  <c r="BE120"/>
  <c r="BE144"/>
  <c r="BK134"/>
  <c r="J134"/>
  <c r="J70"/>
  <c i="22" r="BK104"/>
  <c r="J104"/>
  <c r="J70"/>
  <c r="BK108"/>
  <c r="J108"/>
  <c r="J71"/>
  <c i="23" r="BE84"/>
  <c r="BE88"/>
  <c r="BE94"/>
  <c r="BE98"/>
  <c i="24" r="E52"/>
  <c r="BE97"/>
  <c r="BE100"/>
  <c r="BE102"/>
  <c r="BE104"/>
  <c r="BE108"/>
  <c r="BE110"/>
  <c r="BE112"/>
  <c r="BE118"/>
  <c r="BE120"/>
  <c r="BE122"/>
  <c r="BE131"/>
  <c r="BE134"/>
  <c r="BE137"/>
  <c i="25" r="BE96"/>
  <c r="BE101"/>
  <c r="BE109"/>
  <c r="BE113"/>
  <c r="BE117"/>
  <c i="26" r="BE94"/>
  <c r="BE96"/>
  <c i="2" r="F37"/>
  <c i="1" r="BB56"/>
  <c i="4" r="F39"/>
  <c i="1" r="BB59"/>
  <c i="5" r="F38"/>
  <c i="1" r="BA61"/>
  <c i="8" r="F39"/>
  <c i="1" r="BD64"/>
  <c i="11" r="F39"/>
  <c i="1" r="BB70"/>
  <c i="17" r="J38"/>
  <c i="1" r="AW80"/>
  <c i="24" r="J38"/>
  <c i="1" r="AW91"/>
  <c i="25" r="J38"/>
  <c i="1" r="AW92"/>
  <c i="6" r="F40"/>
  <c i="1" r="BC62"/>
  <c i="12" r="F38"/>
  <c i="1" r="BA71"/>
  <c i="14" r="F40"/>
  <c i="1" r="BC75"/>
  <c i="18" r="J38"/>
  <c i="1" r="AW81"/>
  <c i="8" r="J36"/>
  <c i="1" r="AW64"/>
  <c i="9" r="F39"/>
  <c i="1" r="BD65"/>
  <c i="10" r="F36"/>
  <c i="1" r="BA66"/>
  <c i="18" r="F41"/>
  <c i="1" r="BD81"/>
  <c i="20" r="F40"/>
  <c i="1" r="BC85"/>
  <c i="23" r="F37"/>
  <c i="1" r="BD88"/>
  <c i="6" r="J38"/>
  <c i="1" r="AW62"/>
  <c i="7" r="F38"/>
  <c i="1" r="BA63"/>
  <c i="11" r="F41"/>
  <c i="1" r="BD70"/>
  <c i="21" r="F39"/>
  <c i="1" r="BB86"/>
  <c i="23" r="J34"/>
  <c i="1" r="AW88"/>
  <c i="24" r="F38"/>
  <c i="1" r="BA91"/>
  <c r="AS83"/>
  <c i="6" r="F38"/>
  <c i="1" r="BA62"/>
  <c i="7" r="F40"/>
  <c i="1" r="BC63"/>
  <c i="8" r="J32"/>
  <c i="1" r="AG64"/>
  <c i="10" r="J36"/>
  <c i="1" r="AW66"/>
  <c i="12" r="J38"/>
  <c i="1" r="AW71"/>
  <c i="13" r="F41"/>
  <c i="1" r="BD72"/>
  <c i="14" r="F38"/>
  <c i="1" r="BA75"/>
  <c i="16" r="F39"/>
  <c i="1" r="BB77"/>
  <c i="19" r="F39"/>
  <c i="1" r="BB82"/>
  <c i="21" r="F41"/>
  <c i="1" r="BD86"/>
  <c i="22" r="J38"/>
  <c i="1" r="AW87"/>
  <c i="15" r="F41"/>
  <c i="1" r="BD76"/>
  <c i="16" r="F40"/>
  <c i="1" r="BC77"/>
  <c i="17" r="F41"/>
  <c i="1" r="BD80"/>
  <c i="2" r="J36"/>
  <c i="1" r="AW56"/>
  <c i="6" r="F41"/>
  <c i="1" r="BD62"/>
  <c i="11" r="J38"/>
  <c i="1" r="AW70"/>
  <c i="15" r="F40"/>
  <c i="1" r="BC76"/>
  <c i="16" r="J38"/>
  <c i="1" r="AW77"/>
  <c i="18" r="F38"/>
  <c i="1" r="BA81"/>
  <c i="19" r="J38"/>
  <c i="1" r="AW82"/>
  <c i="20" r="F38"/>
  <c i="1" r="BA85"/>
  <c i="22" r="F40"/>
  <c i="1" r="BC87"/>
  <c i="2" r="F38"/>
  <c i="1" r="BC56"/>
  <c i="4" r="J38"/>
  <c i="1" r="AW59"/>
  <c i="8" r="F38"/>
  <c i="1" r="BC64"/>
  <c i="10" r="F38"/>
  <c i="1" r="BC66"/>
  <c i="12" r="F39"/>
  <c i="1" r="BB71"/>
  <c i="14" r="J38"/>
  <c i="1" r="AW75"/>
  <c i="18" r="F40"/>
  <c i="1" r="BC81"/>
  <c i="19" r="F38"/>
  <c i="1" r="BA82"/>
  <c i="22" r="F39"/>
  <c i="1" r="BB87"/>
  <c i="25" r="F39"/>
  <c i="1" r="BB92"/>
  <c r="AS68"/>
  <c r="AS89"/>
  <c i="3" r="J38"/>
  <c i="1" r="AW58"/>
  <c i="15" r="F39"/>
  <c i="1" r="BB76"/>
  <c i="16" r="F38"/>
  <c i="1" r="BA77"/>
  <c i="21" r="J38"/>
  <c i="1" r="AW86"/>
  <c i="22" r="F41"/>
  <c i="1" r="BD87"/>
  <c i="23" r="F35"/>
  <c i="1" r="BB88"/>
  <c i="24" r="F41"/>
  <c i="1" r="BD91"/>
  <c i="25" r="F41"/>
  <c i="1" r="BD92"/>
  <c i="3" r="F41"/>
  <c i="1" r="BD58"/>
  <c i="4" r="F41"/>
  <c i="1" r="BD59"/>
  <c i="8" r="F37"/>
  <c i="1" r="BB64"/>
  <c i="11" r="F40"/>
  <c i="1" r="BC70"/>
  <c i="15" r="F38"/>
  <c i="1" r="BA76"/>
  <c i="17" r="F38"/>
  <c i="1" r="BA80"/>
  <c i="19" r="F40"/>
  <c i="1" r="BC82"/>
  <c i="20" r="F41"/>
  <c i="1" r="BD85"/>
  <c i="3" r="F39"/>
  <c i="1" r="BB58"/>
  <c i="4" r="F40"/>
  <c i="1" r="BC59"/>
  <c i="7" r="F39"/>
  <c i="1" r="BB63"/>
  <c i="9" r="F36"/>
  <c i="1" r="BA65"/>
  <c i="10" r="F39"/>
  <c i="1" r="BD66"/>
  <c i="12" r="F40"/>
  <c i="1" r="BC71"/>
  <c i="17" r="F39"/>
  <c i="1" r="BB80"/>
  <c i="24" r="F40"/>
  <c i="1" r="BC91"/>
  <c i="26" r="F40"/>
  <c i="1" r="BC93"/>
  <c i="2" r="F36"/>
  <c i="1" r="BA56"/>
  <c i="3" r="F40"/>
  <c i="1" r="BC58"/>
  <c i="4" r="F38"/>
  <c i="1" r="BA59"/>
  <c i="7" r="F41"/>
  <c i="1" r="BD63"/>
  <c i="11" r="F38"/>
  <c i="1" r="BA70"/>
  <c i="13" r="F39"/>
  <c i="1" r="BB72"/>
  <c i="15" r="J38"/>
  <c i="1" r="AW76"/>
  <c i="16" r="F41"/>
  <c i="1" r="BD77"/>
  <c i="17" r="F40"/>
  <c i="1" r="BC80"/>
  <c i="19" r="F41"/>
  <c i="1" r="BD82"/>
  <c i="22" r="F38"/>
  <c i="1" r="BA87"/>
  <c i="23" r="F36"/>
  <c i="1" r="BC88"/>
  <c i="24" r="F39"/>
  <c i="1" r="BB91"/>
  <c r="AS78"/>
  <c r="AS57"/>
  <c r="AS55"/>
  <c i="3" r="J34"/>
  <c i="1" r="AG58"/>
  <c i="5" r="F41"/>
  <c i="1" r="BD61"/>
  <c i="6" r="F39"/>
  <c i="1" r="BB62"/>
  <c i="8" r="F36"/>
  <c i="1" r="BA64"/>
  <c i="9" r="F38"/>
  <c i="1" r="BC65"/>
  <c i="13" r="F38"/>
  <c i="1" r="BA72"/>
  <c i="14" r="F41"/>
  <c i="1" r="BD75"/>
  <c i="18" r="F39"/>
  <c i="1" r="BB81"/>
  <c i="20" r="F39"/>
  <c i="1" r="BB85"/>
  <c i="23" r="F34"/>
  <c i="1" r="BA88"/>
  <c i="2" r="F39"/>
  <c i="1" r="BD56"/>
  <c i="5" r="F40"/>
  <c i="1" r="BC61"/>
  <c i="7" r="J38"/>
  <c i="1" r="AW63"/>
  <c i="9" r="F37"/>
  <c i="1" r="BB65"/>
  <c i="10" r="F37"/>
  <c i="1" r="BB66"/>
  <c i="12" r="F41"/>
  <c i="1" r="BD71"/>
  <c i="13" r="J38"/>
  <c i="1" r="AW72"/>
  <c i="13" r="F40"/>
  <c i="1" r="BC72"/>
  <c i="14" r="F39"/>
  <c i="1" r="BB75"/>
  <c i="21" r="F38"/>
  <c i="1" r="BA86"/>
  <c i="21" r="F40"/>
  <c i="1" r="BC86"/>
  <c i="26" r="J38"/>
  <c i="1" r="AW93"/>
  <c i="3" r="F38"/>
  <c i="1" r="BA58"/>
  <c i="5" r="J38"/>
  <c i="1" r="AW61"/>
  <c i="5" r="F39"/>
  <c i="1" r="BB61"/>
  <c i="9" r="J36"/>
  <c i="1" r="AW65"/>
  <c i="20" r="J38"/>
  <c i="1" r="AW85"/>
  <c i="25" r="F38"/>
  <c i="1" r="BA92"/>
  <c i="25" r="F40"/>
  <c i="1" r="BC92"/>
  <c i="26" r="F38"/>
  <c i="1" r="BA93"/>
  <c i="26" r="F39"/>
  <c i="1" r="BB93"/>
  <c i="26" r="F41"/>
  <c i="1" r="BD93"/>
  <c r="AS73"/>
  <c i="14" l="1" r="P104"/>
  <c r="P103"/>
  <c i="1" r="AU75"/>
  <c i="11" r="P531"/>
  <c r="T105"/>
  <c r="T104"/>
  <c r="BK531"/>
  <c r="J531"/>
  <c r="J77"/>
  <c i="14" r="T104"/>
  <c r="T103"/>
  <c i="20" r="P102"/>
  <c r="P101"/>
  <c i="1" r="AU85"/>
  <c i="11" r="P105"/>
  <c r="P104"/>
  <c i="1" r="AU70"/>
  <c i="6" r="T94"/>
  <c i="17" r="P100"/>
  <c i="1" r="AU80"/>
  <c i="6" r="P94"/>
  <c i="1" r="AU62"/>
  <c i="14" r="BK498"/>
  <c r="J498"/>
  <c r="J77"/>
  <c i="11" r="R105"/>
  <c r="R104"/>
  <c i="7" r="T94"/>
  <c i="18" r="BK94"/>
  <c r="J94"/>
  <c r="J67"/>
  <c i="5" r="BK94"/>
  <c r="J94"/>
  <c i="21" r="BK94"/>
  <c r="J94"/>
  <c r="J67"/>
  <c i="14" r="R104"/>
  <c r="R103"/>
  <c i="20" r="R102"/>
  <c r="R101"/>
  <c r="T102"/>
  <c r="T101"/>
  <c i="7" r="P94"/>
  <c i="1" r="AU63"/>
  <c i="5" r="T94"/>
  <c i="2" r="BK88"/>
  <c r="J88"/>
  <c r="J64"/>
  <c i="3" r="J67"/>
  <c i="5" r="J96"/>
  <c r="J69"/>
  <c i="6" r="J96"/>
  <c r="J69"/>
  <c i="8" r="J63"/>
  <c i="10" r="J87"/>
  <c r="J64"/>
  <c i="11" r="BK105"/>
  <c r="J105"/>
  <c r="J68"/>
  <c r="J532"/>
  <c r="J78"/>
  <c i="14" r="BK104"/>
  <c r="J104"/>
  <c r="J68"/>
  <c r="J499"/>
  <c r="J78"/>
  <c i="15" r="BK95"/>
  <c r="J95"/>
  <c r="J68"/>
  <c i="16" r="BK96"/>
  <c r="J96"/>
  <c r="J68"/>
  <c i="17" r="BK190"/>
  <c r="J190"/>
  <c r="J75"/>
  <c i="18" r="J95"/>
  <c r="J68"/>
  <c r="J96"/>
  <c r="J69"/>
  <c i="21" r="J95"/>
  <c r="J68"/>
  <c r="J96"/>
  <c r="J69"/>
  <c i="22" r="BK96"/>
  <c r="BK95"/>
  <c r="J95"/>
  <c r="J67"/>
  <c i="23" r="BK80"/>
  <c r="J80"/>
  <c r="J59"/>
  <c i="25" r="BK94"/>
  <c r="BK93"/>
  <c r="J93"/>
  <c r="J67"/>
  <c i="5" r="J95"/>
  <c r="J68"/>
  <c i="6" r="BK94"/>
  <c r="J94"/>
  <c i="12" r="BK95"/>
  <c r="J95"/>
  <c r="J68"/>
  <c i="19" r="BK96"/>
  <c r="BK95"/>
  <c r="J95"/>
  <c r="J67"/>
  <c i="20" r="BK102"/>
  <c r="BK101"/>
  <c r="J101"/>
  <c i="4" r="BK94"/>
  <c r="J94"/>
  <c r="J68"/>
  <c i="7" r="J95"/>
  <c r="J68"/>
  <c r="J96"/>
  <c r="J69"/>
  <c i="13" r="BK96"/>
  <c r="J96"/>
  <c r="J68"/>
  <c i="17" r="BK101"/>
  <c r="J101"/>
  <c r="J68"/>
  <c i="26" r="BK92"/>
  <c r="J92"/>
  <c i="24" r="BK92"/>
  <c r="J92"/>
  <c r="J67"/>
  <c i="1" r="AS67"/>
  <c r="AS54"/>
  <c r="AU74"/>
  <c r="AU73"/>
  <c r="AU79"/>
  <c r="AU78"/>
  <c i="6" r="J34"/>
  <c i="1" r="AG62"/>
  <c i="20" r="J34"/>
  <c i="1" r="AG85"/>
  <c i="26" r="J34"/>
  <c i="1" r="AG93"/>
  <c r="BC60"/>
  <c r="AY60"/>
  <c r="BA79"/>
  <c r="AW79"/>
  <c i="3" r="F37"/>
  <c i="1" r="AZ58"/>
  <c i="15" r="F37"/>
  <c i="1" r="AZ76"/>
  <c i="18" r="F37"/>
  <c i="1" r="AZ81"/>
  <c i="19" r="F37"/>
  <c i="1" r="AZ82"/>
  <c i="20" r="J37"/>
  <c i="1" r="AV85"/>
  <c r="AT85"/>
  <c i="6" r="J37"/>
  <c i="1" r="AV62"/>
  <c r="AT62"/>
  <c i="8" r="J35"/>
  <c i="1" r="AV64"/>
  <c r="AT64"/>
  <c i="14" r="F37"/>
  <c i="1" r="AZ75"/>
  <c i="18" r="J37"/>
  <c i="1" r="AV81"/>
  <c r="AT81"/>
  <c r="AU84"/>
  <c r="AU83"/>
  <c i="9" r="J32"/>
  <c i="1" r="AG65"/>
  <c i="7" r="J34"/>
  <c i="1" r="AG63"/>
  <c r="BD74"/>
  <c r="BD73"/>
  <c r="BB84"/>
  <c r="AX84"/>
  <c i="4" r="F37"/>
  <c i="1" r="AZ59"/>
  <c i="9" r="F35"/>
  <c i="1" r="AZ65"/>
  <c i="12" r="F37"/>
  <c i="1" r="AZ71"/>
  <c i="17" r="J37"/>
  <c i="1" r="AV80"/>
  <c r="AT80"/>
  <c i="21" r="F37"/>
  <c i="1" r="AZ86"/>
  <c i="24" r="J37"/>
  <c i="1" r="AV91"/>
  <c r="AT91"/>
  <c r="BD60"/>
  <c r="BD69"/>
  <c r="BD68"/>
  <c r="BC74"/>
  <c r="AY74"/>
  <c r="BD79"/>
  <c r="BD78"/>
  <c r="BC90"/>
  <c r="AY90"/>
  <c i="2" r="J35"/>
  <c i="1" r="AV56"/>
  <c r="AT56"/>
  <c i="2" r="F35"/>
  <c i="1" r="AZ56"/>
  <c i="8" r="F35"/>
  <c i="1" r="AZ64"/>
  <c i="14" r="J37"/>
  <c i="1" r="AV75"/>
  <c r="AT75"/>
  <c i="21" r="J37"/>
  <c i="1" r="AV86"/>
  <c r="AT86"/>
  <c i="25" r="F37"/>
  <c i="1" r="AZ92"/>
  <c r="AU69"/>
  <c r="AU68"/>
  <c r="AU67"/>
  <c i="5" r="J34"/>
  <c i="1" r="AG61"/>
  <c i="10" r="J32"/>
  <c i="1" r="AG66"/>
  <c r="BC69"/>
  <c r="AY69"/>
  <c r="BB90"/>
  <c r="AX90"/>
  <c i="6" r="F37"/>
  <c i="1" r="AZ62"/>
  <c i="11" r="J37"/>
  <c i="1" r="AV70"/>
  <c r="AT70"/>
  <c i="5" r="J37"/>
  <c i="1" r="AV61"/>
  <c r="AT61"/>
  <c i="10" r="F35"/>
  <c i="1" r="AZ66"/>
  <c i="20" r="F37"/>
  <c i="1" r="AZ85"/>
  <c r="BC79"/>
  <c r="AY79"/>
  <c r="BA90"/>
  <c r="AW90"/>
  <c i="7" r="J37"/>
  <c i="1" r="AV63"/>
  <c r="AT63"/>
  <c i="12" r="J37"/>
  <c i="1" r="AV71"/>
  <c r="AT71"/>
  <c i="13" r="J37"/>
  <c i="1" r="AV72"/>
  <c r="AT72"/>
  <c i="19" r="J37"/>
  <c i="1" r="AV82"/>
  <c r="AT82"/>
  <c i="23" r="J33"/>
  <c i="1" r="AV88"/>
  <c r="AT88"/>
  <c r="BB60"/>
  <c r="AX60"/>
  <c r="BB69"/>
  <c r="BB68"/>
  <c r="AX68"/>
  <c r="BB79"/>
  <c r="AX79"/>
  <c r="AU90"/>
  <c r="AU89"/>
  <c i="5" r="F37"/>
  <c i="1" r="AZ61"/>
  <c i="10" r="J35"/>
  <c i="1" r="AV66"/>
  <c r="AT66"/>
  <c i="17" r="F37"/>
  <c i="1" r="AZ80"/>
  <c i="23" r="F33"/>
  <c i="1" r="AZ88"/>
  <c i="26" r="F37"/>
  <c i="1" r="AZ93"/>
  <c i="25" r="J37"/>
  <c i="1" r="AV92"/>
  <c r="AT92"/>
  <c r="BD84"/>
  <c r="BD83"/>
  <c i="3" r="J37"/>
  <c i="1" r="AV58"/>
  <c r="AT58"/>
  <c r="AN58"/>
  <c i="7" r="F37"/>
  <c i="1" r="AZ63"/>
  <c i="16" r="J37"/>
  <c i="1" r="AV77"/>
  <c r="AT77"/>
  <c r="BA60"/>
  <c r="AW60"/>
  <c r="BA69"/>
  <c r="AW69"/>
  <c r="BA74"/>
  <c r="AW74"/>
  <c r="BC84"/>
  <c r="BC83"/>
  <c r="AY83"/>
  <c i="4" r="J37"/>
  <c i="1" r="AV59"/>
  <c r="AT59"/>
  <c i="11" r="F37"/>
  <c i="1" r="AZ70"/>
  <c i="15" r="J37"/>
  <c i="1" r="AV76"/>
  <c r="AT76"/>
  <c i="22" r="J37"/>
  <c i="1" r="AV87"/>
  <c r="AT87"/>
  <c i="24" r="F37"/>
  <c i="1" r="AZ91"/>
  <c i="26" r="J37"/>
  <c i="1" r="AV93"/>
  <c r="AT93"/>
  <c r="BB74"/>
  <c r="BB73"/>
  <c r="AX73"/>
  <c r="BA84"/>
  <c r="BA83"/>
  <c r="AW83"/>
  <c r="BD90"/>
  <c r="BD89"/>
  <c i="9" r="J35"/>
  <c i="1" r="AV65"/>
  <c r="AT65"/>
  <c i="13" r="F37"/>
  <c i="1" r="AZ72"/>
  <c i="16" r="F37"/>
  <c i="1" r="AZ77"/>
  <c i="22" r="F37"/>
  <c i="1" r="AZ87"/>
  <c i="6" l="1" r="J43"/>
  <c i="10" r="J41"/>
  <c i="20" r="J43"/>
  <c i="5" r="J43"/>
  <c i="7" r="J43"/>
  <c i="9" r="J41"/>
  <c i="26" r="J43"/>
  <c i="4" r="BK93"/>
  <c r="J93"/>
  <c i="6" r="J67"/>
  <c i="12" r="BK94"/>
  <c r="J94"/>
  <c r="J67"/>
  <c i="19" r="J96"/>
  <c r="J68"/>
  <c i="20" r="J102"/>
  <c r="J68"/>
  <c i="22" r="J96"/>
  <c r="J68"/>
  <c i="25" r="J94"/>
  <c r="J68"/>
  <c i="2" r="BK87"/>
  <c r="J87"/>
  <c i="5" r="J67"/>
  <c i="11" r="BK104"/>
  <c r="J104"/>
  <c r="J67"/>
  <c i="14" r="BK103"/>
  <c r="J103"/>
  <c r="J67"/>
  <c i="17" r="BK100"/>
  <c r="J100"/>
  <c r="J67"/>
  <c i="20" r="J67"/>
  <c i="3" r="J43"/>
  <c i="8" r="J41"/>
  <c i="13" r="BK95"/>
  <c r="J95"/>
  <c i="15" r="BK94"/>
  <c r="J94"/>
  <c i="16" r="BK95"/>
  <c r="J95"/>
  <c r="J67"/>
  <c i="26" r="J67"/>
  <c i="1" r="AN64"/>
  <c r="BD57"/>
  <c r="BB57"/>
  <c r="AX57"/>
  <c r="BC57"/>
  <c r="AY57"/>
  <c r="BD55"/>
  <c r="BA57"/>
  <c r="AW57"/>
  <c r="AN62"/>
  <c r="AN85"/>
  <c r="AN93"/>
  <c r="AN65"/>
  <c r="AN63"/>
  <c r="BD67"/>
  <c r="AN61"/>
  <c r="AN66"/>
  <c r="AU60"/>
  <c r="AU57"/>
  <c r="AU55"/>
  <c r="AU54"/>
  <c r="AZ90"/>
  <c r="AV90"/>
  <c r="AT90"/>
  <c r="AZ84"/>
  <c r="AV84"/>
  <c r="BC78"/>
  <c r="AY78"/>
  <c i="19" r="J34"/>
  <c i="1" r="AG82"/>
  <c r="AN82"/>
  <c i="22" r="J34"/>
  <c i="1" r="AG87"/>
  <c r="AN87"/>
  <c r="BC89"/>
  <c r="AY89"/>
  <c i="25" r="J34"/>
  <c i="1" r="AG92"/>
  <c r="AN92"/>
  <c r="AZ74"/>
  <c r="AV74"/>
  <c r="AT74"/>
  <c r="AG60"/>
  <c r="BC68"/>
  <c r="AY84"/>
  <c i="18" r="J34"/>
  <c i="1" r="AG81"/>
  <c r="AN81"/>
  <c r="BB78"/>
  <c r="AX78"/>
  <c r="BB83"/>
  <c r="AX83"/>
  <c i="15" r="J34"/>
  <c i="1" r="AG76"/>
  <c r="AN76"/>
  <c i="23" r="J30"/>
  <c i="1" r="AG88"/>
  <c r="AN88"/>
  <c r="AZ69"/>
  <c r="AV69"/>
  <c r="AT69"/>
  <c r="AZ79"/>
  <c r="AZ78"/>
  <c r="AV78"/>
  <c r="BA73"/>
  <c r="AW73"/>
  <c i="4" r="J34"/>
  <c i="1" r="AG59"/>
  <c r="AN59"/>
  <c r="AX74"/>
  <c r="BC73"/>
  <c r="AY73"/>
  <c r="AZ60"/>
  <c r="AV60"/>
  <c r="AT60"/>
  <c r="BA68"/>
  <c r="AW84"/>
  <c r="BB89"/>
  <c r="AX89"/>
  <c i="21" r="J34"/>
  <c i="1" r="AG86"/>
  <c r="AN86"/>
  <c i="24" r="J34"/>
  <c i="1" r="AG91"/>
  <c r="AN91"/>
  <c r="AX69"/>
  <c i="2" r="J32"/>
  <c i="1" r="AG56"/>
  <c r="BA78"/>
  <c r="AW78"/>
  <c i="13" r="J34"/>
  <c i="1" r="AG72"/>
  <c r="AN72"/>
  <c r="BA89"/>
  <c r="AW89"/>
  <c l="1" r="AN56"/>
  <c i="4" r="J43"/>
  <c i="13" r="J67"/>
  <c i="15" r="J43"/>
  <c r="J67"/>
  <c i="21" r="J43"/>
  <c i="24" r="J43"/>
  <c i="25" r="J43"/>
  <c i="4" r="J67"/>
  <c i="13" r="J43"/>
  <c i="18" r="J43"/>
  <c i="2" r="J41"/>
  <c r="J63"/>
  <c i="19" r="J43"/>
  <c i="22" r="J43"/>
  <c i="23" r="J39"/>
  <c i="1" r="BB55"/>
  <c r="AX55"/>
  <c r="BC55"/>
  <c r="AY55"/>
  <c r="BA55"/>
  <c r="AG57"/>
  <c r="BD54"/>
  <c r="W33"/>
  <c r="AZ57"/>
  <c r="AV57"/>
  <c r="AT57"/>
  <c r="AZ55"/>
  <c r="AV55"/>
  <c r="AN60"/>
  <c r="BC67"/>
  <c r="AY67"/>
  <c r="BA67"/>
  <c r="AW67"/>
  <c r="AG55"/>
  <c r="BB67"/>
  <c r="AX67"/>
  <c r="AV79"/>
  <c r="AT79"/>
  <c i="11" r="J34"/>
  <c i="1" r="AG70"/>
  <c r="AN70"/>
  <c r="AT84"/>
  <c r="AW68"/>
  <c r="AY68"/>
  <c r="AZ89"/>
  <c r="AV89"/>
  <c r="AT89"/>
  <c i="17" r="J34"/>
  <c i="1" r="AG80"/>
  <c r="AN80"/>
  <c i="12" r="J34"/>
  <c i="1" r="AG71"/>
  <c r="AN71"/>
  <c i="14" r="J34"/>
  <c i="1" r="AG75"/>
  <c r="AN75"/>
  <c r="AZ73"/>
  <c r="AV73"/>
  <c r="AT73"/>
  <c i="16" r="J34"/>
  <c i="1" r="AG77"/>
  <c r="AN77"/>
  <c r="AT78"/>
  <c r="AZ83"/>
  <c r="AV83"/>
  <c r="AT83"/>
  <c r="AZ68"/>
  <c r="AV68"/>
  <c r="AG84"/>
  <c r="AG83"/>
  <c r="AN83"/>
  <c r="AG90"/>
  <c r="AN90"/>
  <c i="11" l="1" r="J43"/>
  <c i="17" r="J43"/>
  <c i="14" r="J43"/>
  <c i="12" r="J43"/>
  <c i="1" r="AN84"/>
  <c i="16" r="J43"/>
  <c i="1" r="BA54"/>
  <c r="W30"/>
  <c r="AN57"/>
  <c r="AT68"/>
  <c r="AW55"/>
  <c r="AT55"/>
  <c r="AZ67"/>
  <c r="AV67"/>
  <c r="AT67"/>
  <c r="AG69"/>
  <c r="AG68"/>
  <c r="BB54"/>
  <c r="W31"/>
  <c r="AG79"/>
  <c r="AG78"/>
  <c r="AN78"/>
  <c r="BC54"/>
  <c r="AY54"/>
  <c r="AG89"/>
  <c r="AN89"/>
  <c r="AG74"/>
  <c r="AG73"/>
  <c r="AN73"/>
  <c l="1" r="AN69"/>
  <c r="AN68"/>
  <c r="AN74"/>
  <c r="AN79"/>
  <c r="AN55"/>
  <c r="AG67"/>
  <c r="AN67"/>
  <c r="AZ54"/>
  <c r="W29"/>
  <c r="AW54"/>
  <c r="AK30"/>
  <c r="W32"/>
  <c r="AX54"/>
  <c l="1" r="AV54"/>
  <c r="AK29"/>
  <c r="AG54"/>
  <c l="1" r="AK26"/>
  <c r="AK35"/>
  <c r="AT54"/>
  <c l="1" r="AN54"/>
</calcChain>
</file>

<file path=xl/sharedStrings.xml><?xml version="1.0" encoding="utf-8"?>
<sst xmlns="http://schemas.openxmlformats.org/spreadsheetml/2006/main">
  <si>
    <t>Export Komplet</t>
  </si>
  <si>
    <t>VZ</t>
  </si>
  <si>
    <t>2.0</t>
  </si>
  <si>
    <t>ZAMOK</t>
  </si>
  <si>
    <t>False</t>
  </si>
  <si>
    <t>{c7536ce4-e51b-4cde-9849-a40743dde151}</t>
  </si>
  <si>
    <t>0,01</t>
  </si>
  <si>
    <t>21</t>
  </si>
  <si>
    <t>15</t>
  </si>
  <si>
    <t>REKAPITULACE STAVBY</t>
  </si>
  <si>
    <t xml:space="preserve">v ---  níže se nacházejí doplnkové a pomocné údaje k sestavám  --- v</t>
  </si>
  <si>
    <t>Návod na vyplnění</t>
  </si>
  <si>
    <t>0,001</t>
  </si>
  <si>
    <t>Kód:</t>
  </si>
  <si>
    <t>65020121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</si>
  <si>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</si>
  <si>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</si>
  <si>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trati v úseku Velké Březno - Boletice n/L km 440,200 - 443,320</t>
  </si>
  <si>
    <t>KSO:</t>
  </si>
  <si>
    <t/>
  </si>
  <si>
    <t>CC-CZ:</t>
  </si>
  <si>
    <t>Místo:</t>
  </si>
  <si>
    <t>trať 073</t>
  </si>
  <si>
    <t>Datum:</t>
  </si>
  <si>
    <t>14. 2. 2020</t>
  </si>
  <si>
    <t>Zadavatel:</t>
  </si>
  <si>
    <t>IČ:</t>
  </si>
  <si>
    <t>709 94 234</t>
  </si>
  <si>
    <t>Správa železnic, OŘ ÚNL</t>
  </si>
  <si>
    <t>DIČ:</t>
  </si>
  <si>
    <t>CZ70994234</t>
  </si>
  <si>
    <t>Uchazeč:</t>
  </si>
  <si>
    <t>Vyplň údaj</t>
  </si>
  <si>
    <t>Projektant:</t>
  </si>
  <si>
    <t xml:space="preserve"> </t>
  </si>
  <si>
    <t>True</t>
  </si>
  <si>
    <t>Zpracovatel:</t>
  </si>
  <si>
    <t>Věra Trnková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</si>
  <si>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</si>
  <si>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</si>
  <si>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</si>
  <si>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</si>
  <si>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</si>
  <si>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</si>
  <si>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</si>
  <si>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</si>
  <si>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</si>
  <si>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</si>
  <si>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</si>
  <si>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</si>
  <si>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</si>
  <si>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</si>
  <si>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</si>
  <si>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</si>
  <si>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</si>
  <si>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</si>
  <si>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</si>
  <si>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</si>
  <si>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</si>
  <si>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</si>
  <si>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</si>
  <si>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</si>
  <si>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</si>
  <si>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</si>
  <si>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</si>
  <si>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</si>
  <si>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</si>
  <si>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</si>
  <si>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</si>
  <si>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</si>
  <si>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</si>
  <si>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</si>
  <si>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</si>
  <si>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</si>
  <si>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</si>
  <si>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</si>
  <si>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</si>
  <si>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</si>
  <si>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A</t>
  </si>
  <si>
    <t>práce ST</t>
  </si>
  <si>
    <t>STA</t>
  </si>
  <si>
    <t>1</t>
  </si>
  <si>
    <t>{375f1cb5-7228-4031-a211-898df6d8642a}</t>
  </si>
  <si>
    <t>2</t>
  </si>
  <si>
    <t>/</t>
  </si>
  <si>
    <t>01</t>
  </si>
  <si>
    <t>SO 01 - Železniční svršek</t>
  </si>
  <si>
    <t>Soupis</t>
  </si>
  <si>
    <t>{7c34c341-dd40-4343-a065-8ff4c656bccf}</t>
  </si>
  <si>
    <t>02</t>
  </si>
  <si>
    <t>SO 02 - Železniční spodek</t>
  </si>
  <si>
    <t>{83ccafe8-2976-45a3-acd2-ec5a1f1b94dc}</t>
  </si>
  <si>
    <t>02.1</t>
  </si>
  <si>
    <t>SO 02.1 - Odvodnění</t>
  </si>
  <si>
    <t>3</t>
  </si>
  <si>
    <t>{552e90d0-c07c-4819-9cb6-858601cd2697}</t>
  </si>
  <si>
    <t>02.2</t>
  </si>
  <si>
    <t>SO 02.2 - Nástupiště</t>
  </si>
  <si>
    <t>{143ff305-ec2e-44b4-be4a-aa4bd9eaf8c4}</t>
  </si>
  <si>
    <t>02.3</t>
  </si>
  <si>
    <t xml:space="preserve">SO 02.3  - Železniční přejezdy</t>
  </si>
  <si>
    <t>{6f1e33b2-e45f-4ec3-a9c7-f7ffb65b13b5}</t>
  </si>
  <si>
    <t>02.31</t>
  </si>
  <si>
    <t>SO 02.31 - P2978 km 441,459</t>
  </si>
  <si>
    <t>4</t>
  </si>
  <si>
    <t>{6986d4ee-baed-46e9-b32c-f0cfa90bc087}</t>
  </si>
  <si>
    <t>02.32</t>
  </si>
  <si>
    <t>SO 02.32 - P2979 km 441,727</t>
  </si>
  <si>
    <t>{70934dac-5e08-4ff7-952d-87dc659be5d6}</t>
  </si>
  <si>
    <t>02.33</t>
  </si>
  <si>
    <t>SO 02.33 - P2980 km 443,316</t>
  </si>
  <si>
    <t>{8200b763-1282-497d-94b6-52ae865c9ebe}</t>
  </si>
  <si>
    <t>03</t>
  </si>
  <si>
    <t>Následné propracování</t>
  </si>
  <si>
    <t>{c410f49c-27ec-4be7-a9d8-70a9327c9484}</t>
  </si>
  <si>
    <t>04</t>
  </si>
  <si>
    <t>Materiál dodávaný objednatelem - NEOCEŇOVAT</t>
  </si>
  <si>
    <t>{12bb2003-39c1-4bee-8e37-908cc89d2d36}</t>
  </si>
  <si>
    <t>05</t>
  </si>
  <si>
    <t>VRN</t>
  </si>
  <si>
    <t>{67939587-64ef-4e63-bb92-33a769c9b327}</t>
  </si>
  <si>
    <t>B</t>
  </si>
  <si>
    <t>práce SMT</t>
  </si>
  <si>
    <t>{e80992e4-de4f-4fd2-bff1-8f71662d59dd}</t>
  </si>
  <si>
    <t>001</t>
  </si>
  <si>
    <t>Oprava mostu v km 440,246</t>
  </si>
  <si>
    <t>{388d3abb-d3d8-47ff-8295-2a722b7cad45}</t>
  </si>
  <si>
    <t>ZRN</t>
  </si>
  <si>
    <t>{4ac8426d-3941-4c03-8973-9093d9d2045f}</t>
  </si>
  <si>
    <t>km 440,246 - most</t>
  </si>
  <si>
    <t>{b0ce4ba5-6d07-4d89-bfeb-f3a7805c22dc}</t>
  </si>
  <si>
    <t>002</t>
  </si>
  <si>
    <t>km 440,246 - svršek</t>
  </si>
  <si>
    <t>{57b74ffb-0500-4792-87b5-d8982ff4c003}</t>
  </si>
  <si>
    <t>{fa3fa001-bcd4-4350-bce3-a0788956d9a6}</t>
  </si>
  <si>
    <t>Oprava mostu v km 441,125</t>
  </si>
  <si>
    <t>{af7e1d0f-36f9-4b07-b300-d8d67a4abc6d}</t>
  </si>
  <si>
    <t>{d748d485-f455-414e-9281-d94ca554fbdf}</t>
  </si>
  <si>
    <t>km 441,125 - most</t>
  </si>
  <si>
    <t>{1c4d137d-8a14-4877-bc96-370081e9faa8}</t>
  </si>
  <si>
    <t>km 441,125 - svršek</t>
  </si>
  <si>
    <t>{1714b261-1fbe-4730-9643-1386441964c4}</t>
  </si>
  <si>
    <t>{dab6c102-c65e-456c-b5b5-0d5dae0af619}</t>
  </si>
  <si>
    <t>003</t>
  </si>
  <si>
    <t>Oprava mostu v km 441,562</t>
  </si>
  <si>
    <t>{7fba6ddf-fae8-4a4c-8f22-32d25e45a833}</t>
  </si>
  <si>
    <t>{9838b7af-5e3f-4139-8dcc-f4889933ff3c}</t>
  </si>
  <si>
    <t>km 441,562 - most</t>
  </si>
  <si>
    <t>{0acb4997-d065-4ba0-8b66-9d24ee9717df}</t>
  </si>
  <si>
    <t>km 441,562 - svršek</t>
  </si>
  <si>
    <t>{67af406c-202c-453d-a8b8-29d5bdfce056}</t>
  </si>
  <si>
    <t>{430cc331-3132-4512-98c6-d987929ea9f2}</t>
  </si>
  <si>
    <t>004</t>
  </si>
  <si>
    <t>Oprava propustku v km 449,517</t>
  </si>
  <si>
    <t>{931caa3c-a4b8-4a4c-b147-4658d944e4e6}</t>
  </si>
  <si>
    <t>{5401c872-9d56-42f8-96b2-7fe8cd4b4a55}</t>
  </si>
  <si>
    <t>km 449,517 - propustek</t>
  </si>
  <si>
    <t>{38625157-fc96-4e00-a8c6-1cda828ed8d4}</t>
  </si>
  <si>
    <t>km 449,517 - svršek</t>
  </si>
  <si>
    <t>{b330465d-4d34-472e-a7d3-6cc6e1812216}</t>
  </si>
  <si>
    <t>{eb6695c4-208d-4c53-871b-b423f4f56e8b}</t>
  </si>
  <si>
    <t>C</t>
  </si>
  <si>
    <t>práce SSZT</t>
  </si>
  <si>
    <t>{146816fd-cd87-4ee0-9fb0-66b204aa48dc}</t>
  </si>
  <si>
    <t>práce SEE</t>
  </si>
  <si>
    <t>{4a577ef9-cc36-43b3-950c-547425ff3c0b}</t>
  </si>
  <si>
    <t>SO1</t>
  </si>
  <si>
    <t>osvětlení</t>
  </si>
  <si>
    <t>{7f45a455-b71d-4a6c-a29e-6c61300f1206}</t>
  </si>
  <si>
    <t>SO1.1</t>
  </si>
  <si>
    <t>rozvody</t>
  </si>
  <si>
    <t>{28bf9649-ce34-4d52-b041-878b1c8333f3}</t>
  </si>
  <si>
    <t>SO1.2</t>
  </si>
  <si>
    <t>zemní práce</t>
  </si>
  <si>
    <t>{08d359cc-230e-4ae7-aee9-6bfc7dc21565}</t>
  </si>
  <si>
    <t>SO1.3</t>
  </si>
  <si>
    <t>VON</t>
  </si>
  <si>
    <t>{391bbdd1-d0f1-46a9-853d-56d1790df5e3}</t>
  </si>
  <si>
    <t>KRYCÍ LIST SOUPISU PRACÍ</t>
  </si>
  <si>
    <t>Objekt:</t>
  </si>
  <si>
    <t>A - práce ST</t>
  </si>
  <si>
    <t>Soupis:</t>
  </si>
  <si>
    <t>01 - SO 01 - Železniční svršek</t>
  </si>
  <si>
    <t>REKAPITULACE ČLENĚNÍ SOUPISU PRACÍ</t>
  </si>
  <si>
    <t>Kód dílu - Popis</t>
  </si>
  <si>
    <t>Cena celkem [CZK]</t>
  </si>
  <si>
    <t>-1</t>
  </si>
  <si>
    <t>HSV - Práce a dodávky HSV</t>
  </si>
  <si>
    <t xml:space="preserve">    5 - Komunikace pozemní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</si>
  <si>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</si>
  <si>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</si>
  <si>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</si>
  <si>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</si>
  <si>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</si>
  <si>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</si>
  <si>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</si>
  <si>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</si>
  <si>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</si>
  <si>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</si>
  <si>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</si>
  <si>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</si>
  <si>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</si>
  <si>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</si>
  <si>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</si>
  <si>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</si>
  <si>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</si>
  <si>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</si>
  <si>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</si>
  <si>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5906140200</t>
  </si>
  <si>
    <t>Demontáž kolejového roštu koleje v ose koleje pražce betonové tv. S49 rozdělení "d"</t>
  </si>
  <si>
    <t>km</t>
  </si>
  <si>
    <t>Sborník UOŽI 01 2019</t>
  </si>
  <si>
    <t>772072367</t>
  </si>
  <si>
    <t>PP</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</si>
  <si>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</si>
  <si>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PSC</t>
  </si>
  <si>
    <t>Poznámka k souboru cen:_x000d_
1. V cenách jsou započteny náklady na případné odstranění kameniva, rozebrání roštu do součástí, manipulaci, naložení výzisku na dopravní prostředek a uložení na úložišti._x000d_
2. V cenách nejsou obsaženy náklady na dopravu a vytřídění.</t>
  </si>
  <si>
    <t>VV</t>
  </si>
  <si>
    <t>km 440,220 – 443,320</t>
  </si>
  <si>
    <t>3,100</t>
  </si>
  <si>
    <t>5906130340</t>
  </si>
  <si>
    <t>Montáž kolejového roštu v ose koleje pražce betonové vystrojené tv. UIC60 rozdělení "u"</t>
  </si>
  <si>
    <t>-1150715936</t>
  </si>
  <si>
    <t>Montáž kolejového roštu v ose koleje pražce betonové vystrojené tv. UIC60 rozdělení "u". Poznámka: 1. V cenách jsou započteny náklady na vrtání pražců dřevěných nevystrojených, manipulaci a montáž KR. 2. V cenách nejsou obsaženy náklady na dodávku materiálu.</t>
  </si>
  <si>
    <t>Poznámka k souboru cen:_x000d_
1. V cenách jsou započteny náklady na vrtání pražců dřevěných nevystrojených, manipulaci a montáž KR._x000d_
2. V cenách nejsou obsaženy náklady na dodávku materiálu.</t>
  </si>
  <si>
    <t>5905085055</t>
  </si>
  <si>
    <t>Souvislé čištění KL strojně koleje pražce betonové rozdělení "u"</t>
  </si>
  <si>
    <t>680673424</t>
  </si>
  <si>
    <t>Souvislé čištění KL strojně koleje pražce betonové rozdělení "u".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</si>
  <si>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Poznámka k souboru cen:_x000d_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pražců._x000d_
2. V cenách nejsou obsaženy náklady na snížení KL pod patou kolejnice, následnou úpravu směrového a výškového uspořádání dodávku a doplnění kameniva.</t>
  </si>
  <si>
    <t>km 440,220 – 443,320 (vč. 0. a 1. podbití)</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</si>
  <si>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</si>
  <si>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t>
  </si>
  <si>
    <t>-1719275965</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</si>
  <si>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</si>
  <si>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km 440,220 – 443,320 (APK)</t>
  </si>
  <si>
    <t>5905100010</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</si>
  <si>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t>
  </si>
  <si>
    <t>226143683</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</si>
  <si>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</si>
  <si>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P</t>
  </si>
  <si>
    <t>Poznámka k položce:_x000d_
Kilometr koleje=km</t>
  </si>
  <si>
    <t>6</t>
  </si>
  <si>
    <t>5906105020</t>
  </si>
  <si>
    <t>Demontáž pražce betonový. Poznámka: 1. V cenách jsou započteny náklady na manipulaci, demontáž, odstrojení do součástí a uložení pražců.</t>
  </si>
  <si>
    <t>kus</t>
  </si>
  <si>
    <t>-1934061162</t>
  </si>
  <si>
    <t>7</t>
  </si>
  <si>
    <t>5999005010</t>
  </si>
  <si>
    <t>Třídění spojovacích a upevňovacích součástí. Poznámka: 1. V cenách jsou započteny náklady na manipulaci, vytřídění a uložení materiálu na úložiště nebo do skladu.</t>
  </si>
  <si>
    <t>t</t>
  </si>
  <si>
    <t>1163299229</t>
  </si>
  <si>
    <t>8</t>
  </si>
  <si>
    <t>5999005020</t>
  </si>
  <si>
    <t>Třídění pražců a kolejnicových podpor. Poznámka: 1. V cenách jsou započteny náklady na manipulaci, vytřídění a uložení materiálu na úložiště nebo do skladu.</t>
  </si>
  <si>
    <t>-672726365</t>
  </si>
  <si>
    <t>Poznámka k souboru cen:_x000d_
1. V cenách jsou započteny náklady na manipulaci, vytřídění a uložení materiálu na úložiště nebo do skladu.</t>
  </si>
  <si>
    <t>5084*0,272</t>
  </si>
  <si>
    <t>9</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</si>
  <si>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</si>
  <si>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t>
  </si>
  <si>
    <t>m3</t>
  </si>
  <si>
    <t>-578837330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</si>
  <si>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</si>
  <si>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výměna KL (čištění)</t>
  </si>
  <si>
    <t>2400</t>
  </si>
  <si>
    <t>GPK</t>
  </si>
  <si>
    <t>160</t>
  </si>
  <si>
    <t>Součet</t>
  </si>
  <si>
    <t>10</t>
  </si>
  <si>
    <t>M</t>
  </si>
  <si>
    <t>5955101005</t>
  </si>
  <si>
    <t>Kamenivo drcené štěrk frakce 31,5/63 třídy min. BII</t>
  </si>
  <si>
    <t>1092366411</t>
  </si>
  <si>
    <t>2560*1,5</t>
  </si>
  <si>
    <t>11</t>
  </si>
  <si>
    <t>9902100300</t>
  </si>
  <si>
    <t>Doprava dodávek zhotovitele, dodávek objednatele nebo výzisku mechanizací přes 3,5 t sypanin do 30 km Poznámka: V cenách jsou započteny náklady přepravu materiálu ze skladů nebo skládek výrobce nebo dodavatele nebo z vlastních zásob objednatele na místo t</t>
  </si>
  <si>
    <t>-528937598</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</si>
  <si>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</si>
  <si>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Měrnou jednotkou je t přepravovaného materiálu.</t>
  </si>
  <si>
    <t>štěrk</t>
  </si>
  <si>
    <t>3840</t>
  </si>
  <si>
    <t>12</t>
  </si>
  <si>
    <t>5907015040</t>
  </si>
  <si>
    <t>Ojedinělá výměna kolejnic stávající upevnění tv. S49 rozdělení "d"</t>
  </si>
  <si>
    <t>m</t>
  </si>
  <si>
    <t>642166572</t>
  </si>
  <si>
    <t>Ojedinělá výměna kolejnic stávající upevnění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</si>
  <si>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mazivem._x000d_
2. V cenách nejsou započteny náklady na dělení kolejnic, zřízení svaru, demontáž nebo montáž styků.</t>
  </si>
  <si>
    <t>přech.kolejnice km 440,230</t>
  </si>
  <si>
    <t>12,5*2</t>
  </si>
  <si>
    <t>13</t>
  </si>
  <si>
    <t>5907010080</t>
  </si>
  <si>
    <t>Výměna LISŮ tv. S49 rozdělení "d"</t>
  </si>
  <si>
    <t>1370813666</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</si>
  <si>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</si>
  <si>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</si>
  <si>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km 440,220</t>
  </si>
  <si>
    <t>2*8</t>
  </si>
  <si>
    <t>14</t>
  </si>
  <si>
    <t>5957134085</t>
  </si>
  <si>
    <t>Lepený izolovaný styk tv. S49 s tepelně zpracovanou hlavou délky asymetrický levý</t>
  </si>
  <si>
    <t>-347383075</t>
  </si>
  <si>
    <t>"není asymetrický" 2*8</t>
  </si>
  <si>
    <t>5907010020</t>
  </si>
  <si>
    <t>Výměna LISŮ tv. UIC60 rozdělení "u"</t>
  </si>
  <si>
    <t>-623501529</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</si>
  <si>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</si>
  <si>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km 440,497</t>
  </si>
  <si>
    <t>2*6</t>
  </si>
  <si>
    <t>16</t>
  </si>
  <si>
    <t>5957122085</t>
  </si>
  <si>
    <t>Lepený izolovaný styk tv. UIC60 z kolejnic vyšší jakosti délky asymetrický pravý</t>
  </si>
  <si>
    <t>469957679</t>
  </si>
  <si>
    <t>"není asymetrický" 2*6</t>
  </si>
  <si>
    <t>17</t>
  </si>
  <si>
    <t>5907050120</t>
  </si>
  <si>
    <t>Dělení kolejnic kyslíkem tv. S49. Poznámka: 1. V cenách jsou započteny náklady na manipulaci podložení, označení a provedení řezu kolejnice.</t>
  </si>
  <si>
    <t>70802400</t>
  </si>
  <si>
    <t>Poznámka k položce:_x000d_
Řez=kus</t>
  </si>
  <si>
    <t>18</t>
  </si>
  <si>
    <t>5907050010</t>
  </si>
  <si>
    <t>Dělení kolejnic řezáním nebo rozbroušením tv. UIC60 nebo R65</t>
  </si>
  <si>
    <t>-1723987544</t>
  </si>
  <si>
    <t>Dělení kolejnic řezáním nebo rozbroušením tv. UIC60 nebo R65. Poznámka: 1. V cenách jsou započteny náklady na manipulaci podložení, označení a provedení řezu kolejnice.</t>
  </si>
  <si>
    <t>Poznámka k souboru cen:_x000d_
1. V cenách jsou započteny náklady na manipulaci podložení, označení a provedení řezu kolejnice.</t>
  </si>
  <si>
    <t>19</t>
  </si>
  <si>
    <t>5910015010</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</si>
  <si>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t>
  </si>
  <si>
    <t>svar</t>
  </si>
  <si>
    <t>-1109442492</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</si>
  <si>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</si>
  <si>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20</t>
  </si>
  <si>
    <t>5910021010</t>
  </si>
  <si>
    <t>Svařování kolejnic termitem zkrácený předehřev standardní spára svar sériový tv. UIC60. Poznámka: 1. V cenách jsou započteny náklady na vybrání kameniva z mezipražcového prostoru, demontáž upevňovadel, směrové a výškové vyrovnání kolejnic, provedení svaru</t>
  </si>
  <si>
    <t>-1342024325</t>
  </si>
  <si>
    <t>Svařování kolejnic termitem zkrácený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</si>
  <si>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5910020130</t>
  </si>
  <si>
    <t>Svařování kolejnic termitem plný předehřev standardní spára svar jednotlivý tv. S49</t>
  </si>
  <si>
    <t>-1706810055</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</si>
  <si>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</si>
  <si>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</si>
  <si>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22</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</si>
  <si>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</si>
  <si>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t>
  </si>
  <si>
    <t>-198892227</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</si>
  <si>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</si>
  <si>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23</t>
  </si>
  <si>
    <t>5910040230</t>
  </si>
  <si>
    <t xml:space="preserve">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t>
  </si>
  <si>
    <t>-1541428027</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</si>
  <si>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</si>
  <si>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Poznámka k položce:_x000d_
Metr kolejnice=m</t>
  </si>
  <si>
    <t>3100*2</t>
  </si>
  <si>
    <t>24</t>
  </si>
  <si>
    <t>5910045030</t>
  </si>
  <si>
    <t>Zajištění polohy kolejnice bočními válečkovými opěrkami rozdělení pražců "u". Poznámka: 1. V cenách jsou započteny náklady na montáž a demontáž bočních opěrek v oblouku o malém poloměru.</t>
  </si>
  <si>
    <t>242456752</t>
  </si>
  <si>
    <t>25</t>
  </si>
  <si>
    <t>5910136010</t>
  </si>
  <si>
    <t>Montáž pražcové kotvy v koleji. Poznámka: 1. V cenách jsou započteny náklady na odstranění kameniva, montáž, ošetření součásti mazivem a úpravu kameniva. 2. V cenách nejsou obsaženy náklady na dodávku materiálu.</t>
  </si>
  <si>
    <t>-1963635279</t>
  </si>
  <si>
    <t>"km 440,170 - 440,220" 18</t>
  </si>
  <si>
    <t>26</t>
  </si>
  <si>
    <t>5960101000</t>
  </si>
  <si>
    <t>Pražcové kotvy TDHB pro pražec betonový B 91</t>
  </si>
  <si>
    <t>639123395</t>
  </si>
  <si>
    <t>27</t>
  </si>
  <si>
    <t>5960101040</t>
  </si>
  <si>
    <t>Pražcové kotvy TDHB pro pražec dřevěný</t>
  </si>
  <si>
    <t>1100873225</t>
  </si>
  <si>
    <t>28</t>
  </si>
  <si>
    <t>7497371630</t>
  </si>
  <si>
    <t>Demontáže zařízení trakčního vedení svodu propojení nebo ukolejnění na elektrizovaných tratích nebo v kolejových obvodech - demontáž stávajícího zařízení se všemi pomocnými doplňujícími úpravami</t>
  </si>
  <si>
    <t>-1533287919</t>
  </si>
  <si>
    <t>29</t>
  </si>
  <si>
    <t>7497351560</t>
  </si>
  <si>
    <t>Montáž přímého ukolejnění na elektrizovaných tratích nebo v kolejových obvodech</t>
  </si>
  <si>
    <t>1311307118</t>
  </si>
  <si>
    <t>30</t>
  </si>
  <si>
    <t>9902900200</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</si>
  <si>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t>
  </si>
  <si>
    <t>-1333857510</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</si>
  <si>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</si>
  <si>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nové kolejnice v Oldřichově (+ manipulace)</t>
  </si>
  <si>
    <t>6240*0,06003*2</t>
  </si>
  <si>
    <t>31</t>
  </si>
  <si>
    <t>9902200500</t>
  </si>
  <si>
    <t>Doprava dodávek zhotovitele, dodávek objednatele nebo výzisku mechanizací přes 3,5 t objemnějšího kusového materiálu do 60 km Poznámka: V cenách jsou započteny náklady přepravu materiálu ze skladů nebo skládek výrobce nebo dodavatele nebo z vlastních záso</t>
  </si>
  <si>
    <t>-1821750583</t>
  </si>
  <si>
    <t>Doprava dodávek zhotovitele, dodávek objednatele nebo výzisku mechanizací přes 3,5 t objemnějšího kusového materiálu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</si>
  <si>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nové kolejnice z Oldřichova</t>
  </si>
  <si>
    <t>6240*0,06003</t>
  </si>
  <si>
    <t>32</t>
  </si>
  <si>
    <t>9902201200</t>
  </si>
  <si>
    <t>Doprava dodávek zhotovitele, dodávek objednatele nebo výzisku mechanizací přes 3,5 t objemnějšího kusového materiálu do 350 km Poznámka: V cenách jsou započteny náklady přepravu materiálu ze skladů nebo skládek výrobce nebo dodavatele nebo z vlastních zás</t>
  </si>
  <si>
    <t>445506630</t>
  </si>
  <si>
    <t>Doprava dodávek zhotovitele, dodávek objednatele nebo výzisku mechanizací přes 3,5 t objemnějšího kusového materiálu do 350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</si>
  <si>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nové pražce z ŽPSV</t>
  </si>
  <si>
    <t>5200*0,304</t>
  </si>
  <si>
    <t>LIS</t>
  </si>
  <si>
    <t>0,790+0,723</t>
  </si>
  <si>
    <t>33</t>
  </si>
  <si>
    <t>9902209100</t>
  </si>
  <si>
    <t xml:space="preserve">Doprava dodávek zhotovitele, dodávek objednatele nebo výzisku mechanizací přes 3,5 t objemnějšího kusového materiálu příplatek za každý další 1 km Poznámka: V cenách jsou započteny náklady přepravu materiálu ze skladů nebo skládek výrobce nebo dodavatele </t>
  </si>
  <si>
    <t>930748375</t>
  </si>
  <si>
    <t>Doprava dodávek zhotovitele, dodávek objednatele nebo výzisku mechanizací přes 3,5 t objemnějšího kusového materiálu příplatek za každý další 1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</si>
  <si>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5200*0,304*50</t>
  </si>
  <si>
    <t>34</t>
  </si>
  <si>
    <t>9902100600</t>
  </si>
  <si>
    <t>Doprava dodávek zhotovitele, dodávek objednatele nebo výzisku mechanizací přes 3,5 t sypanin do 80 km Poznámka: V cenách jsou započteny náklady přepravu materiálu ze skladů nebo skládek výrobce nebo dodavatele nebo z vlastních zásob objednatele na místo t</t>
  </si>
  <si>
    <t>-1850264999</t>
  </si>
  <si>
    <t>Doprava dodávek zhotovitele, dodávek objednatele nebo výzisku mechanizací přes 3,5 t sypanin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</si>
  <si>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nový mat. (kotvy)</t>
  </si>
  <si>
    <t>0,080+0,101</t>
  </si>
  <si>
    <t>35</t>
  </si>
  <si>
    <t>9902200100</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</si>
  <si>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t>
  </si>
  <si>
    <t>-680605253</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</si>
  <si>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</si>
  <si>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výzisk pražce do žst Děčín východ</t>
  </si>
  <si>
    <t>výzisk - kolejnice do žst Děčín východ</t>
  </si>
  <si>
    <t>6100*0,049</t>
  </si>
  <si>
    <t>36</t>
  </si>
  <si>
    <t>9902100200</t>
  </si>
  <si>
    <t>Doprava dodávek zhotovitele, dodávek objednatele nebo výzisku mechanizací přes 3,5 t sypanin do 20 km Poznámka: V cenách jsou započteny náklady přepravu materiálu ze skladů nebo skládek výrobce nebo dodavatele nebo z vlastních zásob objednatele na místo t</t>
  </si>
  <si>
    <t>-1710441194</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</si>
  <si>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</si>
  <si>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</si>
  <si>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výzisk - upev. do žst Děčín vých.</t>
  </si>
  <si>
    <t>133</t>
  </si>
  <si>
    <t>37</t>
  </si>
  <si>
    <t>9902900100</t>
  </si>
  <si>
    <t xml:space="preserve">Naložení  sypanin, drobného kusového materiálu, suti</t>
  </si>
  <si>
    <t>574493309</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</si>
  <si>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</si>
  <si>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</si>
  <si>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"manipulace na deponii" 5040</t>
  </si>
  <si>
    <t>38</t>
  </si>
  <si>
    <t>-992470665</t>
  </si>
  <si>
    <t>výzisk KL</t>
  </si>
  <si>
    <t>2400*2,1</t>
  </si>
  <si>
    <t>odstr. starého výzisku</t>
  </si>
  <si>
    <t>100*2,1</t>
  </si>
  <si>
    <t>39</t>
  </si>
  <si>
    <t>9909000100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</si>
  <si>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t>
  </si>
  <si>
    <t>-1841288340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</si>
  <si>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</si>
  <si>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40</t>
  </si>
  <si>
    <t>9902100500</t>
  </si>
  <si>
    <t>Doprava dodávek zhotovitele, dodávek objednatele nebo výzisku mechanizací přes 3,5 t sypanin do 60 km Poznámka: V cenách jsou započteny náklady přepravu materiálu ze skladů nebo skládek výrobce nebo dodavatele nebo z vlastních zásob objednatele na místo t</t>
  </si>
  <si>
    <t>-882542560</t>
  </si>
  <si>
    <t>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</si>
  <si>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pryž.podložky na skl.</t>
  </si>
  <si>
    <t>41</t>
  </si>
  <si>
    <t>9909000400</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</si>
  <si>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t>
  </si>
  <si>
    <t>-206979548</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</si>
  <si>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</si>
  <si>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</si>
  <si>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42</t>
  </si>
  <si>
    <t>9903200100</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</si>
  <si>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
  </si>
  <si>
    <t>-27588440</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</si>
  <si>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</si>
  <si>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Poznámka k souboru cen:_x000d_
Ceny jsou určeny pro dopravu mechanizmů na místo prováděných prací po silnici i po kolejích.V ceně jsou započteny i náklady na zpáteční cestu dopravního prostředku. Měrnou jednotkou je kus přepravovaného stroje.</t>
  </si>
  <si>
    <t>ASP, pluh, 2x bagr, SČ, obnovovací stroj</t>
  </si>
  <si>
    <t>02 - SO 02 - Železniční spodek</t>
  </si>
  <si>
    <t>Úroveň 3:</t>
  </si>
  <si>
    <t>02.1 - SO 02.1 - Odvodnění</t>
  </si>
  <si>
    <t>5915005020</t>
  </si>
  <si>
    <t>Hloubení rýh nebo jam na železničním spodku II. třídy. Poznámka: 1. V cenách jsou započteny náklady na hloubení a uložení výzisku na terén nebo naložení na dopravní prostředek a uložení na úložišti.</t>
  </si>
  <si>
    <t>-1325109568</t>
  </si>
  <si>
    <t>"km 440,220 – 440,246" 26*0,80*0,5</t>
  </si>
  <si>
    <t>"km 440,246 – 440,470" 224*0,80*0,5</t>
  </si>
  <si>
    <t>"km 440,470 – 440,730" 260*0,80*0,5</t>
  </si>
  <si>
    <t>"km 440,730 – 440,800" 70*0,80*0,5</t>
  </si>
  <si>
    <t>"km 440,800 – 440,870" 70*0,80*0,5</t>
  </si>
  <si>
    <t>"km 440,870 – 441,080" 210*0,80*0,5</t>
  </si>
  <si>
    <t>"km 441,080 – 441,125" 45*1*0,5</t>
  </si>
  <si>
    <t>"km 441,250 – 441,400" 150*1*0,5</t>
  </si>
  <si>
    <t>"km 441,450 – 441,562" 112*1*0,5</t>
  </si>
  <si>
    <t>"km 441,570 – 441,720" 150*1*0,5</t>
  </si>
  <si>
    <t>"km 442,090 – 443,160" 1070*1*0,5</t>
  </si>
  <si>
    <t>"km 443,160 – 443,289" 129*1*0,5</t>
  </si>
  <si>
    <t>"km 443,289 – 443,300" 11*1*0,5</t>
  </si>
  <si>
    <t>"vsakovací jímky" 12*2</t>
  </si>
  <si>
    <t>5914035150</t>
  </si>
  <si>
    <t>Zřízení otevřených odvodňovacích zařízení příkopového žlabu staveništního prefabrikátu. Poznámka: 1. V cenách jsou započteny náklady na zřízení podkladní vrstvy a uložení zařízení podle vzorového listu a rozprostření výzisku na terén nebo naložení na dopr</t>
  </si>
  <si>
    <t>925540586</t>
  </si>
  <si>
    <t>Zřízení otevřených odvodňovacích zařízení příkopového žlabu staveništního prefabrikátu.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</si>
  <si>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"km 441,080 – 441,125 " 45</t>
  </si>
  <si>
    <t>"km 441,250 – 441,400" 150</t>
  </si>
  <si>
    <t>"km 441,570 – 441,720" 150</t>
  </si>
  <si>
    <t>"km 442,090 – 443,160" 1070</t>
  </si>
  <si>
    <t>"km 443,289 – 443,300" 11</t>
  </si>
  <si>
    <t>5964119015</t>
  </si>
  <si>
    <t>Příkopová tvárnice</t>
  </si>
  <si>
    <t>1892067525</t>
  </si>
  <si>
    <t>4760</t>
  </si>
  <si>
    <t>5964161000</t>
  </si>
  <si>
    <t>Beton lehce zhutnitelný C 12/15;X0 F5 2 080 2 517</t>
  </si>
  <si>
    <t>-108779838</t>
  </si>
  <si>
    <t>"přík.tvárnice"1426*0,1*0,7</t>
  </si>
  <si>
    <t>"obet. čel odvodnění" 6</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</si>
  <si>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</si>
  <si>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t>
  </si>
  <si>
    <t>1659483972</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</si>
  <si>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</si>
  <si>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"km 440,470 – 440,730" 260*1*0,50</t>
  </si>
  <si>
    <t>"km 440,800 – 440,870" 70*1*0,50</t>
  </si>
  <si>
    <t>5914055010</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</si>
  <si>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t>
  </si>
  <si>
    <t>1402024767</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</si>
  <si>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</si>
  <si>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"km 440,220 – 440,246" 26</t>
  </si>
  <si>
    <t>"km 440,246 – 440,470" 224</t>
  </si>
  <si>
    <t>"km 440,730 – 440,800" 70</t>
  </si>
  <si>
    <t>"km 440,870 – 441,080" 210</t>
  </si>
  <si>
    <t>"km 441,450 – 441,562" 112</t>
  </si>
  <si>
    <t>"km 443,160 – 443,289" 129</t>
  </si>
  <si>
    <t>5964133020</t>
  </si>
  <si>
    <t>Geotextilie drenážní</t>
  </si>
  <si>
    <t>m2</t>
  </si>
  <si>
    <t>-1805031104</t>
  </si>
  <si>
    <t>1,6*(26+224+260+70+70+210+112+129)</t>
  </si>
  <si>
    <t>5955101020</t>
  </si>
  <si>
    <t>Kamenivo drcené štěrkodrť frakce 0/32</t>
  </si>
  <si>
    <t>-99416747</t>
  </si>
  <si>
    <t>771*0,4*0,05*1,8</t>
  </si>
  <si>
    <t>5955101010</t>
  </si>
  <si>
    <t>Kamenivo drcené štěrk frakce 31,5/63 třídy min. C</t>
  </si>
  <si>
    <t>1905910251</t>
  </si>
  <si>
    <t>"zásyp trativodu" (771+330)*1*1*1,5</t>
  </si>
  <si>
    <t>"vsakovací jímky" 24*1,5</t>
  </si>
  <si>
    <t>5964103015</t>
  </si>
  <si>
    <t>Drenážní plastové díly trubka celoperforovaná DN 250 mm</t>
  </si>
  <si>
    <t>1308363082</t>
  </si>
  <si>
    <t>5964103120</t>
  </si>
  <si>
    <t xml:space="preserve">Drenážní plastové díly šachta průchozí DN 400/250  1 vtok/1 odtok DN 250 mm</t>
  </si>
  <si>
    <t>1647724171</t>
  </si>
  <si>
    <t>"km 440,220 – 440,246" 2</t>
  </si>
  <si>
    <t>"km 440,246 – 440,470" 5</t>
  </si>
  <si>
    <t>"km 440,730 – 440,800" 3</t>
  </si>
  <si>
    <t>"km 440,870 – 441,080" 6</t>
  </si>
  <si>
    <t>"km 441,450 – 441,562" 4</t>
  </si>
  <si>
    <t>"km 443,160 – 443,289" 4</t>
  </si>
  <si>
    <t>5964103125</t>
  </si>
  <si>
    <t xml:space="preserve">Drenážní plastové díly šachta odbočná DN 400/250  2 vtoky/1 odtok DN 250 mm</t>
  </si>
  <si>
    <t>1649454799</t>
  </si>
  <si>
    <t>5964103135</t>
  </si>
  <si>
    <t>Drenážní plastové díly krytka šachty plastová D 400</t>
  </si>
  <si>
    <t>-1897887510</t>
  </si>
  <si>
    <t>25+10</t>
  </si>
  <si>
    <t>5964104185</t>
  </si>
  <si>
    <t>Kanalizační díly plastové Záslepka potrubí DN 250</t>
  </si>
  <si>
    <t>-623813992</t>
  </si>
  <si>
    <t>5914055030</t>
  </si>
  <si>
    <t>Zřízení krytých odvodňovacích zařízení svodného potrubí</t>
  </si>
  <si>
    <t>1730911047</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</si>
  <si>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</si>
  <si>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Poznámka k souboru cen:_x000d_
1. V cenách jsou započteny náklady na zřízení podkladní vrstvy, uložení, obsypání a zásyp zařízení podle vzorového listu a rozprostření výzisku na terén nebo naložení na dopravní prostředek._x000d_
2. V cenách nejsou obsaženy náklady na provedení výkopku, ruční dočištění a dodávku materiálu.</t>
  </si>
  <si>
    <t>"km 440,470 – 440,730" 260</t>
  </si>
  <si>
    <t>"km 440,800 – 440,870" 70</t>
  </si>
  <si>
    <t>5964103010</t>
  </si>
  <si>
    <t>Drenážní plastové díly trubka celoperforovaná DN 200 mm</t>
  </si>
  <si>
    <t>-395630877</t>
  </si>
  <si>
    <t>5964103120R</t>
  </si>
  <si>
    <t>-1865051631</t>
  </si>
  <si>
    <t>"průchozí šachta pro DN 200" 10</t>
  </si>
  <si>
    <t>5914055050</t>
  </si>
  <si>
    <t>Zřízení krytých odvodňovacích zařízení vsakovací šachty</t>
  </si>
  <si>
    <t>344024605</t>
  </si>
  <si>
    <t>Zřízení krytých odvodňovacích zařízení vsakovací šachty.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</si>
  <si>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12*1</t>
  </si>
  <si>
    <t>919535555</t>
  </si>
  <si>
    <t>Obetonování trubního propustku betonem prostým tř. C 12/15</t>
  </si>
  <si>
    <t>CS ÚRS 2019 02</t>
  </si>
  <si>
    <t>51685904</t>
  </si>
  <si>
    <t>Obetonování trubního propustku betonem prostým bez zvýšených nároků na prostředí tř. C 12/15</t>
  </si>
  <si>
    <t xml:space="preserve">Poznámka k souboru cen:_x000d_
1. V ceně jsou započteny i náklady na popř. nutné bednění a odbednění._x000d_
2. Pro výpočet přesunu hmot se celková hmotnost položky sníží o hmotnost betonu, pokud je beton dodáván přímo na místo zabudování nebo do prostoru technologické manipulace._x000d_
</t>
  </si>
  <si>
    <t>"obetonování čel odvodnění" 6</t>
  </si>
  <si>
    <t>9902100100</t>
  </si>
  <si>
    <t>Doprava dodávek zhotovitele, dodávek objednatele nebo výzisku mechanizací přes 3,5 t sypanin do 10 km Poznámka: V cenách jsou započteny náklady přepravu materiálu ze skladů nebo skládek výrobce nebo dodavatele nebo z vlastních zásob objednatele na místo t</t>
  </si>
  <si>
    <t>73789735</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</si>
  <si>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</si>
  <si>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nový mat. (štěrkodrť)</t>
  </si>
  <si>
    <t>27,756+1687,5</t>
  </si>
  <si>
    <t>630951904</t>
  </si>
  <si>
    <t>nový mat. (beton)</t>
  </si>
  <si>
    <t>236,402</t>
  </si>
  <si>
    <t>-1934813434</t>
  </si>
  <si>
    <t>"manipulace na deponii" 2869,65</t>
  </si>
  <si>
    <t xml:space="preserve">Doprava dodávek zhotovitele, dodávek objednatele nebo výzisku mechanizací přes 3,5 t sypanin  do 30 km</t>
  </si>
  <si>
    <t>138326650</t>
  </si>
  <si>
    <t>odvoz suti</t>
  </si>
  <si>
    <t>(1201,5+165)*2,1</t>
  </si>
  <si>
    <t>1528725933</t>
  </si>
  <si>
    <t>9902100400</t>
  </si>
  <si>
    <t>Doprava dodávek zhotovitele, dodávek objednatele nebo výzisku mechanizací přes 3,5 t sypanin do 40 km Poznámka: V cenách jsou započteny náklady přepravu materiálu ze skladů nebo skládek výrobce nebo dodavatele nebo z vlastních zásob objednatele na místo t</t>
  </si>
  <si>
    <t>-514600375</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</si>
  <si>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</si>
  <si>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nový mat. (příkop.tvárnice)</t>
  </si>
  <si>
    <t>214,200</t>
  </si>
  <si>
    <t>nový mat. (trativod)</t>
  </si>
  <si>
    <t>1,135</t>
  </si>
  <si>
    <t>1056074269</t>
  </si>
  <si>
    <t>2x bagr</t>
  </si>
  <si>
    <t>02.2 - SO 02.2 - Nástupiště</t>
  </si>
  <si>
    <t>5914120050</t>
  </si>
  <si>
    <t>Demontáž nástupiště úrovňového Sudop K (KD,KS) 145</t>
  </si>
  <si>
    <t>1053430417</t>
  </si>
  <si>
    <t>Demontáž nástupiště úrovňového Sudop K (KD,KS) 145. Poznámka: 1. V cenách jsou započteny náklady na snesení dílů i zásypu a jejich uložení na plochu nebo naložení na dopravní prostředek a uložení na úložišti.</t>
  </si>
  <si>
    <t>Poznámka k souboru cen:_x000d_
1. V cenách jsou započteny náklady na snesení dílů i zásypu a jejich uložení na plochu nebo naložení na dopravní prostředek a uložení na úložišti.</t>
  </si>
  <si>
    <t>5914130250</t>
  </si>
  <si>
    <t>Montáž nástupiště mimoúrovňového Sudop KD (KS) 230</t>
  </si>
  <si>
    <t>-1990289271</t>
  </si>
  <si>
    <t>Montáž nástupiště mimoúrovňového Sudop KD (KS) 230. Poznámka: 1. V cenách jsou započteny náklady na úpravu terénu, montáž a zásyp podle vzorového listu. 2. V cenách nejsou obsaženy náklady na dodávku materiálu.</t>
  </si>
  <si>
    <t>Poznámka k souboru cen:_x000d_
1. V cenách jsou započteny náklady na úpravu terénu, montáž a zásyp podle vzorového listu._x000d_
2. V cenách nejsou obsaženy náklady na dodávku materiálu.</t>
  </si>
  <si>
    <t>5914130250R</t>
  </si>
  <si>
    <t>165518915</t>
  </si>
  <si>
    <t>mtž druhé řady tvárnic Tischer</t>
  </si>
  <si>
    <t>60</t>
  </si>
  <si>
    <t>5964147065</t>
  </si>
  <si>
    <t>Nástupištní díly konzolová deska KS 230 Z</t>
  </si>
  <si>
    <t>-1205324169</t>
  </si>
  <si>
    <t>5915010020</t>
  </si>
  <si>
    <t>Těžení zeminy nebo horniny železničního spodku II. třídy</t>
  </si>
  <si>
    <t>245068900</t>
  </si>
  <si>
    <t>Těžení zeminy nebo horniny železničního spodku II. třídy. Poznámka: 1. V cenách jsou započteny náklady na těžení a uložení výzisku na terén nebo naložení na dopravní prostředek a uložení na úložišti.</t>
  </si>
  <si>
    <t>Poznámka k souboru cen:_x000d_
1. V cenách jsou započteny náklady na těžení a uložení výzisku na terén nebo naložení na dopravní prostředek a uložení na úložišti.</t>
  </si>
  <si>
    <t>(50+70+34)*0,10</t>
  </si>
  <si>
    <t>5913285035</t>
  </si>
  <si>
    <t>Montáž dílů komunikace ze zámkové dlažby uložení v podsypu</t>
  </si>
  <si>
    <t>738590420</t>
  </si>
  <si>
    <t>Montáž dílů komunikace ze zámkové dlažby uložení v podsypu. Poznámka: 1. V cenách jsou započteny náklady na osazení dlažby nebo obrubníku. 2. V cenách nejsou obsaženy náklady na dodávku materiálu.</t>
  </si>
  <si>
    <t>Poznámka k souboru cen:_x000d_
1. V cenách jsou započteny náklady na osazení dlažby nebo obrubníku._x000d_
2. V cenách nejsou obsaženy náklady na dodávku materiálu.</t>
  </si>
  <si>
    <t>42+8</t>
  </si>
  <si>
    <t>5964151000</t>
  </si>
  <si>
    <t>Dlažba zámková hladká cihla</t>
  </si>
  <si>
    <t>-106912453</t>
  </si>
  <si>
    <t>5913285210</t>
  </si>
  <si>
    <t>Montáž dílů komunikace obrubníku uložení v betonu</t>
  </si>
  <si>
    <t>584696514</t>
  </si>
  <si>
    <t>Montáž dílů komunikace obrubníku uložení v betonu. Poznámka: 1. V cenách jsou započteny náklady na osazení dlažby nebo obrubníku. 2. V cenách nejsou obsaženy náklady na dodávku materiálu.</t>
  </si>
  <si>
    <t>60+10</t>
  </si>
  <si>
    <t>5964159005</t>
  </si>
  <si>
    <t>Obrubník chodníkový</t>
  </si>
  <si>
    <t>-1910207546</t>
  </si>
  <si>
    <t>5914001080</t>
  </si>
  <si>
    <t>Zřízení gabionu vázaného s oky 100x50 mm o rozměru 2,0x1,0x1,0 m (2,000 m3)</t>
  </si>
  <si>
    <t>-1305737707</t>
  </si>
  <si>
    <t>Zřízení gabionu vázaného s oky 100x50 mm o rozměru 2,0x1,0x1,0 m (2,000 m3). Poznámka: 1. V cenách jsou započteny náklady na přípravu gabionové drážky, montáž koše, vyskládání pohledových stran a vyplnění koše kamenivem. 2. V cenách nejsou započteny náklady na zemní práce a na dodávku materiálu.</t>
  </si>
  <si>
    <t>Poznámka k souboru cen:_x000d_
1. V cenách jsou započteny náklady na přípravu gabionové drážky, montáž koše, vyskládání pohledových stran a vyplnění koše kamenivem._x000d_
2. V cenách nejsou započteny náklady na zemní práce a na dodávku materiálu.</t>
  </si>
  <si>
    <t>5964102033</t>
  </si>
  <si>
    <t>Gabionový koš kompletní s vázanými oky 100x50 mm 2,00x1,00x1,00 m (2,000 m3)</t>
  </si>
  <si>
    <t>-1876182636</t>
  </si>
  <si>
    <t>5955101045</t>
  </si>
  <si>
    <t>Lomový kámen tříděný pro rovnaniny</t>
  </si>
  <si>
    <t>-232987685</t>
  </si>
  <si>
    <t>lom.kámen pro gabiony</t>
  </si>
  <si>
    <t>34*1,9</t>
  </si>
  <si>
    <t>348942131R</t>
  </si>
  <si>
    <t>Zábradlí ocelové osazené do bloků z betonu ze dvou vodorovných trubek</t>
  </si>
  <si>
    <t>-1930603301</t>
  </si>
  <si>
    <t>Zábradlí ocelové přímé nebo v oblouku výšky 1,1 m ze sloupků z válcovaných tyčí I č.10-12 s osazením do bloků z betonu prostého rozměru 200x200x500 mm ze dvou vodorovných trubek průměru 51 mm</t>
  </si>
  <si>
    <t>744536912</t>
  </si>
  <si>
    <t>"zámková dlažba" 50*0,1*1,9</t>
  </si>
  <si>
    <t>"gabion" 34*0,1*1,9</t>
  </si>
  <si>
    <t>-2044294886</t>
  </si>
  <si>
    <t>"obrubníky+zákl.zábradlí"5</t>
  </si>
  <si>
    <t>1823572074</t>
  </si>
  <si>
    <t>nást. desky</t>
  </si>
  <si>
    <t>30,600</t>
  </si>
  <si>
    <t>173750814</t>
  </si>
  <si>
    <t>30,600*50</t>
  </si>
  <si>
    <t>2096362238</t>
  </si>
  <si>
    <t>nový mat (dlažba, obrub,gab.sítě,kámen,zábr.,drť,bet)</t>
  </si>
  <si>
    <t>7,5+4,13+0,68+129,2+1,527+15,960+11,170</t>
  </si>
  <si>
    <t>výzisk</t>
  </si>
  <si>
    <t>15,4*2,1</t>
  </si>
  <si>
    <t>-303077013</t>
  </si>
  <si>
    <t>Přeprava mechanizace na místo prováděných prací o hmotnosti přes 12 t přes 50 do 100 km</t>
  </si>
  <si>
    <t>-98888841</t>
  </si>
  <si>
    <t>1x bagr</t>
  </si>
  <si>
    <t>Úroveň 4:</t>
  </si>
  <si>
    <t>02.31 - SO 02.31 - P2978 km 441,459</t>
  </si>
  <si>
    <t>OST - Ostatní</t>
  </si>
  <si>
    <t>5913235020</t>
  </si>
  <si>
    <t>Dělení AB komunikace řezáním hloubky do 20 cm</t>
  </si>
  <si>
    <t>-2107455638</t>
  </si>
  <si>
    <t>Dělení AB komunikace řezáním hloubky do 20 cm. Poznámka: 1. V cenách jsou započteny náklady na provedení úkolu.</t>
  </si>
  <si>
    <t>Poznámka k souboru cen:_x000d_
1. V cenách jsou započteny náklady na provedení úkolu.</t>
  </si>
  <si>
    <t>5913240020</t>
  </si>
  <si>
    <t>Odstranění AB komunikace odtěžením nebo frézováním hloubky do 20 cm</t>
  </si>
  <si>
    <t>-137700011</t>
  </si>
  <si>
    <t>Odstranění AB komunikace odtěžením nebo frézováním hloubky do 20 cm. Poznámka: 1. V cenách jsou započteny náklady na odtěžení nebo frézování a naložení výzisku na dopravní prostředek.</t>
  </si>
  <si>
    <t>Poznámka k souboru cen:_x000d_
1. V cenách jsou započteny náklady na odtěžení nebo frézování a naložení výzisku na dopravní prostředek.</t>
  </si>
  <si>
    <t>"Mezi 1. a 2. TK"14</t>
  </si>
  <si>
    <t>"Vpravo od 2. TK"72</t>
  </si>
  <si>
    <t>5913035210</t>
  </si>
  <si>
    <t>Demontáž celopryžové přejezdové konstrukce silně zatížené v koleji část vnější a vnitřní bez závěrných zídek</t>
  </si>
  <si>
    <t>-2030547590</t>
  </si>
  <si>
    <t>Demontáž celopryžové přejezdové konstrukce silně zatížené v koleji část vnější a vnitřní bez závěrných zídek. Poznámka: 1. V cenách jsou započteny náklady na demontáž konstrukce, naložení na dopravní prostředek.</t>
  </si>
  <si>
    <t>Poznámka k souboru cen:_x000d_
1. V cenách jsou započteny náklady na demontáž konstrukce, naložení na dopravní prostředek.</t>
  </si>
  <si>
    <t>5908050010</t>
  </si>
  <si>
    <t>Výměna upevnění podkladnicového komplety a pryžová podložka</t>
  </si>
  <si>
    <t>úl.pl.</t>
  </si>
  <si>
    <t>-594600537</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</si>
  <si>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t>
  </si>
  <si>
    <t>Poznámka k souboru cen:_x000d_
1. V cenách jsou započteny náklady na demontáž, výměnu a montáž, ošetření součástí mazivem a naložení výzisku na dopravní prostředek._x000d_
2. V cenách nejsou obsaženy náklady na vrtání pražce a dodávku materiálu.</t>
  </si>
  <si>
    <t>2*(10,8/0,6)+4</t>
  </si>
  <si>
    <t>5958125000</t>
  </si>
  <si>
    <t>Komplety s antikorozní úpravou Skl 14 (svěrka Skl14, vrtule R1, podložka Uls7)</t>
  </si>
  <si>
    <t>128</t>
  </si>
  <si>
    <t>1799497903</t>
  </si>
  <si>
    <t>Hloubení rýh nebo jam na železničním spodku II. třídy</t>
  </si>
  <si>
    <t>-1407312553</t>
  </si>
  <si>
    <t>Poznámka k souboru cen:_x000d_
1. V cenách jsou započteny náklady na hloubení a uložení výzisku na terén nebo naložení na dopravní prostředek a uložení na úložišti.</t>
  </si>
  <si>
    <t>2*10,8*0,6*0,5</t>
  </si>
  <si>
    <t>5913040230</t>
  </si>
  <si>
    <t>Montáž celopryžové přejezdové konstrukce silně zatížené v koleji část vnější a vnitřní včetně závěrných zídek</t>
  </si>
  <si>
    <t>-523449232</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</si>
  <si>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</si>
  <si>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Poznámka k souboru cen:_x000d_
1. V cenách jsou započteny náklady na montáž konstrukce._x000d_
2. V cenách nejsou obsaženy náklady na dodávku materiálu.</t>
  </si>
  <si>
    <t>5963101003</t>
  </si>
  <si>
    <t>Přejezd celopryžový pro zatížené komunikace se závěrnou zídkou tv. T</t>
  </si>
  <si>
    <t>815267584</t>
  </si>
  <si>
    <t>-1172697044</t>
  </si>
  <si>
    <t>2*10,8*0,4*0,1</t>
  </si>
  <si>
    <t>5913255040</t>
  </si>
  <si>
    <t>Zřízení konstrukce vozovky asfaltobetonové s podkladní, ložní a obrusnou vrstvou tlouštky do 20 cm</t>
  </si>
  <si>
    <t>1114104791</t>
  </si>
  <si>
    <t>Zřízení konstrukce vozovky asfaltobetonové s podkladní, ložní a obrusnou vrstvou tlouštky do 20 cm. Poznámka: 1. V cenách jsou započteny náklady na zřízení vozovky s živičným na podkladu ze stmelených vrstev a na manipulaci. 2. V cenách nejsou obsaženy ná</t>
  </si>
  <si>
    <t>Poznámka k souboru cen:_x000d_
1. V cenách jsou započteny náklady na zřízení vozovky s živičným na podkladu ze stmelených vrstev a na manipulaci._x000d_
2. V cenách nejsou obsaženy náklady na dodávku materiálu.</t>
  </si>
  <si>
    <t>5913270010</t>
  </si>
  <si>
    <t>Vložení výztužné vložky textilní nebo geosyntetické</t>
  </si>
  <si>
    <t>-1288922971</t>
  </si>
  <si>
    <t>Vložení výztužné vložky textilní nebo geosyntetické. Poznámka: 1. V cenách jsou započteny náklady na vložení vložky pro zvýšení soudržnosti vrstev asfaltobetonu . 2. V cenách nejsou obsaženy náklady na dodávku materiálu.</t>
  </si>
  <si>
    <t>Poznámka k souboru cen:_x000d_
1. V cenách jsou započteny náklady na vložení vložky pro zvýšení soudržnosti vrstev asfaltobetonu ._x000d_
2. V cenách nejsou obsaženy náklady na dodávku materiálu.</t>
  </si>
  <si>
    <t>5963146000</t>
  </si>
  <si>
    <t>Asfaltový beton ACO 11S 50/70 střednězrnný-obrusná vrstva</t>
  </si>
  <si>
    <t>-1851095001</t>
  </si>
  <si>
    <t>86*0,2*2,364</t>
  </si>
  <si>
    <t>5963155000</t>
  </si>
  <si>
    <t>Asfaltová páska tavitelná 25x10</t>
  </si>
  <si>
    <t>-1672928239</t>
  </si>
  <si>
    <t>5963155005</t>
  </si>
  <si>
    <t>Asfaltová páska těsnící</t>
  </si>
  <si>
    <t>-172881424</t>
  </si>
  <si>
    <t>3*10,8</t>
  </si>
  <si>
    <t>5964135000</t>
  </si>
  <si>
    <t>Geomříže výztužné</t>
  </si>
  <si>
    <t>255876289</t>
  </si>
  <si>
    <t>5913335020</t>
  </si>
  <si>
    <t>Nátěr vodorovného dopravního značení souvislá čára šíře do 125 mm</t>
  </si>
  <si>
    <t>-420714585</t>
  </si>
  <si>
    <t xml:space="preserve">Nátěr vodorovného dopravního značení souvislá čára šíře do 125 mm. Poznámka: 1. V cenách jsou započteny náklady na očištění povrchu, případně starého nátěru a nečistot a jeho obnovení barvou schváleného typu a odstínu včetně provedení popisu. 2. V cenách </t>
  </si>
  <si>
    <t>Poznámka k souboru cen:_x000d_
1. V cenách jsou započteny náklady na očištění povrchu, případně starého nátěru a nečistot a jeho obnovení barvou schváleného typu a odstínu včetně provedení popisu._x000d_
2. V cenách nejsou obsaženy náklady na dodávku materiálu.</t>
  </si>
  <si>
    <t>25+20</t>
  </si>
  <si>
    <t>OST</t>
  </si>
  <si>
    <t>Ostatní</t>
  </si>
  <si>
    <t xml:space="preserve">Doprava dodávek zhotovitele, dodávek objednatele nebo výzisku mechanizací přes 3,5 t sypanin  do 10 km</t>
  </si>
  <si>
    <t>-1097438299</t>
  </si>
  <si>
    <t>"Vyzískana konstrukce přejezdu"4,3</t>
  </si>
  <si>
    <t>"Vyměněné komplety Skl 14"0,09</t>
  </si>
  <si>
    <t xml:space="preserve">Doprava dodávek zhotovitele, dodávek objednatele nebo výzisku mechanizací přes 3,5 t sypanin  do 20 km</t>
  </si>
  <si>
    <t>512</t>
  </si>
  <si>
    <t>-801402931</t>
  </si>
  <si>
    <t>"Vyzískaný AB"40,661</t>
  </si>
  <si>
    <t>"Nový AB"40,661</t>
  </si>
  <si>
    <t>"Vyzískaná zemina"2*10,8*0,6*0,5*2</t>
  </si>
  <si>
    <t>"Nový beton"2*10,8*0,4*0,1*2,2</t>
  </si>
  <si>
    <t>9902101200</t>
  </si>
  <si>
    <t xml:space="preserve">Doprava dodávek zhotovitele, dodávek objednatele nebo výzisku mechanizací přes 3,5 t sypanin  do 350 km</t>
  </si>
  <si>
    <t>1830203027</t>
  </si>
  <si>
    <t xml:space="preserve">Doprava dodávek zhotovitele, dodávek objednatele nebo výzisku mechanizací přes 3,5 t sypanin do 350 km Poznámka: V cenách jsou započteny náklady přepravu materiálu ze skladů nebo skládek výrobce nebo dodavatele nebo z vlastních zásob objednatele na místo </t>
  </si>
  <si>
    <t>"Nová konstrukce přejezdu"5,3</t>
  </si>
  <si>
    <t>"Komplety Skl 14 s antikorozní úpravou"0,09</t>
  </si>
  <si>
    <t>9902109100</t>
  </si>
  <si>
    <t xml:space="preserve">Doprava dodávek zhotovitele, dodávek objednatele nebo výzisku mechanizací přes 3,5 t sypanin  příplatek za každý další 1 km</t>
  </si>
  <si>
    <t>395798300</t>
  </si>
  <si>
    <t>Doprava dodávek zhotovitele, dodávek objednatele nebo výzisku mechanizací přes 3,5 t sypanin příplatek za každý další 1 km Poznámka: V cenách jsou započteny náklady přepravu materiálu ze skladů nebo skládek výrobce nebo dodavatele nebo z vlastních zásob o</t>
  </si>
  <si>
    <t>Poplatek za uložení suti nebo hmot na oficiální skládku</t>
  </si>
  <si>
    <t>1440214837</t>
  </si>
  <si>
    <t>02.32 - SO 02.32 - P2979 km 441,727</t>
  </si>
  <si>
    <t>-1494694833</t>
  </si>
  <si>
    <t>"Mezi 1. a 2. TK"18</t>
  </si>
  <si>
    <t>"Mezi 2. TK a štěrbinovou vpustí"13</t>
  </si>
  <si>
    <t>5913060020</t>
  </si>
  <si>
    <t>Demontáž dílů betonové přejezdové konstrukce vnitřního panelu</t>
  </si>
  <si>
    <t>684399667</t>
  </si>
  <si>
    <t>Demontáž dílů betonové přejezdové konstrukce vnitřního panelu. Poznámka: 1. V cenách jsou započteny náklady na demontáž konstrukce a naložení na dopravní prostředek.</t>
  </si>
  <si>
    <t>Poznámka k souboru cen:_x000d_
1. V cenách jsou započteny náklady na demontáž konstrukce a naložení na dopravní prostředek.</t>
  </si>
  <si>
    <t>432724666</t>
  </si>
  <si>
    <t>2*(7,2/0,6)+4</t>
  </si>
  <si>
    <t>-1446580773</t>
  </si>
  <si>
    <t>5913075030</t>
  </si>
  <si>
    <t>Montáž betonové přejezdové konstrukce část vnější a vnitřní včetně závěrných zídek</t>
  </si>
  <si>
    <t>1443074284</t>
  </si>
  <si>
    <t>Montáž betonové přejezdové konstrukce část vnější a vnitřní včetně závěrných zídek. Poznámka: 1. V cenách jsou započteny náklady na montáž konstrukce. 2. V cenách nejsou obsaženy náklady na dodávku materiálu.</t>
  </si>
  <si>
    <t>5963104035</t>
  </si>
  <si>
    <t>Přejezd železobetonový kompletní sestava</t>
  </si>
  <si>
    <t>-94059106</t>
  </si>
  <si>
    <t>-1494621402</t>
  </si>
  <si>
    <t>2*8,4*0,4*0,1*2,2</t>
  </si>
  <si>
    <t>-1924499808</t>
  </si>
  <si>
    <t>573361551</t>
  </si>
  <si>
    <t>-1775732765</t>
  </si>
  <si>
    <t>31*0,2*2,364</t>
  </si>
  <si>
    <t>-623855652</t>
  </si>
  <si>
    <t>3*7,2+9</t>
  </si>
  <si>
    <t>-30794828</t>
  </si>
  <si>
    <t>-1594071043</t>
  </si>
  <si>
    <t>2*15</t>
  </si>
  <si>
    <t>5914015120</t>
  </si>
  <si>
    <t>Čištění odvodňovacích zařízení ručně žlab štěrbinový</t>
  </si>
  <si>
    <t>-319917577</t>
  </si>
  <si>
    <t>Čištění odvodňovacích zařízení ručně žlab štěrbinový. Poznámka: 1. V cenách jsou započteny náklady na vyčištění od nánosu a nečistot a rozprostření výzisku na terén nebo naložení na dopravní prostředek. 2. V cenách nejsou obsaženy náklady na dopravu a skládkovné.</t>
  </si>
  <si>
    <t>Poznámka k souboru cen:_x000d_
1. V cenách jsou započteny náklady na vyčištění od nánosu a nečistot a rozprostření výzisku na terén nebo naložení na dopravní prostředek._x000d_
2. V cenách nejsou obsaženy náklady na dopravu a skládkovné.</t>
  </si>
  <si>
    <t>-686616591</t>
  </si>
  <si>
    <t>"Vyzískané ŽB panely"2*1,6</t>
  </si>
  <si>
    <t>"Vyměněné komplety Skl 14"0,6</t>
  </si>
  <si>
    <t>-922526761</t>
  </si>
  <si>
    <t>"Vyzískaný AB"14,657</t>
  </si>
  <si>
    <t>"Nový AB"14,657</t>
  </si>
  <si>
    <t>"Vyzískané nečistoty ze štěrbinové vpusti"9*0,10*2</t>
  </si>
  <si>
    <t>"Beton"2*8,4*0,4*0,1*2,2</t>
  </si>
  <si>
    <t>-1089013923</t>
  </si>
  <si>
    <t>"Nová ŽB konstrukce přejezdu"9,6</t>
  </si>
  <si>
    <t>"Komplety Skl 14 s antikorozní úpravou"0,6</t>
  </si>
  <si>
    <t>1763337906</t>
  </si>
  <si>
    <t>"Vyzískané nečistoty ze štěrbinové vpusti"9*0,15*2</t>
  </si>
  <si>
    <t>02.33 - SO 02.33 - P2980 km 443,316</t>
  </si>
  <si>
    <t>-919851151</t>
  </si>
  <si>
    <t>-2084143260</t>
  </si>
  <si>
    <t>"Mezi 1. a 2. TK"12</t>
  </si>
  <si>
    <t>"Mezi 2. TK a prahovou vpustí"60</t>
  </si>
  <si>
    <t>"Vpravo od prahové pusti"7</t>
  </si>
  <si>
    <t>5913035010</t>
  </si>
  <si>
    <t>Demontáž celopryžové přejezdové konstrukce málo zatížené v koleji část vnější a vnitřní bez závěrných zídek</t>
  </si>
  <si>
    <t>1766028678</t>
  </si>
  <si>
    <t>Demontáž celopryžové přejezdové konstrukce málo zatížené v koleji část vnější a vnitřní bez závěrných zídek. Poznámka: 1. V cenách jsou započteny náklady na demontáž konstrukce, naložení na dopravní prostředek.</t>
  </si>
  <si>
    <t>236864442</t>
  </si>
  <si>
    <t>2*(12/0,6)+4</t>
  </si>
  <si>
    <t>1317713411</t>
  </si>
  <si>
    <t>5913040210</t>
  </si>
  <si>
    <t>Montáž celopryžové přejezdové konstrukce silně zatížené v koleji část vnější a vnitřní bez závěrných zídek</t>
  </si>
  <si>
    <t>-1064607108</t>
  </si>
  <si>
    <t>Montáž celopryžové přejezdové konstrukce silně zatížené v koleji část vnější a vnitřní bez závěrných zídek. Poznámka: 1. V cenách jsou započteny náklady na montáž konstrukce. 2. V cenách nejsou obsaženy náklady na dodávku materiálu.</t>
  </si>
  <si>
    <t>5963101050</t>
  </si>
  <si>
    <t>Přejezd celopryžový Strail spínací táhlo střední 1200 mm</t>
  </si>
  <si>
    <t>-1122999673</t>
  </si>
  <si>
    <t>5963101085</t>
  </si>
  <si>
    <t>Přejezd celopryžový Strail spínací táhlo 1200 mm</t>
  </si>
  <si>
    <t>60421262</t>
  </si>
  <si>
    <t>5914025550</t>
  </si>
  <si>
    <t>Výměna dílů otevřeného odvodnění prahové vpusti z prefabrikovaných dílů</t>
  </si>
  <si>
    <t>-1131680442</t>
  </si>
  <si>
    <t>Výměna dílů otevřeného odvodnění prahové vpusti z prefabrikovaných dílů.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</si>
  <si>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Poznámka k souboru cen:_x000d_
1. V cenách jsou započteny náklady na demontáž, výměnu, montáž dílů, včetně obsypání a zasypání zařízení propustným materiálem podle vzorového listu a rozprostření výzisku na terén nebo naložení na dopravní prostředek._x000d_
2. V cenách nejsou obsaženy náklady na provedení výkopku, ruční dočištění a dodávku materiálu.</t>
  </si>
  <si>
    <t>-274115145</t>
  </si>
  <si>
    <t>2*0,9*0,8+7*2*0,2*0,8</t>
  </si>
  <si>
    <t>5964123000</t>
  </si>
  <si>
    <t>Odvodňovací žlab s mříží</t>
  </si>
  <si>
    <t>-1393880419</t>
  </si>
  <si>
    <t>"Při délce prefabrikátu 1,5m"6</t>
  </si>
  <si>
    <t>-898282839</t>
  </si>
  <si>
    <t>9*0,7*0,15</t>
  </si>
  <si>
    <t>-1115351012</t>
  </si>
  <si>
    <t>-1033968139</t>
  </si>
  <si>
    <t>1650217633</t>
  </si>
  <si>
    <t>79*0,2*2,364</t>
  </si>
  <si>
    <t>11171127</t>
  </si>
  <si>
    <t>136663575</t>
  </si>
  <si>
    <t>12*3+2*9</t>
  </si>
  <si>
    <t>-59322436</t>
  </si>
  <si>
    <t>1947994562</t>
  </si>
  <si>
    <t>2*25</t>
  </si>
  <si>
    <t>846192541</t>
  </si>
  <si>
    <t>"Vyzískaná spojovací táhla přejezdu"(4*9,2+36*4,3)/1000</t>
  </si>
  <si>
    <t>"Vyměněné komplety Skl 14"0,1</t>
  </si>
  <si>
    <t>213493255</t>
  </si>
  <si>
    <t>"Vyzískaný AB"37,351</t>
  </si>
  <si>
    <t>"Nový AB"37,351</t>
  </si>
  <si>
    <t>"Vyzískaná prahová vpusť"7*1,6</t>
  </si>
  <si>
    <t>"Vyzískaná zemina"3,68*2</t>
  </si>
  <si>
    <t>"Nový beton"9*0,7*0,15*2,2</t>
  </si>
  <si>
    <t>426956055</t>
  </si>
  <si>
    <t>"Komplety Skl 14 s antikorozní úpravou"0,1</t>
  </si>
  <si>
    <t>-1596868994</t>
  </si>
  <si>
    <t>"Nová spojovací táhla přejezdu"(4*9,2+36*4,3)/1000*70</t>
  </si>
  <si>
    <t>1324089641</t>
  </si>
  <si>
    <t>03 - Následné propracování</t>
  </si>
  <si>
    <t>5909030020</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</si>
  <si>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t>
  </si>
  <si>
    <t>-1200644446</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</si>
  <si>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</si>
  <si>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-429867056</t>
  </si>
  <si>
    <t>460493400</t>
  </si>
  <si>
    <t>330</t>
  </si>
  <si>
    <t>-843672153</t>
  </si>
  <si>
    <t>330*1,5</t>
  </si>
  <si>
    <t>-477462005</t>
  </si>
  <si>
    <t>5913070010</t>
  </si>
  <si>
    <t>Demontáž betonové přejezdové konstrukce část vnější a vnitřní bez závěrných zídek. Poznámka: 1. V cenách jsou započteny náklady na demontáž konstrukce a naložení na dopravní prostředek.</t>
  </si>
  <si>
    <t>420860208</t>
  </si>
  <si>
    <t>"P2979" 6</t>
  </si>
  <si>
    <t>1274001825</t>
  </si>
  <si>
    <t>"P2978" 10,8</t>
  </si>
  <si>
    <t>"P2980" 12</t>
  </si>
  <si>
    <t>5913075010</t>
  </si>
  <si>
    <t>Montáž betonové přejezdové konstrukce část vnější a vnitřní bez závěrných zídek. Poznámka: 1. V cenách jsou započteny náklady na montáž konstrukce. 2. V cenách nejsou obsaženy náklady na dodávku materiálu.</t>
  </si>
  <si>
    <t>211159103</t>
  </si>
  <si>
    <t>193711630</t>
  </si>
  <si>
    <t>5910063150</t>
  </si>
  <si>
    <t>Opravné souvislé broušení kolejnic R350HT příčný a podélný profil oprava příčného a podélného profilu. Poznámka: 1. V cenách jsou započteny náklady na kontinuální odstranění nebo úpravu převalků, skluzových vln a povrchových vad, optimalizaci příčného a p</t>
  </si>
  <si>
    <t>-1728042090</t>
  </si>
  <si>
    <t>Opravné souvislé broušení kolejnic R350HT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broucícím,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</si>
  <si>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-819434540</t>
  </si>
  <si>
    <t>919997076</t>
  </si>
  <si>
    <t>975201286</t>
  </si>
  <si>
    <t>ASP, pluh, bagr</t>
  </si>
  <si>
    <t>04 - Materiál dodávaný objednatelem - NEOCEŇOVAT</t>
  </si>
  <si>
    <t>5956140025</t>
  </si>
  <si>
    <t>Pražec betonový příčný vystrojený včetně kompletů tv. B 91S/1 (UIC)</t>
  </si>
  <si>
    <t>-1290887139</t>
  </si>
  <si>
    <t>5957107005</t>
  </si>
  <si>
    <t>Kolejnicové pásy R350HT tv. 60 E2 délky 120 metrů</t>
  </si>
  <si>
    <t>-25858719</t>
  </si>
  <si>
    <t>5963207005</t>
  </si>
  <si>
    <t>Nástupištní díly blok úložnýu žitý U65</t>
  </si>
  <si>
    <t>-1688691180</t>
  </si>
  <si>
    <t>5963207025</t>
  </si>
  <si>
    <t>Nástupištní díly tvárnice užitá Tischer B</t>
  </si>
  <si>
    <t>-2108767468</t>
  </si>
  <si>
    <t>05 - VRN</t>
  </si>
  <si>
    <t>VRN - Vedlejší rozpočtové náklady</t>
  </si>
  <si>
    <t>Vedlejší rozpočtové náklady</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</si>
  <si>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</si>
  <si>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t>
  </si>
  <si>
    <t>kpl</t>
  </si>
  <si>
    <t>1519387192</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</si>
  <si>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</si>
  <si>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</si>
  <si>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</si>
  <si>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-1144122760</t>
  </si>
  <si>
    <t>022101011</t>
  </si>
  <si>
    <t>Geodetické práce Geodetické práce v průběhu opravy</t>
  </si>
  <si>
    <t>1777127817</t>
  </si>
  <si>
    <t>"měření vč. štítků"1</t>
  </si>
  <si>
    <t>022101021</t>
  </si>
  <si>
    <t>Geodetické práce Geodetické práce po ukončení opravy</t>
  </si>
  <si>
    <t>415075270</t>
  </si>
  <si>
    <t>022121001</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</si>
  <si>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t>
  </si>
  <si>
    <t>-1690634703</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</si>
  <si>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</si>
  <si>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Základna pro výpočet - dotyčné práce</t>
  </si>
  <si>
    <t>023101011</t>
  </si>
  <si>
    <t>Projektové práce Projektové práce v rozsahu ZRN (vyjma dále jmenované práce) přes 1 do 3 mil. Kč</t>
  </si>
  <si>
    <t>-1548433180</t>
  </si>
  <si>
    <t>PD nástupiště M. Březno</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</si>
  <si>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</si>
  <si>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t>
  </si>
  <si>
    <t>-1185056819</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</si>
  <si>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</si>
  <si>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</si>
  <si>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t>
  </si>
  <si>
    <t>-2086223165</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</si>
  <si>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</si>
  <si>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024101001</t>
  </si>
  <si>
    <t>Inženýrská činnost střežení pracovní skupiny zaměstnanců</t>
  </si>
  <si>
    <t>321457314</t>
  </si>
  <si>
    <t>024101201</t>
  </si>
  <si>
    <t>Inženýrská činnost koordinátor BOZP na staveništi</t>
  </si>
  <si>
    <t>1920826166</t>
  </si>
  <si>
    <t>Poznámka k položce:_x000d_
Základna pro výpočet - ZRN</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</si>
  <si>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</si>
  <si>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</si>
  <si>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1002526881</t>
  </si>
  <si>
    <t>033111001</t>
  </si>
  <si>
    <t>Provozní vlivy Výluka silničního provozu se zajištěním objížďky</t>
  </si>
  <si>
    <t>-77485084</t>
  </si>
  <si>
    <t>P2978, P2979, P2980</t>
  </si>
  <si>
    <t>násl. podb. P2982-P2986</t>
  </si>
  <si>
    <t>B - práce SMT</t>
  </si>
  <si>
    <t>001 - Oprava mostu v km 440,246</t>
  </si>
  <si>
    <t>001 - km 440,246 - most</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</si>
  <si>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</si>
  <si>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</si>
  <si>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</si>
  <si>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</si>
  <si>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</si>
  <si>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</si>
  <si>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</si>
  <si>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</si>
  <si>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</si>
  <si>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</si>
  <si>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783 - Dokončovací práce - nátěry</t>
  </si>
  <si>
    <t xml:space="preserve">    789 - Povrchové úpravy ocelových konstrukcí a technologických zařízení</t>
  </si>
  <si>
    <t>Zemní práce</t>
  </si>
  <si>
    <t>111211101</t>
  </si>
  <si>
    <t>Odstranění křovin a stromů průměru kmene do 100 mm i s kořeny sklonu terénu do 1:5 ručně</t>
  </si>
  <si>
    <t>CS ÚRS 2020 01</t>
  </si>
  <si>
    <t>2065206374</t>
  </si>
  <si>
    <t>Odstranění křovin a stromů s odstraněním kořenů ručně průměru kmene do 100 mm jakékoliv plochy v rovině nebo ve svahu o sklonu do 1:5</t>
  </si>
  <si>
    <t xml:space="preserve">Poznámka k souboru cen:_x000d_
1. V ceně jsou započteny i náklady na případné nutné odklizení křovin a stromů na hromady na vzdálenost do 50 m, nebo naložení na dopravní prostředek._x000d_
2. Průměr kmenů stromů (křovin) se měří 0,15 m nad přilehlým terénem._x000d_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</si>
  <si>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vpravo na mostě (není ve výškách) s odpočtem ve výškách:</t>
  </si>
  <si>
    <t>2*20-10</t>
  </si>
  <si>
    <t>111251111</t>
  </si>
  <si>
    <t>Drcení ořezaných větví D do 100 mm s odvozem do 20 km</t>
  </si>
  <si>
    <t>-1771056585</t>
  </si>
  <si>
    <t>Drcení ořezaných větví strojně - (štěpkování) s naložením na dopravní prostředek a odvozem drtě do 20 km a se složením o průměru větví do 100 mm</t>
  </si>
  <si>
    <t xml:space="preserve">Poznámka k souboru cen:_x000d_
1. V cenách nejsou započteny náklady na uložení drti na skládku._x000d_
2. Měří se objem nadrcené hmoty._x000d_
</t>
  </si>
  <si>
    <t>(30+10)*0,01</t>
  </si>
  <si>
    <t>119001421</t>
  </si>
  <si>
    <t>Dočasné zajištění kabelů a kabelových tratí ze 3 volně ložených kabelů</t>
  </si>
  <si>
    <t>-1753096256</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</si>
  <si>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</si>
  <si>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</si>
  <si>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Poznámka k položce:_x000d_
Pravá stana objektu, včetně přeložení do projektované polohy (bez přerušení vedení)</t>
  </si>
  <si>
    <t>vpravo:</t>
  </si>
  <si>
    <t>121151103</t>
  </si>
  <si>
    <t>Sejmutí ornice plochy do 100 m2 tl vrstvy do 200 mm strojně</t>
  </si>
  <si>
    <t>519144973</t>
  </si>
  <si>
    <t>Sejmutí ornice strojně při souvislé ploše do 100 m2, tl. vrstvy do 200 mm</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</si>
  <si>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</si>
  <si>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122252501</t>
  </si>
  <si>
    <t>Odkopávky a prokopávky nezapažené pro spodní stavbu železnic v hornině třídy těžitelnosti I, skupiny 3 objem do 100 m3 strojně</t>
  </si>
  <si>
    <t>1215998749</t>
  </si>
  <si>
    <t>Odkopávky a prokopávky nezapažené pro spodní stavbu železnic strojně v hornině třídy těžitelnosti I skupiny 3 do 100 m3</t>
  </si>
  <si>
    <t xml:space="preserve">Poznámka k souboru cen:_x000d_
1. Ceny lze použít i pro vykopávky:_x000d_
a) příkopů pro železnice a to i tehdy, jsou-li vykopávky těchto příkopů samostatným objektem,_x000d_
b) v zemnících na suchu, jestliže tyto vykopávky souvisejí územně s odkopávkami nebo prokopávkami pro spodní stavbu železnic,_x000d_
2. V cenách jsou započteny i náklady na přemístění výkopku v příčných profilech na vzdálenost do 15 m nebo naložení na dopravní prostředek._x000d_
</t>
  </si>
  <si>
    <t>4,5*8,0*0,6</t>
  </si>
  <si>
    <t>5,5*3,0*1,0*2</t>
  </si>
  <si>
    <t>5,5*1,0*1,0*2</t>
  </si>
  <si>
    <t>3,0*1,5*0,5*2</t>
  </si>
  <si>
    <t>3,8*0,8*0,7</t>
  </si>
  <si>
    <t>6,0*1,5*0,5*2</t>
  </si>
  <si>
    <t>130001101</t>
  </si>
  <si>
    <t>Příplatek za ztížení vykopávky v blízkosti podzemního vedení</t>
  </si>
  <si>
    <t>518085445</t>
  </si>
  <si>
    <t>Příplatek k cenám hloubených vykopávek za ztížení vykopávky v blízkosti podzemního vedení nebo výbušnin pro jakoukoliv třídu horniny</t>
  </si>
  <si>
    <t xml:space="preserve">Poznámka k souboru cen:_x000d_
1. Cena je určena:_x000d_
a) pro podzemní vedení procházející hloubenou vykopávkou nebo uložené ve stěně výkopu při jakékoliv hloubce vedení pod původním terénem nebo jeho výšce nade dnem výkopu a jakémkoliv směru vedení ke stranám výkopu;_x000d_
b)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uloženo._x000d_
3.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4. Je-li vedení uloženo ve výkopišti tak, že se vykopávka v celém výše popsaném objemu nevykopává, např. blízko stěn nebo dna výkopu, oceňuje se ztížení vykopávky jen pro tu část objemu, v níž se ztížená vykopávka provádí._x000d_
5. Jsou-li ve výkopišti dvě vedení položena tak blízko sebe, že se výše uvedené objemy pro obě vedení pronikají, určí se množství ztížení vykopávky tak, aby se pronik započetl jen jednou._x000d_
6. Objem ztížení vykopávky se od celkového objemu výkopu neodečítá._x000d_
7. Dočasné zajištění různých podzemních vedení ve výkopišti se oceňuje cenami souboru cen 119 00-14 Dočasné zajištění podzemního potrubí nebo vedení ve výkopišti._x000d_
</t>
  </si>
  <si>
    <t>u kabelových tras:</t>
  </si>
  <si>
    <t>1*1*15</t>
  </si>
  <si>
    <t>151103101</t>
  </si>
  <si>
    <t>Zřízení příložného pažení a rozepření stěn kolejového lože do 20 m2 hl do 2 m</t>
  </si>
  <si>
    <t>-918451549</t>
  </si>
  <si>
    <t>Zřízení pažení a rozepření stěn výkopu kolejového lože plochy do 20 m2 pro jakoukoliv mezerovitost příložné, hloubky do 2 m</t>
  </si>
  <si>
    <t xml:space="preserve">Poznámka k souboru cen:_x000d_
1. Plocha mezer mezi pažinami příložného pažení se od plochy příložného pažení neodečítá; nezapažené plochy u pažení zátažného nebo hnaného se od plochy pažení odečítají._x000d_
</t>
  </si>
  <si>
    <t>zapažení části kolej.lože na pravé straně (zhotovení nové římsy)</t>
  </si>
  <si>
    <t>15,0*1,2</t>
  </si>
  <si>
    <t>zapažení části kolej.lože a pláně mezi kolejemi (pro zhotovení izolace)</t>
  </si>
  <si>
    <t>15,0*1,0</t>
  </si>
  <si>
    <t>151103111</t>
  </si>
  <si>
    <t>Odstranění příložného pažení a rozepření stěn kolejového lože do 20 m2 hl do 2 m</t>
  </si>
  <si>
    <t>-1315432359</t>
  </si>
  <si>
    <t>Odstranění pažení a rozepření stěn výkopu kolejového lože plochy do 20 m2 s uložením materiálu na vzdálenost do 3 m od kraje výkopu příložné, hloubky do 2 m</t>
  </si>
  <si>
    <t>162751117</t>
  </si>
  <si>
    <t>Vodorovné přemístění do 10000 m výkopku/sypaniny z horniny třídy těžitelnosti I, skupiny 1 až 3</t>
  </si>
  <si>
    <t>1803235583</t>
  </si>
  <si>
    <t>Vodorovné přemístění výkopku nebo sypaniny po suchu na obvyklém dopravním prostředku, bez naložení výkopku, avšak se složením bez rozhrnutí z horniny třídy těžitelnosti I skupiny 1 až 3 na vzdálenost přes 9 000 do 10 000 m</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</si>
  <si>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</si>
  <si>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162751119</t>
  </si>
  <si>
    <t>Příplatek k vodorovnému přemístění výkopku/sypaniny z horniny třídy těžitelnosti I, skupiny 1 až 3 ZKD 1000 m přes 10000 m</t>
  </si>
  <si>
    <t>330126636</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</si>
  <si>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</si>
  <si>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Poznámka k položce:_x000d_
celkem 17 km (např. UL Všebořice)</t>
  </si>
  <si>
    <t>81,228*7</t>
  </si>
  <si>
    <t>167151101</t>
  </si>
  <si>
    <t>Nakládání výkopku z hornin třídy těžitelnosti I, skupiny 1 až 3 do 100 m3</t>
  </si>
  <si>
    <t>-268014699</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</si>
  <si>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</si>
  <si>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</si>
  <si>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ornice k rozprostření:</t>
  </si>
  <si>
    <t>40*0,15</t>
  </si>
  <si>
    <t>171201231</t>
  </si>
  <si>
    <t>Poplatek za uložení zeminy a kamení na recyklační skládce (skládkovné) kód odpadu 17 05 04</t>
  </si>
  <si>
    <t>467842839</t>
  </si>
  <si>
    <t>Poplatek za uložení stavebního odpadu na recyklační skládce (skládkovné) zeminy a kamení zatříděného do Katalogu odpadů pod kódem 17 05 04</t>
  </si>
  <si>
    <t>81,228*2</t>
  </si>
  <si>
    <t>174111311</t>
  </si>
  <si>
    <t>Zásyp sypaninou se zhutněním přes 3 m3 pro spodní stavbu železnic</t>
  </si>
  <si>
    <t>1150702696</t>
  </si>
  <si>
    <t>Zásyp sypaninou pro spodní stavbu železnic objemu přes 3 m3 se zhutněním</t>
  </si>
  <si>
    <t xml:space="preserve">Poznámka k souboru cen:_x000d_
1. Ceny jsou určeny pro jakoukoliv míru zhutnění._x000d_
</t>
  </si>
  <si>
    <t>zásyp příčného odvodnění a dosypání pláně ve 2.TK:</t>
  </si>
  <si>
    <t>3,0*5,5*0,4*2</t>
  </si>
  <si>
    <t>58344121</t>
  </si>
  <si>
    <t>štěrkodrť frakce 0/8</t>
  </si>
  <si>
    <t>1782788451</t>
  </si>
  <si>
    <t>13,2*1,6</t>
  </si>
  <si>
    <t>181411123</t>
  </si>
  <si>
    <t>Založení lučního trávníku výsevem plochy do 1000 m2 ve svahu do 1:1</t>
  </si>
  <si>
    <t>2089464771</t>
  </si>
  <si>
    <t>Založení trávníku na půdě předem připravené plochy do 1000 m2 výsevem včetně utažení lučního na svahu přes 1:2 do 1:1</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</si>
  <si>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</si>
  <si>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40-18</t>
  </si>
  <si>
    <t>00572474</t>
  </si>
  <si>
    <t>osivo směs travní krajinná-svahová</t>
  </si>
  <si>
    <t>kg</t>
  </si>
  <si>
    <t>-250786621</t>
  </si>
  <si>
    <t>22*0,03</t>
  </si>
  <si>
    <t>182201101</t>
  </si>
  <si>
    <t>Svahování násypů</t>
  </si>
  <si>
    <t>-2103275364</t>
  </si>
  <si>
    <t>Svahování trvalých svahů do projektovaných profilů strojně s potřebným přemístěním výkopku při svahování násypů v jakékoliv hornině</t>
  </si>
  <si>
    <t xml:space="preserve">Poznámka k souboru cen:_x000d_
1. Ceny jsou určeny pro svahování všech nově zřizovaných ploch výkopů nebo násypů ve sklonu přes 1:5._x000d_
2. Úprava ploch vodorovných nebo ve sklonu do 1 : 5 se oceňuje cenami souboru cen 181 Úprava pláně vyrovnáním výškových rozdílů strojně._x000d_
</t>
  </si>
  <si>
    <t>182351023</t>
  </si>
  <si>
    <t>Rozprostření ornice pl do 100 m2 ve svahu přes 1:5 tl vrstvy do 200 mm strojně</t>
  </si>
  <si>
    <t>-1808613229</t>
  </si>
  <si>
    <t>Rozprostření a urovnání ornice ve svahu sklonu přes 1:5 strojně při souvislé ploše do 100 m2, tl. vrstvy do 200 mm</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</si>
  <si>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</si>
  <si>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Poznámka k položce:_x000d_
v tl. 150 mm</t>
  </si>
  <si>
    <t>Zakládání</t>
  </si>
  <si>
    <t>212795111</t>
  </si>
  <si>
    <t>Příčné odvodnění mostní opěry z plastových trub DN 160 včetně podkladního betonu, štěrkového obsypu</t>
  </si>
  <si>
    <t>-485931727</t>
  </si>
  <si>
    <t>Příčné odvodnění za opěrou z plastových trub</t>
  </si>
  <si>
    <t xml:space="preserve">Poznámka k souboru cen:_x000d_
1. V cenách jsou započteny i náklady na podkladní beton, uložení a dodání plastové trubky DN 160 a štěrkový obsyp._x000d_
2. V cenách nejsou započteny náklady na zemní práce._x000d_
</t>
  </si>
  <si>
    <t>Poznámka k položce:_x000d_
SVI provedena pouze pod kolejí č.2_x000d_
(pravá strana objektu)</t>
  </si>
  <si>
    <t>6,5*2</t>
  </si>
  <si>
    <t>274311127</t>
  </si>
  <si>
    <t>Základové pasy, prahy, věnce a ostruhy z betonu prostého C 25/30</t>
  </si>
  <si>
    <t>-543355635</t>
  </si>
  <si>
    <t>Základové konstrukce z betonu prostého pasy, prahy, věnce a ostruhy ve výkopu nebo na hlavách pilot C 25/30</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</si>
  <si>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</si>
  <si>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rozšíření čela objektu</t>
  </si>
  <si>
    <t>3,8*0,7*0,8</t>
  </si>
  <si>
    <t>Svislé a kompletní konstrukce</t>
  </si>
  <si>
    <t>317321118</t>
  </si>
  <si>
    <t>Mostní římsy ze ŽB C 30/37</t>
  </si>
  <si>
    <t>-1940070302</t>
  </si>
  <si>
    <t>Římsy ze železového betonu C 30/37</t>
  </si>
  <si>
    <t xml:space="preserve">Poznámka k souboru cen:_x000d_
1. V cenách jsou započteny náklady na:_x000d_
a) kontrolu výztuže a bednění s potřebným krytím výztuže,_x000d_
b) uhlazení horního povrchu římsy, ošetření čerstvě uloženého betonu požadované certifikované kvality._x000d_
2. Soubor cen nelze použít pro římsy, které jsou betonovány jako součást desky mostovky._x000d_
</t>
  </si>
  <si>
    <t>římsový blok průčelí vpravo</t>
  </si>
  <si>
    <t>1,35*0,5*8,7</t>
  </si>
  <si>
    <t>0,7*0,38*8,7</t>
  </si>
  <si>
    <t>0,44*0,3*8,7</t>
  </si>
  <si>
    <t>šikmá křídla vpravo</t>
  </si>
  <si>
    <t>0,6*0,2*7,0*2</t>
  </si>
  <si>
    <t>římsy na přechodech</t>
  </si>
  <si>
    <t>0,44*0,3*2,960*2</t>
  </si>
  <si>
    <t>317353121</t>
  </si>
  <si>
    <t>Bednění mostních říms všech tvarů - zřízení</t>
  </si>
  <si>
    <t>366313281</t>
  </si>
  <si>
    <t>Bednění mostní římsy zřízení všech tvarů</t>
  </si>
  <si>
    <t xml:space="preserve">Poznámka k souboru cen:_x000d_
1. Cenu -3121 lze použít pro klasické pohledové bednění všech tvarů z palubek a hranolů osazených na konzolách nebo na podporách vyložení římsy._x000d_
2. Cenu -3122 lze použít pro bednění konstantního tvaru zhotovené pojízdné formy přesunovaného k betonáži po jednotlivých záběrech 25 m._x000d_
3. Náklady na drobný spotřební materiál (např. hřebíky, latě, lavičáky) jsou započteny v režijních nákladech._x000d_
4. V ceně -3121 jsou započteny náklady na založení, sestavení a osazení bednění římsy, nástřik bednění odformovacím prostředkem a opotřebení pohledového bednění podle počtu užití._x000d_
5. V ceně -3122 jsou započteny náklady na osazení římsového vozíku a jeho měsíční nájemné vztažené k ploše bednění._x000d_
6. V cenách -3221 a -3222 jsou započteny náklady na odbednění a očištění bednění._x000d_
7. V ceně -3311 jsou započteny náklady na vložení matrice architektonického designu v pohledové ploše s nalepením vložky na podklad z jakéhokoliv bednění a výměnu opotřebeného designu matrice podle počtu užití._x000d_
8. Ceny obsahují i materiál distančních tělísek výztuže, ale vlastní ukládka tělísek je zahrnuta v souboru cen 317 36-11 Výztuž ztužujících věnců kleneb nebo ukončujících říms._x000d_
9. V cenách nejsou započteny náklady na:_x000d_
a) první montáž a poslední demontáž transportních dílců římsového vozíku, tyto se oceňují souborem cen 948 41-1 . Podpěrné skruže a podpěry dočasné kovové,_x000d_
b) výplně dilatačních spár včetně bednění čel dilatační spáry, tyto se oceňují souborem cen 931 99-41 Těsnění spáry betonové konstrukce pásy, profily, tmely,_x000d_
c) nátěr pečetící styčné plochy boku nosné konstrukce a římsy, tyto se oceňují souborem cen 628 61-11.. Nátěr mostních betonových konstrukcí epoxidový,_x000d_
d) podpěrné konstrukce pod bedněním říms, tyto práce se oceňují souborem cen 946 23-11 Zavěšené lešení pod bednění mostních říms._x000d_
</t>
  </si>
  <si>
    <t>římsa průčelí</t>
  </si>
  <si>
    <t>0,88*8,7*2</t>
  </si>
  <si>
    <t>1,35*0,88*2</t>
  </si>
  <si>
    <t>0,7*8,7*2</t>
  </si>
  <si>
    <t>římsa křídla</t>
  </si>
  <si>
    <t>0,5*6,0*2</t>
  </si>
  <si>
    <t>římsa přechody</t>
  </si>
  <si>
    <t>0,7*3,0*2</t>
  </si>
  <si>
    <t>0,44*0,3*2</t>
  </si>
  <si>
    <t>317353221</t>
  </si>
  <si>
    <t>Bednění mostních říms všech tvarů - odstranění</t>
  </si>
  <si>
    <t>1897993549</t>
  </si>
  <si>
    <t>Bednění mostní římsy odstranění všech tvarů</t>
  </si>
  <si>
    <t>317361116</t>
  </si>
  <si>
    <t>Výztuž mostních říms z betonářské oceli 10 505</t>
  </si>
  <si>
    <t>-915635340</t>
  </si>
  <si>
    <t>Výztuž mostních železobetonových říms z betonářské oceli 10 505 (R) nebo BSt 500</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</si>
  <si>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říms._x000d_
2. Boční třmínky výztuže ke kotvení výztuže římsy osazené v nosné konstrukci se oceňují souborem cen 421 36-1 . Výztuž deskových konstrukcí._x000d_
3. V cenách nejsou započteny náklady na osazení kotevních stoliček, tyto se oceňují souborem cen 936 17- . 1 Osazení kovových doplňků mostního vybavení jednotlivě._x000d_
4. V cenách jsou započteny i náklady na osazení distančních tělísek pro předepsané krytí výztuže. Materiál těchto tělísek je započten v cenách bednění římsy._x000d_
</t>
  </si>
  <si>
    <t>Poznámka k položce:_x000d_
Výztuž betonu včetně trnů ve tvaru U</t>
  </si>
  <si>
    <t>11,796*80/1000</t>
  </si>
  <si>
    <t>985331115</t>
  </si>
  <si>
    <t>Dodatečné vlepování betonářské výztuže D 16 mm do cementové aktivované malty včetně vyvrtání otvoru</t>
  </si>
  <si>
    <t>-1807872104</t>
  </si>
  <si>
    <t>Dodatečné vlepování betonářské výztuže včetně vyvrtání a vyčištění otvoru cementovou aktivovanou maltou průměr výztuže 16 mm</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</si>
  <si>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</si>
  <si>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ukotvení římsového bloku</t>
  </si>
  <si>
    <t>0,5*16*2</t>
  </si>
  <si>
    <t>334124111</t>
  </si>
  <si>
    <t>Osazování prefabrikovaných opěr nebo pilířů z ŽB železničním kolejovým jeřábem hmotnosti do 5 t</t>
  </si>
  <si>
    <t>766537162</t>
  </si>
  <si>
    <t>Osazení svislých prefabrikovaných dílců mostních konstrukcí z betonu železového opěr, pilířů, sloupů, stojek závěrných zdí nebo úložných prahů železničním kolejovým jeřábem hmotnosti dílce jednotlivě do 5 t</t>
  </si>
  <si>
    <t xml:space="preserve">Poznámka k souboru cen:_x000d_
1. V cenách nejsou obsaženy náklady na zřízení podkladní vrstvy; tyto práce se oceňují cenou souboru cen 451 31- . . Podkladní vrstvy._x000d_
</t>
  </si>
  <si>
    <t>Poznámka k položce:_x000d_
Přechodové zíďky_x000d_
dl. - 2x 3,0m</t>
  </si>
  <si>
    <t>1+1</t>
  </si>
  <si>
    <t>5938455R01</t>
  </si>
  <si>
    <t>díl krabicový opěrných zdí IZT 62/19</t>
  </si>
  <si>
    <t>709222180</t>
  </si>
  <si>
    <t xml:space="preserve">prefabrikáty pro opěrné konstrukce železobetonové díly krabicové opěrných zdí  IZT  62/19 (3,150 t)</t>
  </si>
  <si>
    <t>334323118</t>
  </si>
  <si>
    <t>Mostní opěry a úložné prahy ze ŽB C 30/37</t>
  </si>
  <si>
    <t>-1355778105</t>
  </si>
  <si>
    <t>Mostní opěry a úložné prahy z betonu železového C 30/37</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</si>
  <si>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betonu._x000d_
2. V cenách nejsou započteny náklady na:_x000d_
a) uložení plastového žlábku do úložného prahu opěry, tyto se oceňují souborem cen 212 79- . . Odvodnění z plastových trub u mostní opěry,_x000d_
b) navazující kamenný chrlič, tyto se oceňují souborem cen 936 91-11 Montáž chrliče Žlabového ze žulového kamene,_x000d_
c) výplň tmelem a ochranu pracovní nebo dilatační spáry rubové strany výplně za opěrou, tyto se oceňují souborem cen 931 99-41 Těsnění spáry betonové konstrukce pásy, profily, tmely._x000d_
d) výplň dilatační spáry extrudovaným polystyrenem, tyto se oceňují souborem cen 931 99-21 Výplň dilatačních spár z polystyrenu,_x000d_
e) izolaci proti zemní vlhkosti, tyto se oceňují cenami katalogu 800-711 Izolace proti vodě, vlhkosti a plynům._x000d_
</t>
  </si>
  <si>
    <t>5,0*4,2*0,65</t>
  </si>
  <si>
    <t>3,2*1,8*0,65*-1</t>
  </si>
  <si>
    <t>(3,14*1,6*1,6)/2*0,65*-1</t>
  </si>
  <si>
    <t>334351112</t>
  </si>
  <si>
    <t>Bednění systémové mostních opěr a úložných prahů z překližek pro ŽB - zřízení</t>
  </si>
  <si>
    <t>1995839765</t>
  </si>
  <si>
    <t>Bednění mostních opěr a úložných prahů ze systémového bednění zřízení z překližek, pro železobeton</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</si>
  <si>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výklenky, drážky, kapsy přes 0,1 m3, zakřivení líce bednění nebo sklon, tyto práce se oceňují cenami příplatku k rovinnému bednění,_x000d_
b) vložení těsnících pásů do bednění pracovních čel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</si>
  <si>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5,8*0,7</t>
  </si>
  <si>
    <t>0,8*4,2*2</t>
  </si>
  <si>
    <t>0,65*1,8*2</t>
  </si>
  <si>
    <t>3,14*3,2/2*0,65</t>
  </si>
  <si>
    <t>334351211</t>
  </si>
  <si>
    <t>Bednění systémové mostních opěr a úložných prahů z překližek - odstranění</t>
  </si>
  <si>
    <t>-565542238</t>
  </si>
  <si>
    <t>Bednění mostních opěr a úložných prahů ze systémového bednění odstranění z překližek</t>
  </si>
  <si>
    <t>334361216</t>
  </si>
  <si>
    <t>Výztuž dříků opěr z betonářské oceli 10 505</t>
  </si>
  <si>
    <t>-1025340588</t>
  </si>
  <si>
    <t>Výztuž betonářská mostních konstrukcí opěr, úložných prahů, křídel, závěrných zídek, bloků ložisek, pilířů a sloupů z oceli 10 505 (R) nebo BSt 500 dříků opěr</t>
  </si>
  <si>
    <t xml:space="preserve">Poznámka k souboru cen:_x000d_
1. V cenách jsou započteny náklady na sestavení armokošů a jejich uložení jeřábem do bednění se zajištěním polohy výztuže._x000d_
2. V cenách jsou započteny i náklady na osazení distančních tělísek pro předepsané krytí výztuže a případné úpravy pro osazení bednění. Materiál distančních tělísek je obsažen ve skladbě bednění konstrukce._x000d_
3. V cenách nejsou započteny náklady na:_x000d_
a) povrchový antikorozní nátěr výztuže v místech pracovní spáry, tyto se oceňují souborem cen 931 99-51 Nátěr betonářské výztuže,_x000d_
b) úpravu bednění ukládané výztuže ke zhotovení spoje, tyto se oceňují souborem cen 273 36-2 . Spoje nosné betonářské výztuže se zaručenou nebo dobrou svařitelností._x000d_
</t>
  </si>
  <si>
    <t>Poznámka k položce:_x000d_
Výztuž betonu včetně vodorovných trnů</t>
  </si>
  <si>
    <t>7,294*80/1000</t>
  </si>
  <si>
    <t>985331117</t>
  </si>
  <si>
    <t>Dodatečné vlepování betonářské výztuže D 20 mm do cementové aktivované malty včetně vyvrtání otvoru</t>
  </si>
  <si>
    <t>1054025302</t>
  </si>
  <si>
    <t>Dodatečné vlepování betonářské výztuže včetně vyvrtání a vyčištění otvoru cementovou aktivovanou maltou průměr výztuže 20 mm</t>
  </si>
  <si>
    <t>ukotvení rozšíření</t>
  </si>
  <si>
    <t>8*0,5*2</t>
  </si>
  <si>
    <t>388995112</t>
  </si>
  <si>
    <t>Tvarovka kabelovodu HDPE do konstrukce římsy tvaru žlab s víkem</t>
  </si>
  <si>
    <t>1543108387</t>
  </si>
  <si>
    <t>Tvarovka kabelovodu HDPE do konstrukce římsy tvar žlab s víkem</t>
  </si>
  <si>
    <t xml:space="preserve">Poznámka k souboru cen:_x000d_
1. V ceně -5111 jsou započteny náklady na osazení multikanálu pro telekomunikační a datové kabely délky cca 1 m a jejich spojkování na potřebnou délku v konstrukci římsy vyvázaně do výztuže římsy nebo do rýhy za opěrou, napojení tvarovky na případnou kabelovou komoru nebo přes dilataci na tvarovku uloženou v zemní konstrukci za opěrou._x000d_
2. V ceně -5112 jsou započteny náklady na osazení HDPE žlabu s odklápěcím víkem délky od 1 m do 5 m do konstrukce._x000d_
3. V cenách nejsou započteny náklady na:_x000d_
a) prostup bedněním římsy, prostup se oceňuje souborem cen 334 35-9 Výřez bednění pro prostup betonovou konstrukcí,_x000d_
b) výkop rýhy pro chráničku za opěrou, výkop se oceňuje souborem cen 132 . 0-1 . Hloubení rýh, části A01, katalogu 800-1 Zemní práce,_x000d_
c) pískové lože chráničky, lože se oceňuje souborem cen 451 57- . 1 Podkladní a výplňová vrstva z kameniva,_x000d_
d) obsyp tvarovky kabelovodu a výstražnou fólii, protažení protahovacího lanka a kabelu tvarovkou multikanálu nebo uložení kabelu a zaklopení víka u tvarovky žlabu kabelovodu._x000d_
</t>
  </si>
  <si>
    <t>Vodorovné konstrukce</t>
  </si>
  <si>
    <t>451315134</t>
  </si>
  <si>
    <t>Podkladní nebo výplňová vrstva z betonu C 12/15 tl do 200 mm</t>
  </si>
  <si>
    <t>237216573</t>
  </si>
  <si>
    <t>Podkladní a výplňové vrstvy z betonu prostého tloušťky do 200 mm, z betonu C 12/15</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</si>
  <si>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</si>
  <si>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podkladní beton (prefa zídky)</t>
  </si>
  <si>
    <t>2,960*1,490*2</t>
  </si>
  <si>
    <t>451475121</t>
  </si>
  <si>
    <t>Podkladní vrstva plastbetonová samonivelační první vrstva tl 10 mm</t>
  </si>
  <si>
    <t>-170083286</t>
  </si>
  <si>
    <t>Podkladní vrstva plastbetonová samonivelační, tloušťky do 10 mm první vrstva</t>
  </si>
  <si>
    <t xml:space="preserve">Poznámka k souboru cen:_x000d_
1. V cenách jsou započteny náklady na:_x000d_
a) dávkovou výrobu plastbetonu na stavbě, manipulaci ručně v úrovni konstrukce pro drenážní plastbetony nebo jeřábem pro uložení na úložné bloky ložiska pilířů,_x000d_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tloušťce._x000d_
2. V cenách nejsou započteny náklady na úpravu úložné plochy._x000d_
</t>
  </si>
  <si>
    <t>Ukotvení zábradlí (patní desky)</t>
  </si>
  <si>
    <t>0,2*0,24*13</t>
  </si>
  <si>
    <t>451475122</t>
  </si>
  <si>
    <t>Podkladní vrstva plastbetonová samonivelační každá další vrstva tl 10 mm</t>
  </si>
  <si>
    <t>-733012208</t>
  </si>
  <si>
    <t>Podkladní vrstva plastbetonová samonivelační, tloušťky do 10 mm každá další vrstva</t>
  </si>
  <si>
    <t>457311117</t>
  </si>
  <si>
    <t>Vyrovnávací nebo spádový beton C 25/30 včetně úpravy povrchu</t>
  </si>
  <si>
    <t>1927347962</t>
  </si>
  <si>
    <t>Vyrovnávací nebo spádový beton včetně úpravy povrchu C 25/30</t>
  </si>
  <si>
    <t xml:space="preserve">Poznámka k souboru cen:_x000d_
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10._x000d_
2. Příplatek za rovinnost povrchu platí pro všechny ceny ukládaného konstrukčního betonu pod celoplošnou izolaci mostovky v požadovaném příčném nebo podélném minimálním sklonu 0,5 %. Rovinnost je daná normou 8 mm pod 2 m lati a třídou 8 přesnosti._x000d_
3. V cenách nejsou započteny náklady na:_x000d_
a) železobetonovou desku nebo spřahující desku ze železobetonu tloušťky přes 100 mm,_x000d_
b) bednění vyrovnávacího a spádového betonu,_x000d_
c) vyrovnávací vrstvy ze sanační reprofilační malty, tyto se oceňují souborem cen 628 63-21 Úprava příčných spár u montovaných mostů,_x000d_
d) dobroušení povrchu na požadovanou třídu 6 přesnosti._x000d_
</t>
  </si>
  <si>
    <t>Plovoucí deska (pod izolaci)</t>
  </si>
  <si>
    <t>4,5*15,0*0,22</t>
  </si>
  <si>
    <t>273361412</t>
  </si>
  <si>
    <t>Výztuž základových desek ze svařovaných sítí do 6 kg/m2</t>
  </si>
  <si>
    <t>-1397943986</t>
  </si>
  <si>
    <t>Výztuž základových konstrukcí desek ze svařovaných sítí, hmotnosti přes 3,5 do 6 kg/m2</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</si>
  <si>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90._x000d_
2. V cenách jsou započteny i náklady na osazení distančních tělísek pro předepsané krytí výztuže. Materiál těchto tělísek je zahrnut v cenách bednění základů._x000d_
</t>
  </si>
  <si>
    <t xml:space="preserve">Poznámka k položce:_x000d_
Hmotnost: 5,40 kg/m2_x000d_
KARI síť 150x150x8 mm - ve dvou vrstvách_x000d_
</t>
  </si>
  <si>
    <t>plovoucí deska izolace</t>
  </si>
  <si>
    <t>4,5*15,0*2*5,4*1,1/1000</t>
  </si>
  <si>
    <t>457451133</t>
  </si>
  <si>
    <t>Ochranná betonová vrstva na izolaci přesýpaných objektů tl 60 mm s výztuží sítí beton C 25/30</t>
  </si>
  <si>
    <t>1139050257</t>
  </si>
  <si>
    <t>Ochranná betonová vrstva na izolaci přesýpaných objektů tloušťky 60 mm s vyhlazením povrchu s výztuží ze sítí C 25/30</t>
  </si>
  <si>
    <t xml:space="preserve">Poznámka k souboru cen:_x000d_
1. Při vyztužení sítí je betonáž prováděna sendvičovou metodou s ukládkou svařované sítě do betonové mezivrstvy a urovnání horního povrchu ukládaného konstrukčního betonu na izolaci v požadovaném příčném nebo podélném sklonu._x000d_
2. Cena nelze použít jako potěr pod izolaci v menší tloušťce než 60 mm._x000d_
3. V cenách jsou započteny náklady na kontrolu bednění, vlastní betonáž zejména čerpadlem betonu, rozhrnutí a hutnění betonu vibrační lištou, uhlazení ochranného nebo spádového betonu v tloušťce do 60 mm, ošetření a ochranu čerstvě uloženého certifikovaného betonu požadované konzistence._x000d_
4. V cenách nejsou započteny náklady na bednění ochranného a spádového betonu na izolaci přesýpaného objektu._x000d_
5. Pro výpočet přesunu hmot se celková hmotnost položky sníží o hmotnost betonu, pokud je beton dodáván přímo na místo zabudování nebo do prostoru technologické manipulace._x000d_
</t>
  </si>
  <si>
    <t>5,5*12,0</t>
  </si>
  <si>
    <t>465513156</t>
  </si>
  <si>
    <t>Dlažba svahu u opěr z upraveného lomového žulového kamene tl 200 mm do lože C 25/30 pl do 10 m2</t>
  </si>
  <si>
    <t>-1223180546</t>
  </si>
  <si>
    <t>Dlažba svahu u mostních opěr z upraveného lomového žulového kamene s vyspárováním maltou MC 25, šíře spáry 15 mm do betonového lože C 25/30 tloušťky 200 mm, plochy do 10 m2</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</si>
  <si>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mm._x000d_
2. V cenách nejsou započteny náklady na podkladní vrstvy ze štěrkopísku, tyto se oceňují souborem cen 451 57- . 1 Podkladní a výplňová vrstva z kameniva._x000d_
</t>
  </si>
  <si>
    <t>za křídly na pravé straně</t>
  </si>
  <si>
    <t>1,5*6,0*2</t>
  </si>
  <si>
    <t>273361411</t>
  </si>
  <si>
    <t>Výztuž základových desek ze svařovaných sítí do 3,5 kg/m2</t>
  </si>
  <si>
    <t>-1389034806</t>
  </si>
  <si>
    <t>Výztuž základových konstrukcí desek ze svařovaných sítí, hmotnosti do 3,5 kg/m2</t>
  </si>
  <si>
    <t>Poznámka k položce:_x000d_
Hmotnost: 3,03 kg/m2_x000d_
KARI síť 150x150x6 mm</t>
  </si>
  <si>
    <t>dlažba za křídly</t>
  </si>
  <si>
    <t>18,0*3,03*1,1/1000</t>
  </si>
  <si>
    <t>Úpravy povrchů, podlahy a osazování výplní</t>
  </si>
  <si>
    <t>628613233</t>
  </si>
  <si>
    <t>Protikorozní ochrana OK mostu III. tř.- základní a podkladní epoxidový, vrchní PU nátěr s metalizací</t>
  </si>
  <si>
    <t>1968675336</t>
  </si>
  <si>
    <t>Protikorozní ochrana ocelových mostních konstrukcí včetně otryskání povrchu základní a podkladní epoxidový a vrchní polyuretanový nátěr s metalizací III. třídy</t>
  </si>
  <si>
    <t xml:space="preserve">Poznámka k souboru cen:_x000d_
1. V cenách jsou započteny i náklady na dodávku písku při tryskání._x000d_
2. V cenách -3231 až - 3234 nejsou započteny náklady na dodávku zinku pro žárové stříkání; tyto náklady se oceňují ve specifikaci. Orientační spotřeba zinku:_x000d_
a) tř. I - 2,200 kg/m2,_x000d_
b) tř. II - 1,872 kg/m2,_x000d_
c) tř. III - 1,517 kg/m2,_x000d_
d) tř. IV - 1,284 kg/m2._x000d_
3. Rozdělení ocelových konstrukcí do tříd je uvedeno v příloze č. 3 Všeobecných podmínek katalogu 800-789 Povrchové úpravy ocelových konstrukcí a technologických zařízení._x000d_
</t>
  </si>
  <si>
    <t>60x60x5 madla a příčle zábradlí</t>
  </si>
  <si>
    <t>3*14,7*0,24</t>
  </si>
  <si>
    <t>70x70x8 sloupky zábradlí</t>
  </si>
  <si>
    <t>13*1,1*0,28</t>
  </si>
  <si>
    <t>patní desky zábradlí</t>
  </si>
  <si>
    <t>13*0,11</t>
  </si>
  <si>
    <t>43</t>
  </si>
  <si>
    <t>15625101</t>
  </si>
  <si>
    <t>drát metalizační Zn D 3mm</t>
  </si>
  <si>
    <t>2023617994</t>
  </si>
  <si>
    <t>Poznámka k položce:_x000d_
1,517 kg/m2</t>
  </si>
  <si>
    <t>16,018*1,517</t>
  </si>
  <si>
    <t>44</t>
  </si>
  <si>
    <t>629992112</t>
  </si>
  <si>
    <t>Zatmelení spar mezi mostními prefabrikáty š do 20 mm PUR tmelem včetně výplně PUR pěnou</t>
  </si>
  <si>
    <t>-1649466917</t>
  </si>
  <si>
    <t>Zatmelení styčných spar mezi mostními prefabrikáty a konstrukcemi trvale pružným polyuretanovým tmelem včetně vyčištění spar, provedení penetračního nátěru a vyplnění spar pěnou pro spáry šířky přes 10 do 20 mm</t>
  </si>
  <si>
    <t>římsa u pref. přechodů:</t>
  </si>
  <si>
    <t>(0,44+2*0,3+0,65)*2</t>
  </si>
  <si>
    <t>Ostatní konstrukce a práce-bourání</t>
  </si>
  <si>
    <t>45</t>
  </si>
  <si>
    <t>911121211</t>
  </si>
  <si>
    <t>Výroba ocelového zábradli při opravách mostů</t>
  </si>
  <si>
    <t>-1105634973</t>
  </si>
  <si>
    <t>Oprava ocelového zábradlí svařovaného nebo šroubovaného výroba</t>
  </si>
  <si>
    <t xml:space="preserve">Poznámka k souboru cen:_x000d_
1. V ceně výroby -1211 jsou započteny i náklady na spojovací materiál._x000d_
2. V ceně výroby -1211 nejsou započteny náklady na dodávku materiálu pro výrobu zábradlí; tyto náklady se oceňují jako specifikace u cen montáže._x000d_
3. V ceně montáže -1311 jsou započteny i náklady upevnění zábradlí ke konstrukci mostu - vyvrtání otvorů, montáž a dodávku šroubů včetně chemických kotev._x000d_
4. V ceně montáže -1311 nejsou započteny náklady na dodávku materiálu, které se oceňují ve specifikaci:_x000d_
a) u vyráběného zábradlí jako dodávka materiálu pro výrobu,_x000d_
b) u nakupovaného zábradlí jako dodávka hotového nakupovaného výrobku._x000d_
5. Demontáž ocelového zábradlí se oceňuje cenou 966 07-5141 části B01 tohoto katalogu._x000d_
</t>
  </si>
  <si>
    <t>Poznámka k položce:_x000d_
Pravá strana objektu</t>
  </si>
  <si>
    <t>3,0+8,7+3,0</t>
  </si>
  <si>
    <t>46</t>
  </si>
  <si>
    <t>911121311</t>
  </si>
  <si>
    <t>Montáž ocelového zábradli při opravách mostů</t>
  </si>
  <si>
    <t>-1659669929</t>
  </si>
  <si>
    <t>Oprava ocelového zábradlí svařovaného nebo šroubovaného montáž</t>
  </si>
  <si>
    <t>47</t>
  </si>
  <si>
    <t>130104R03</t>
  </si>
  <si>
    <t>úhelník ocelový rovnostranný jakost 11 375 70x70x8mm</t>
  </si>
  <si>
    <t>217855327</t>
  </si>
  <si>
    <t xml:space="preserve">Poznámka k položce:_x000d_
Hmotnost: 8,37 kg/m_x000d_
</t>
  </si>
  <si>
    <t>pro sloupky nového zábradlí:</t>
  </si>
  <si>
    <t>1,10*13*8,37/1000</t>
  </si>
  <si>
    <t>48</t>
  </si>
  <si>
    <t>13011066</t>
  </si>
  <si>
    <t>úhelník ocelový rovnostranný jakost 11 375 60x60x5mm</t>
  </si>
  <si>
    <t>-1302153793</t>
  </si>
  <si>
    <t>Poznámka k položce:_x000d_
Hmotnost: 4,57 kg/m</t>
  </si>
  <si>
    <t>pro madla a příčle nového zábradlí:</t>
  </si>
  <si>
    <t>14,7*3*4,57/1000</t>
  </si>
  <si>
    <t>49</t>
  </si>
  <si>
    <t>13611248</t>
  </si>
  <si>
    <t>plech ocelový hladký jakost S235JR tl 20mm tabule</t>
  </si>
  <si>
    <t>620823084</t>
  </si>
  <si>
    <t>Poznámka k položce:_x000d_
Hmotnost 7,54 kg/kus</t>
  </si>
  <si>
    <t>kotevní desky 240x200:</t>
  </si>
  <si>
    <t>13*7,54/1000</t>
  </si>
  <si>
    <t>50</t>
  </si>
  <si>
    <t>936942211</t>
  </si>
  <si>
    <t>Zhotovení tabulky s letopočtem opravy mostu vložením šablony do bednění</t>
  </si>
  <si>
    <t>-770249504</t>
  </si>
  <si>
    <t>Zhotovení tabulky s letopočtem opravy nebo větší údržby vložením šablony do bednění</t>
  </si>
  <si>
    <t>u římsy vpravo (včetně zhotovení 1x základního PKO nátěru výztuže u vlysu s letopočtem s ručním očištěním kartáčem):</t>
  </si>
  <si>
    <t>51</t>
  </si>
  <si>
    <t>938121111</t>
  </si>
  <si>
    <t>Odstranění náletových křovin, dřevin a travnatého porostu ve výškách v okolí říms a křídel</t>
  </si>
  <si>
    <t>1985240409</t>
  </si>
  <si>
    <t>Odstraňování náletových křovin, dřevin a travnatého porostu ve výškách v okolí mostních říms a křídel</t>
  </si>
  <si>
    <t>hned podél říms křídel vpravo, likvidace v pol. č.2:</t>
  </si>
  <si>
    <t>2*5</t>
  </si>
  <si>
    <t>52</t>
  </si>
  <si>
    <t>941111121</t>
  </si>
  <si>
    <t>Montáž lešení řadového trubkového lehkého s podlahami zatížení do 200 kg/m2 š do 1,2 m v do 10 m</t>
  </si>
  <si>
    <t>-1619413983</t>
  </si>
  <si>
    <t>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</si>
  <si>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</si>
  <si>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u průčelí vpravo:</t>
  </si>
  <si>
    <t>3,8*4,2</t>
  </si>
  <si>
    <t>53</t>
  </si>
  <si>
    <t>941111221</t>
  </si>
  <si>
    <t>Příplatek k lešení řadovému trubkovému lehkému s podlahami š 1,2 m v 10 m za první a ZKD den použití</t>
  </si>
  <si>
    <t>1274626494</t>
  </si>
  <si>
    <t>Montáž lešení řadového trubkového lehkého pracovního s podlahami s provozním zatížením tř. 3 do 200 kg/m2 Příplatek za první a každý další den použití lešení k ceně -1121</t>
  </si>
  <si>
    <t xml:space="preserve">Poznámka k položce:_x000d_
15 dní_x000d_
</t>
  </si>
  <si>
    <t>15,96*15</t>
  </si>
  <si>
    <t>54</t>
  </si>
  <si>
    <t>941111821</t>
  </si>
  <si>
    <t>Demontáž lešení řadového trubkového lehkého s podlahami zatížení do 200 kg/m2 š do 1,2 m v do 10 m</t>
  </si>
  <si>
    <t>1246849402</t>
  </si>
  <si>
    <t>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</si>
  <si>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individuálně._x000d_
</t>
  </si>
  <si>
    <t>55</t>
  </si>
  <si>
    <t>943211111</t>
  </si>
  <si>
    <t>Montáž lešení prostorového rámového lehkého s podlahami zatížení do 200 kg/m2 v do 10 m</t>
  </si>
  <si>
    <t>1802200531</t>
  </si>
  <si>
    <t>Montáž lešení prostorového rámového lehkého pracovního s podlahami s provozním zatížením tř. 3 do 200 kg/m2, výšky do 10 m</t>
  </si>
  <si>
    <t xml:space="preserve">Poznámka k souboru cen:_x000d_
1. Montáž lešení prostorového rámového lehkého výšky přes 25 m se oceňuje individuálně._x000d_
</t>
  </si>
  <si>
    <t>v otvoru mostu:</t>
  </si>
  <si>
    <t>3,2*5*2,2</t>
  </si>
  <si>
    <t>56</t>
  </si>
  <si>
    <t>943211211</t>
  </si>
  <si>
    <t>Příplatek k lešení prostorovému rámovému lehkému s podlahami v do 10 m za první a ZKD den použití</t>
  </si>
  <si>
    <t>-2017569669</t>
  </si>
  <si>
    <t>Montáž lešení prostorového rámového lehkého pracovního s podlahami Příplatek za první a každý další den použití lešení k ceně -1111</t>
  </si>
  <si>
    <t>35,2*15</t>
  </si>
  <si>
    <t>57</t>
  </si>
  <si>
    <t>943211811</t>
  </si>
  <si>
    <t>Demontáž lešení prostorového rámového lehkého s podlahami zatížení do 200 kg/m2 v do 10 m</t>
  </si>
  <si>
    <t>774281791</t>
  </si>
  <si>
    <t>Demontáž lešení prostorového rámového lehkého pracovního s podlahami s provozním zatížením tř. 3 do 200 kg/m2, výšky do 10 m</t>
  </si>
  <si>
    <t xml:space="preserve">Poznámka k souboru cen:_x000d_
1. Demontáž lešení prostorového rámového lehkého výšky přes 25 m se oceňuje individuálně._x000d_
</t>
  </si>
  <si>
    <t>58</t>
  </si>
  <si>
    <t>953965132</t>
  </si>
  <si>
    <t>Kotevní šroub pro chemické kotvy M 16 dl 260 mm</t>
  </si>
  <si>
    <t>-523180841</t>
  </si>
  <si>
    <t>Kotvy chemické s vyvrtáním otvoru kotevní šrouby pro chemické kotvy, velikost M 16, délka 260 mm</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</si>
  <si>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</si>
  <si>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šrouby do patních desek nového zábradlí nerez kvality A4:</t>
  </si>
  <si>
    <t>13*4</t>
  </si>
  <si>
    <t>59</t>
  </si>
  <si>
    <t>962021112</t>
  </si>
  <si>
    <t>Bourání mostních zdí a pilířů z kamene</t>
  </si>
  <si>
    <t>984964838</t>
  </si>
  <si>
    <t>Bourání mostních konstrukcí zdiva a pilířů z kamene nebo cihel</t>
  </si>
  <si>
    <t xml:space="preserve">Poznámka k souboru cen:_x000d_
1. Cena 05-1111 lze použít i pro bourání konstrukcí z předpjatého betonu._x000d_
2. Ceny 06-5413 a 06-5423 lze použít i pro rozebrání dřevěných truhlíků nebo žlabů uložených na dřevěné konstrukci mostu._x000d_
3. Ceny nelze použít:_x000d_
a) pro bourání základových konstrukcí prováděné ve spojitosti se zemními pracemi; toto bourání se oceňuje cenami 122 90-1 - Bourání konstrukcí, části A 01 katalogu 800-1 Zemní práce;_x000d_
b) ceny nelze použít pro bourání konstrukcí pod vodou; tyto práce se oceňují podle ustanovení úvodního katalogu._x000d_
4. Ceny 04-1211 až 05-1111 nelze použít pro ocenění demontáže (vyjmutí) prefabrikovaných dílců nebo nosných konstrukcí v celku; tyto práce se oceňují podle ustanovení úvodního katalogu._x000d_
5. Ceny 06-5111 a 06-5112, 06-5611 a 06-5612 nelze použít pro vytažení pilot, bárek na pilotách a ledolamů; vytažení pilot se oceňuje příslušnými cenami katalogu 800-2 - Zvláštní zakládání objektů._x000d_
6. Množství měrných jednotek se určuje:_x000d_
a) u cen 02-1112 až 05-1111 v m3 objemu konstrukce nebo její části před bouráním,_x000d_
b) u cen 06-5111 až 06-5612 v m3 objemu dřeva v konstrukci nebo její části před bouráním._x000d_
</t>
  </si>
  <si>
    <t>římsy pravých křídel</t>
  </si>
  <si>
    <t>7,0*0,6*0,15*2</t>
  </si>
  <si>
    <t>963051111</t>
  </si>
  <si>
    <t>Bourání mostní nosné konstrukce z ŽB</t>
  </si>
  <si>
    <t>-1143827837</t>
  </si>
  <si>
    <t>Bourání mostních konstrukcí nosných konstrukcí ze železového betonu</t>
  </si>
  <si>
    <t>římsový blok vpravo</t>
  </si>
  <si>
    <t>1,3*0,93*8,0</t>
  </si>
  <si>
    <t>61</t>
  </si>
  <si>
    <t>966075141</t>
  </si>
  <si>
    <t>Odstranění kovového zábradlí vcelku</t>
  </si>
  <si>
    <t>-938498233</t>
  </si>
  <si>
    <t>Odstranění různých konstrukcí na mostech kovového zábradlí vcelku</t>
  </si>
  <si>
    <t>62</t>
  </si>
  <si>
    <t>985131111</t>
  </si>
  <si>
    <t>Očištění ploch stěn, rubu kleneb a podlah tlakovou vodou</t>
  </si>
  <si>
    <t>1913686793</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</si>
  <si>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</si>
  <si>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opěry (pravá část)</t>
  </si>
  <si>
    <t>1,8*4,98*2</t>
  </si>
  <si>
    <t>pravá křídla</t>
  </si>
  <si>
    <t>6,0*4,5</t>
  </si>
  <si>
    <t>63</t>
  </si>
  <si>
    <t>985131211</t>
  </si>
  <si>
    <t>Očištění ploch stěn, rubu kleneb a podlah sušeným křemičitým pískem</t>
  </si>
  <si>
    <t>-1227230589</t>
  </si>
  <si>
    <t>Očištění ploch stěn, rubu kleneb a podlah tryskání pískem sušeným</t>
  </si>
  <si>
    <t>64</t>
  </si>
  <si>
    <t>985132111</t>
  </si>
  <si>
    <t>Očištění ploch líce kleneb a podhledů tlakovou vodou</t>
  </si>
  <si>
    <t>122640415</t>
  </si>
  <si>
    <t>klenba (pravá část)</t>
  </si>
  <si>
    <t>(3,14*3,2)/2*4,98</t>
  </si>
  <si>
    <t>65</t>
  </si>
  <si>
    <t>985132211</t>
  </si>
  <si>
    <t>Očištění ploch líce kleneb a podhledů sušeným křemičitým pískem</t>
  </si>
  <si>
    <t>-1100517690</t>
  </si>
  <si>
    <t>Očištění ploch líce kleneb a podhledů tryskání pískem sušeným</t>
  </si>
  <si>
    <t>66</t>
  </si>
  <si>
    <t>985142213</t>
  </si>
  <si>
    <t>Vysekání spojovací hmoty ze spár zdiva hl přes 40 mm dl přes 12 m/m2</t>
  </si>
  <si>
    <t>1079893191</t>
  </si>
  <si>
    <t>Vysekání spojovací hmoty ze spár zdiva včetně vyčištění hloubky spáry přes 40 mm délky spáry na 1 m2 upravované plochy přes 12 m</t>
  </si>
  <si>
    <t xml:space="preserve">Poznámka k souboru cen:_x000d_
1. Ceny lze použít pro vysekání spojovací hmoty ze spár cihelného nebo kamenného zdiva._x000d_
2. Ceny se nepoužijí v případě, jestliže se provádí otlučení omítek oceňované cenami souboru cen 985 11-1 Otlučení a odsekání vrstev._x000d_
3. Délce spáry na 1 m2 upravované plochy odpovídají tyto počty kamenů:_x000d_
a) do 6 m - do 10 kusů na 1 m2,_x000d_
b) přes 6 do 12 m - přes 10 do 35 kusů na 1 m2,_x000d_
c) přes 12 m - přes 35 kusů na 1 m2._x000d_
</t>
  </si>
  <si>
    <t>klenba (pravá část) - 20%</t>
  </si>
  <si>
    <t>(3,14*3,2)/2*4,98*0,2</t>
  </si>
  <si>
    <t>opěry (pravá část) - 40%</t>
  </si>
  <si>
    <t>1,8*4,98*2*0,4</t>
  </si>
  <si>
    <t>pravá křídla - 100%</t>
  </si>
  <si>
    <t>(6,0*4,5)-(7,0*0,5*2)</t>
  </si>
  <si>
    <t>67</t>
  </si>
  <si>
    <t>985221112</t>
  </si>
  <si>
    <t>Doplnění zdiva kamenem do aktivované malty se spárami dl do 12 m/m2</t>
  </si>
  <si>
    <t>823246125</t>
  </si>
  <si>
    <t>Doplnění zdiva ručně do aktivované malty kamenem délky spáry na 1 m2 upravované plochy přes 6 do 12 m</t>
  </si>
  <si>
    <t xml:space="preserve">Poznámka k souboru cen:_x000d_
1. Ceny jsou určeny pro doplnění kamenem nebo cihlami stejného druhu jako doplňované zdivo._x000d_
2. Ceny nelze použít pro doplnění chybějících prvků nebo výměnu ojedinělých prvků objemu jednotlivě větších než 0,1 m3._x000d_
3. V cenách nejsou započteny náklady na dodávku kamene nebo cihel; tato dodávka se oceňuje ve specifikaci._x000d_
4. Získání kamene vybraného na staveništi nebo v určité lokalitě se oceňuje cenou souboru cen 985 22-21 Sbírání a třídění kamene ručně ze suti._x000d_
5. Délce spáry na 1 m2 plochy zdiva odpovídají tyto počty kamenů nebo cihel:_x000d_
a) do 6 m - do 10 kusů na 1 m2,_x000d_
b) přes 6 do 12 m - přes 10 do 35 kusů na 1 m2,_x000d_
c) přes 12 m - přes 35 kusů na 1 m2._x000d_
</t>
  </si>
  <si>
    <t>klenba (pravá část) - 10%</t>
  </si>
  <si>
    <t>(3,14*3,2)/2*4,98*0,2*0,1</t>
  </si>
  <si>
    <t>68</t>
  </si>
  <si>
    <t>58381086</t>
  </si>
  <si>
    <t>kámen lomový upravený štípaný (80, 40, 20 cm) pískovec</t>
  </si>
  <si>
    <t>-339595497</t>
  </si>
  <si>
    <t>0,5*2,4</t>
  </si>
  <si>
    <t>69</t>
  </si>
  <si>
    <t>985223211</t>
  </si>
  <si>
    <t>Přezdívání kamenného zdiva do aktivované malty do 3 m3</t>
  </si>
  <si>
    <t>-1652702414</t>
  </si>
  <si>
    <t>Přezdívání zdiva do aktivované malty kamenného, objemu přes 1 do 3 m3</t>
  </si>
  <si>
    <t xml:space="preserve">Poznámka k souboru cen:_x000d_
1. V cenách jsou započteny náklady na odstranění narušených zdicích prvků a jejich postupnou náhradu prvky novými._x000d_
2. V cenách nejsou započteny náklady na:_x000d_
a) dodávku zdicích prvků; tato dodávka se oceňuje ve specifikaci,_x000d_
b) fixování okolního zdiva např. vyklínováním, rozepřením, apod.,_x000d_
c) spárování zdiva, které se oceňuje cenami souborů cen 985 23-11 Spárování zdiva hloubky do 40 mm nebo 985 23-21 Hloubkové spárování zdiva hloubky do 80 mm._x000d_
</t>
  </si>
  <si>
    <t>horní část pravých křídel</t>
  </si>
  <si>
    <t>7,0*0,5*0,5*2</t>
  </si>
  <si>
    <t>70</t>
  </si>
  <si>
    <t>58380758</t>
  </si>
  <si>
    <t>kámen lomový soklový (1t=1,5m2)</t>
  </si>
  <si>
    <t>-411717964</t>
  </si>
  <si>
    <t>nový kámen - 50%</t>
  </si>
  <si>
    <t>3,5*2,8*0,5</t>
  </si>
  <si>
    <t>71</t>
  </si>
  <si>
    <t>985231112</t>
  </si>
  <si>
    <t>Spárování zdiva aktivovanou maltou spára hl do 40 mm dl do 12 m/m2</t>
  </si>
  <si>
    <t>-651997913</t>
  </si>
  <si>
    <t>Spárování zdiva hloubky do 40 mm aktivovanou maltou délky spáry na 1 m2 upravované plochy přes 6 do 12 m</t>
  </si>
  <si>
    <t xml:space="preserve">Poznámka k souboru cen:_x000d_
1. Ceny jsou určeny pro spárování cihelného nebo kamenného zdiva._x000d_
2. V cenách jsou započteny i náklady na:_x000d_
a) dodání potřebných hmot,_x000d_
b) vypláchnutí spár vodou před spárováním a očištění okolního zdiva po spárování._x000d_
3. V cenách nejsou započteny náklady na:_x000d_
a) vysekání a vyčištění spár; tyto práce se oceňují cenami souboru cen 985 14-2 Vysekání spojovací hmoty za spár zdiva,_x000d_
b) úpravu spár po provedeném spárování; tyto práce se oceňují cenami souboru cen 985 23-3._x000d_
4. Délce spáry na 1 m2 upravované plochy odpovídají tyto počty kamenů:_x000d_
a) do 6 m - do 10 kusů na 1 m2,_x000d_
b) přes 6 do 12 m - přes 10 do 35 kusů na 1 m2,_x000d_
c) přes 12 m - přes 35 kusů na 1 m2._x000d_
</t>
  </si>
  <si>
    <t>7,0*0,5*2</t>
  </si>
  <si>
    <t>72</t>
  </si>
  <si>
    <t>985232113</t>
  </si>
  <si>
    <t>Hloubkové spárování zdiva aktivovanou maltou spára hl do 80 mm dl přes 12 m/m2</t>
  </si>
  <si>
    <t>-1601030202</t>
  </si>
  <si>
    <t>Hloubkové spárování zdiva hloubky přes 40 do 80 mm aktivovanou maltou délky spáry na 1 m2 upravované plochy přes 12 m</t>
  </si>
  <si>
    <t xml:space="preserve">Poznámka k souboru cen:_x000d_
1. Ceny jsou určeny pro spárování cihelného nebo kamenného zdiva._x000d_
2. V cenách jsou započteny i náklady na:_x000d_
a) dodání potřebných hmot,_x000d_
b) vypáchnutí spár vodou před spárováním a očištění okolního zdiva po spárování._x000d_
3. V cenách nejsou započteny náklady na:_x000d_
a) vysekání a vyčištění spár; tyto práce se oceňují cenami souboru cen 985 14-2 Vysekání spojovací hmoty ze spár zdiva,_x000d_
b) úpravu spár po provedeném spárování; tyto práce se oceňují cenami souboru cen 985 23-3._x000d_
4. Délce spáry na 1 m2 upravované plochy odpovídají tyto počty kamenů:_x000d_
a) do 6 m - do 10 kusů na 1 m2,_x000d_
b) přes 6 do 12 m - přes 10 do 35 kusů na 1 m2,_x000d_
c) přes 12 m - přes 35 kusů na 1 m2._x000d_
</t>
  </si>
  <si>
    <t>73</t>
  </si>
  <si>
    <t>985233121</t>
  </si>
  <si>
    <t>Úprava spár po spárování zdiva uhlazením spára dl do 12 m/m2</t>
  </si>
  <si>
    <t>1990713795</t>
  </si>
  <si>
    <t>Úprava spár po spárování zdiva kamenného nebo cihelného délky spáry na 1 m2 upravované plochy přes 6 do 12 m uhlazením</t>
  </si>
  <si>
    <t xml:space="preserve">Poznámka k souboru cen:_x000d_
1. Délce spáry na 1 m2 upravované plochy odpovídají tyto počty kamenů:_x000d_
a) do 6 m - do10 kusů na 1 m2,_x000d_
b) přes 6 do 12 m - přes 10 do 35 kusů na 1 m2,_x000d_
c) přes 12 m - přes 35 kusů na 1 m2._x000d_
</t>
  </si>
  <si>
    <t>7,0+32,175</t>
  </si>
  <si>
    <t>74</t>
  </si>
  <si>
    <t>985441113</t>
  </si>
  <si>
    <t>Přídavná šroubovitá nerezová výztuž 1 táhlo D 8 mm v drážce v cihelném zdivu hl do 70 mm</t>
  </si>
  <si>
    <t>-2005495453</t>
  </si>
  <si>
    <t>Přídavná šroubovitá nerezová výztuž pro sanaci trhlin v drážce včetně vyfrézování a zalití kotevní maltou v cihelném nebo kamenném zdivu hloubky do 70 mm 1 táhlo průměru 8 mm</t>
  </si>
  <si>
    <t xml:space="preserve">Poznámka k souboru cen:_x000d_
1. V cenách jsou započteny i náklady na vytvoření drážky nebo vrtu, jejich vyčištění, vložení táhla do drážky nebo kotvy do vrtu včetně dodávky materiálu, zalití drážky nebo vrtu zálivkovou maltou včetně dodávky materiálu a úpravy povrchu pod omítku (bez úpravy omítky)._x000d_
2. V cenách nejsou započteny náklady na zatmelení vertikálních trhlin._x000d_
</t>
  </si>
  <si>
    <t>Poznámka k položce:_x000d_
nerezová výztuž_x000d_
dl. 5,0m ; 9x_x000d_
každá druhá spára v klenbě</t>
  </si>
  <si>
    <t>klenba (pod kolejí č.2)</t>
  </si>
  <si>
    <t>5,5*9</t>
  </si>
  <si>
    <t>997</t>
  </si>
  <si>
    <t>Přesun sutě</t>
  </si>
  <si>
    <t>75</t>
  </si>
  <si>
    <t>997013862</t>
  </si>
  <si>
    <t xml:space="preserve">Poplatek za uložení stavebního odpadu na recyklační skládce (skládkovné) z armovaného betonu kód odpadu  17 01 01</t>
  </si>
  <si>
    <t>-1548985645</t>
  </si>
  <si>
    <t>Poplatek za uložení stavebního odpadu na recyklační skládce (skládkovné) z armovaného betonu zatříděného do Katalogu odpadů pod kódem 17 01 01</t>
  </si>
  <si>
    <t xml:space="preserve">Poznámka k souboru cen:_x000d_
1. Ceny uvedené v souboru cen je doporučeno upravit podle aktuálních cen místně příslušné skládky odpadů._x000d_
2. Uložení odpadů neuvedených v souboru cen se oceňuje individuálně._x000d_
</t>
  </si>
  <si>
    <t>23,213</t>
  </si>
  <si>
    <t>76</t>
  </si>
  <si>
    <t>997013873</t>
  </si>
  <si>
    <t>-1754648565</t>
  </si>
  <si>
    <t>0,08+0,016+3,137+2,157+1,201+3,941+8,75+0,05</t>
  </si>
  <si>
    <t>77</t>
  </si>
  <si>
    <t>997211511</t>
  </si>
  <si>
    <t>Vodorovná doprava suti po suchu na vzdálenost do 1 km</t>
  </si>
  <si>
    <t>703664210</t>
  </si>
  <si>
    <t>Vodorovná doprava suti nebo vybouraných hmot suti se složením a hrubým urovnáním, na vzdálenost do 1 km</t>
  </si>
  <si>
    <t xml:space="preserve">Poznámka k souboru cen:_x000d_
1. Ceny nelze použít pro vodorovnou dopravu po železnici, po vodě nebo neobvyklými dopravními prostředky._x000d_
2. Je-li na dopravní dráze pro vodorovnou dopravu překážka, pro kterou je nutné překládat suť nebo vybourané hmoty z jednoho obvyklého dopravního prostředku na jiný, oceňuje se tato lomená doprava v každém úseku samostatně._x000d_
</t>
  </si>
  <si>
    <t>suť včetně odstraněného zábradlí (do kovošrotu):</t>
  </si>
  <si>
    <t>43,818</t>
  </si>
  <si>
    <t>78</t>
  </si>
  <si>
    <t>997211519</t>
  </si>
  <si>
    <t>Příplatek ZKD 1 km u vodorovné dopravy suti</t>
  </si>
  <si>
    <t>1713351031</t>
  </si>
  <si>
    <t>Vodorovná doprava suti nebo vybouraných hmot suti se složením a hrubým urovnáním, na vzdálenost Příplatek k ceně za každý další i započatý 1 km přes 1 km</t>
  </si>
  <si>
    <t>43,818*16</t>
  </si>
  <si>
    <t>79</t>
  </si>
  <si>
    <t>997211611</t>
  </si>
  <si>
    <t>Nakládání suti na dopravní prostředky pro vodorovnou dopravu</t>
  </si>
  <si>
    <t>1194474933</t>
  </si>
  <si>
    <t>Nakládání suti nebo vybouraných hmot na dopravní prostředky pro vodorovnou dopravu suti</t>
  </si>
  <si>
    <t>998</t>
  </si>
  <si>
    <t>Přesun hmot</t>
  </si>
  <si>
    <t>80</t>
  </si>
  <si>
    <t>998212111</t>
  </si>
  <si>
    <t>Přesun hmot pro mosty zděné, monolitické betonové nebo ocelové v do 20 m</t>
  </si>
  <si>
    <t>698530730</t>
  </si>
  <si>
    <t>Přesun hmot pro mosty zděné, betonové monolitické, spřažené ocelobetonové nebo kovové vodorovná dopravní vzdálenost do 100 m výška mostu do 20 m</t>
  </si>
  <si>
    <t xml:space="preserve">Poznámka k souboru cen:_x000d_
1. Ceny nelze použít pro oceňování přesunu hmot ocelových mostních konstrukcí oceňovaných cenami katalogů montážních prací; tento přesun se oceňuje individuálně._x000d_
2. Přesun betonu do mostní konstrukce je zahrnut v cenách betonáže, které obsahují i ukládku betonu do konstrukce (čerpadlem betonu nebo jeřábem s kontejnerem). U betonů je proto uvedena nulová hmotnost, tzn. že hmotnost betonů nevstupuje do výpočtu přesunu hmot._x000d_
</t>
  </si>
  <si>
    <t>Poznámka k položce:_x000d_
Dobrý přístup k mostu</t>
  </si>
  <si>
    <t>PSV</t>
  </si>
  <si>
    <t>Práce a dodávky PSV</t>
  </si>
  <si>
    <t>711</t>
  </si>
  <si>
    <t>Izolace proti vodě, vlhkosti a plynům</t>
  </si>
  <si>
    <t>81</t>
  </si>
  <si>
    <t>711112001</t>
  </si>
  <si>
    <t>Provedení izolace proti zemní vlhkosti svislé za studena nátěrem penetračním</t>
  </si>
  <si>
    <t>-516996028</t>
  </si>
  <si>
    <t>Provedení izolace proti zemní vlhkosti natěradly a tmely za studena na ploše svislé S nátěrem penetračním</t>
  </si>
  <si>
    <t xml:space="preserve">Poznámka k souboru cen:_x000d_
1. Izolace plochy jednotlivě do 10 m2 se oceňují skladebně cenou příslušné izolace a cenou 711 19-9095 Příplatek za plochu do 10 m2._x000d_
</t>
  </si>
  <si>
    <t>Poznámka k položce:_x000d_
ve styku se zeminou - Np</t>
  </si>
  <si>
    <t>římsový blok</t>
  </si>
  <si>
    <t>0,3*14,7</t>
  </si>
  <si>
    <t>0,5*14,7</t>
  </si>
  <si>
    <t>přechody</t>
  </si>
  <si>
    <t>2*(0,18+0,22)*2,96</t>
  </si>
  <si>
    <t>2*1,19*2,96</t>
  </si>
  <si>
    <t>82</t>
  </si>
  <si>
    <t>11163150</t>
  </si>
  <si>
    <t>lak penetrační asfaltový</t>
  </si>
  <si>
    <t>-1986433095</t>
  </si>
  <si>
    <t>Poznámka k položce:_x000d_
Spotřeba 0,3-0,4 kg/m2 dle povrchu</t>
  </si>
  <si>
    <t>21,173*0,4/1000</t>
  </si>
  <si>
    <t>83</t>
  </si>
  <si>
    <t>711112011</t>
  </si>
  <si>
    <t>Provedení izolace proti zemní vlhkosti svislé za studena suspenzí asfaltovou</t>
  </si>
  <si>
    <t>51277463</t>
  </si>
  <si>
    <t>Provedení izolace proti zemní vlhkosti natěradly a tmely za studena na ploše svislé S nátěrem suspensí asfaltovou</t>
  </si>
  <si>
    <t>Poznámka k položce:_x000d_
ve styku se zeminou - 2x Na</t>
  </si>
  <si>
    <t>21,173*2</t>
  </si>
  <si>
    <t>84</t>
  </si>
  <si>
    <t>11163152</t>
  </si>
  <si>
    <t>lak hydroizolační asfaltový</t>
  </si>
  <si>
    <t>330204922</t>
  </si>
  <si>
    <t>Poznámka k položce:_x000d_
Spotřeba 0,3-0,5 kg/m2</t>
  </si>
  <si>
    <t>21,173*2*0,5/1000</t>
  </si>
  <si>
    <t>85</t>
  </si>
  <si>
    <t>711-R00</t>
  </si>
  <si>
    <t>Dodávka + montáž vodotěsné izolace schváleného typu - SVI (přípravná, vodotěsná a ochranná vrstva)</t>
  </si>
  <si>
    <t>722129712</t>
  </si>
  <si>
    <t>6,0*15,0</t>
  </si>
  <si>
    <t>86</t>
  </si>
  <si>
    <t>711-R01</t>
  </si>
  <si>
    <t>Dodávka + montáž přichycení SVI nerezovou lištou včetně navrtání, osazení hmoždinek a zatmelení</t>
  </si>
  <si>
    <t>-468822544</t>
  </si>
  <si>
    <t>87</t>
  </si>
  <si>
    <t>998711201</t>
  </si>
  <si>
    <t>Přesun hmot procentní pro izolace proti vodě, vlhkosti a plynům v objektech v do 6 m</t>
  </si>
  <si>
    <t>%</t>
  </si>
  <si>
    <t>-1724985602</t>
  </si>
  <si>
    <t>Přesun hmot pro izolace proti vodě, vlhkosti a plynům stanovený procentní sazbou (%)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</si>
  <si>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</si>
  <si>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</si>
  <si>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</si>
  <si>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88</t>
  </si>
  <si>
    <t>783826655</t>
  </si>
  <si>
    <t>Hydrofobizační transparentní silikonový nátěr lícového zdiva</t>
  </si>
  <si>
    <t>-1414732522</t>
  </si>
  <si>
    <t>Hydrofobizační nátěr omítek silikonový, transparentní, povrchů hladkých lícového zdiva</t>
  </si>
  <si>
    <t>Poznámka k položce:_x000d_
veškeré očištěné kamenné zdivo</t>
  </si>
  <si>
    <t>789</t>
  </si>
  <si>
    <t>Povrchové úpravy ocelových konstrukcí a technologických zařízení</t>
  </si>
  <si>
    <t>89</t>
  </si>
  <si>
    <t>789391101</t>
  </si>
  <si>
    <t>Zhotovení bezpečnostního šrafování nátěrem</t>
  </si>
  <si>
    <t>CS ÚRS 2016 02</t>
  </si>
  <si>
    <t>461345755</t>
  </si>
  <si>
    <t>Zhotovení nátěrů ostatních bezpečnostního šrafování</t>
  </si>
  <si>
    <t>Poznámka k položce:_x000d_
bezpečnostní značení na krajní sloupky zábradlí vpravo</t>
  </si>
  <si>
    <t>části krajních sloupků zábradlí vlevo (na začátku a na konci mostu, z důvodu nedodržení VMP 2,5:</t>
  </si>
  <si>
    <t>2*1,1*0,07</t>
  </si>
  <si>
    <t>90</t>
  </si>
  <si>
    <t>246216860</t>
  </si>
  <si>
    <t>email syntetický univerzální INDUSTRIT 6700 žlutý S 2013 bal.9 kg</t>
  </si>
  <si>
    <t>CS ÚRS 2017 02</t>
  </si>
  <si>
    <t>468841367</t>
  </si>
  <si>
    <t>email syntetický univerzální žlutý S 2013 (á 9 kg)</t>
  </si>
  <si>
    <t>Poznámka k položce:_x000d_
Spotřeba: 0,08-0,11 kg/m2, vrchní nátěry na kov a dřevo, pro vnitřní i vnější použití</t>
  </si>
  <si>
    <t>0,154*0,15</t>
  </si>
  <si>
    <t>91</t>
  </si>
  <si>
    <t>246216750</t>
  </si>
  <si>
    <t>email syntetický univerzální INDUSTRIT 1999 černý S 2013 bal.9 kg</t>
  </si>
  <si>
    <t>1661057635</t>
  </si>
  <si>
    <t>email syntetický univerzální černý S 2013 (á 9 kg)</t>
  </si>
  <si>
    <t>002 - km 440,246 - svršek</t>
  </si>
  <si>
    <t xml:space="preserve">    5 - Komunikace</t>
  </si>
  <si>
    <t>Komunikace</t>
  </si>
  <si>
    <t>5905055010</t>
  </si>
  <si>
    <t>Odstranění stávajícího kolejového lože odtěžením v koleji</t>
  </si>
  <si>
    <t>1615272943</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</si>
  <si>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</si>
  <si>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Poznámka k souboru cen:_x000d_
1. V cenách jsou započteny náklady na odstranění KL, úpravu pláně a rozprostření výzisku na terén nebo jeho naložení na dopravní prostředek._x000d_
2. Položka se použije v případech, kdy se nové KL nezřizuje.</t>
  </si>
  <si>
    <t>kolej č.2</t>
  </si>
  <si>
    <t>15,0*4,0*0,5</t>
  </si>
  <si>
    <t>5905060010</t>
  </si>
  <si>
    <t>Zřízení nového kolejového lože v koleji</t>
  </si>
  <si>
    <t>200563894</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</si>
  <si>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</si>
  <si>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Poznámka k souboru cen:_x000d_
1. V cenách jsou započteny náklady na zřízení KL nově zřizované koleje, vložení geosyntetika, rozprostření vrstvy kameniva, zřízení homogenizované vrstvy kameniva a úprava KL do profilu._x000d_
2. V cenách nejsou obsaženy náklady na položení KR, úpravu směrového a výškového uspořádání, doplnění a dodávku kameniva a snížení KL pod patou kolejnice._x000d_
3. Položka se použije v případech nově zřizované koleje nebo výhybky.</t>
  </si>
  <si>
    <t>Poznámka k položce:_x000d_
včetně hutnění kolejového lože po vrstvách</t>
  </si>
  <si>
    <t>15,0*5,0*0,35</t>
  </si>
  <si>
    <t>5955101000</t>
  </si>
  <si>
    <t>Kamenivo drcené štěrk frakce 31,5/63 třídy BI</t>
  </si>
  <si>
    <t>274302013</t>
  </si>
  <si>
    <t>26,25*1,428</t>
  </si>
  <si>
    <t>Doplnění KL kamenivem souvisle strojně v koleji</t>
  </si>
  <si>
    <t>-1948335587</t>
  </si>
  <si>
    <t>Poznámka k souboru cen:_x000d_
1. V cenách jsou započteny náklady na doplnění kameniva ojediněle ručně vidlemi a/nebo souvisle strojně z výsypných vozů případně nakladačem._x000d_
2. V cenách nejsou obsaženy náklady na dodávku kameniva.</t>
  </si>
  <si>
    <t>doplnění KL ve 2.TK (odtěženým štěrkem z KL z mostu, KL bude dále čištěno):</t>
  </si>
  <si>
    <t>5906130390</t>
  </si>
  <si>
    <t>Montáž kolejového roštu v ose koleje pražce betonové vystrojené tv. S49 rozdělení "d"</t>
  </si>
  <si>
    <t>-520827696</t>
  </si>
  <si>
    <t>Montáž kolejového roštu v ose koleje pražce betonové vystrojené tv. S49 rozdělení "d". Poznámka: 1. V cenách jsou započteny náklady na vrtání pražců dřevěných nevystrojených, manipulaci a montáž KR. 2. V cenách nejsou obsaženy náklady na dodávku materiálu.</t>
  </si>
  <si>
    <t>15,0/1000</t>
  </si>
  <si>
    <t>-1300009823</t>
  </si>
  <si>
    <t>5908010230</t>
  </si>
  <si>
    <t>Zřízení kolejnicového styku s rozřezem a vrtáním - 2 otvory tv. S49</t>
  </si>
  <si>
    <t>styk</t>
  </si>
  <si>
    <t>-588289490</t>
  </si>
  <si>
    <t>Zřízení kolejnicového styku s rozřezem a vrtáním - 2 otvory tv. S49. Poznámka: 1. V cenách jsou započteny náklady na zřízení styku, případné nastavení dilatační spáry a ošetření součástí mazivem. U přechodového styku se použije položka s větším tvarem. 2. V cenách nejsou obsaženy náklady na dodávku materiálu.</t>
  </si>
  <si>
    <t>Poznámka k souboru cen:_x000d_
1. V cenách jsou započteny náklady na zřízení styku, případné nastavení dilatační spáry a ošetření součástí mazivem. U přechodového styku se použije položka s větším tvarem._x000d_
2. V cenách nejsou obsaženy náklady na dodávku materiálu.</t>
  </si>
  <si>
    <t>2*2</t>
  </si>
  <si>
    <t>-1048245610</t>
  </si>
  <si>
    <t>nový štěrk</t>
  </si>
  <si>
    <t>37,485</t>
  </si>
  <si>
    <t>002 - VRN</t>
  </si>
  <si>
    <t xml:space="preserve">    VRN1 - Průzkumné, geodetické a projektové práce</t>
  </si>
  <si>
    <t xml:space="preserve">    VRN3 - Zařízení staveniště</t>
  </si>
  <si>
    <t xml:space="preserve">    VRN4 - Inženýrská činnost</t>
  </si>
  <si>
    <t>VRN1</t>
  </si>
  <si>
    <t>Průzkumné, geodetické a projektové práce</t>
  </si>
  <si>
    <t>012103000</t>
  </si>
  <si>
    <t>Geodetické práce před výstavbou</t>
  </si>
  <si>
    <t>1024</t>
  </si>
  <si>
    <t>-1166615848</t>
  </si>
  <si>
    <t>Poznámka k položce:_x000d_
Vytyčení dotčených inženýrských sítí včetně zajištění dohledu správce sítí při provádění stavebních prací v blízkosti sítí.</t>
  </si>
  <si>
    <t>013002000</t>
  </si>
  <si>
    <t>Projektové práce</t>
  </si>
  <si>
    <t>1478083059</t>
  </si>
  <si>
    <t>Poznámka k položce:_x000d_
Zpracování dokumentace zhotovitele (využít PS z investice včetně upřesnění), zpracování dokumentace skutečného provedení stavby - 2x (v trvalém tisku i digitálně) s využitím železničního bodového pole a po projednání a schválení SŽG.</t>
  </si>
  <si>
    <t>VRN3</t>
  </si>
  <si>
    <t>Zařízení staveniště</t>
  </si>
  <si>
    <t>030001000</t>
  </si>
  <si>
    <t>1659497922</t>
  </si>
  <si>
    <t>Poznámka k položce:_x000d_
Dodávky vody a energie, příjezdové komunikace včetně příp. omezení provozu a dopravního značení, příp. pronájmy pozemků, střežení pracoviště, uvedení pozemků do původního stavu, včetně přípravy a likvidace staveniště.</t>
  </si>
  <si>
    <t>VRN4</t>
  </si>
  <si>
    <t>Inženýrská činnost</t>
  </si>
  <si>
    <t>043134000</t>
  </si>
  <si>
    <t>Zkoušky zatěžovací</t>
  </si>
  <si>
    <t>-82887685</t>
  </si>
  <si>
    <t>Poznámka k položce:_x000d_
Statická zatěžovací zkouška pláně (vhodné v místě příčného odvodnění)</t>
  </si>
  <si>
    <t>ve 2.TK:</t>
  </si>
  <si>
    <t>002 - Oprava mostu v km 441,125</t>
  </si>
  <si>
    <t>001 - km 441,125 - most</t>
  </si>
  <si>
    <t>-1848060678</t>
  </si>
  <si>
    <t>2*5*7</t>
  </si>
  <si>
    <t>-446141495</t>
  </si>
  <si>
    <t>70*0,01</t>
  </si>
  <si>
    <t>1095098717</t>
  </si>
  <si>
    <t xml:space="preserve">Poznámka k položce:_x000d_
Pravá stana objektu, včetně přeložení do projektované polohy (bez přerušení vedení)_x000d_
</t>
  </si>
  <si>
    <t>1973839700</t>
  </si>
  <si>
    <t>2*7*5</t>
  </si>
  <si>
    <t>1577315932</t>
  </si>
  <si>
    <t>izolace, přechody</t>
  </si>
  <si>
    <t>4,5*16,0*0,6</t>
  </si>
  <si>
    <t>3,0*1,5*0,8*2</t>
  </si>
  <si>
    <t>podél křídel (využít na zásyp)</t>
  </si>
  <si>
    <t>4,9*4,5*1,5</t>
  </si>
  <si>
    <t>práh pro čelo</t>
  </si>
  <si>
    <t>12,9*0,75*1,0</t>
  </si>
  <si>
    <t>1730294124</t>
  </si>
  <si>
    <t>1*1*19</t>
  </si>
  <si>
    <t>1905272983</t>
  </si>
  <si>
    <t>16,0*1,0</t>
  </si>
  <si>
    <t>-350762476</t>
  </si>
  <si>
    <t>-1558057354</t>
  </si>
  <si>
    <t>Poznámka k položce:_x000d_
Část vhodného materiálu výužít na zásyp kolem křídel_x000d_
(vytvořit původní svah náspu)</t>
  </si>
  <si>
    <t>104,150-17,331</t>
  </si>
  <si>
    <t>318074123</t>
  </si>
  <si>
    <t>Poznámka k položce:_x000d_
celkem 18 km (např. UL Všebořice)</t>
  </si>
  <si>
    <t>86,819*8</t>
  </si>
  <si>
    <t>1648537215</t>
  </si>
  <si>
    <t>70*0,15</t>
  </si>
  <si>
    <t>-676866169</t>
  </si>
  <si>
    <t>86,819*2</t>
  </si>
  <si>
    <t>-1547947271</t>
  </si>
  <si>
    <t>zásyp podél křídel (původní materiál):</t>
  </si>
  <si>
    <t>4,9*4,5*(1,5-0,714)</t>
  </si>
  <si>
    <t>-1050397721</t>
  </si>
  <si>
    <t>-158742102</t>
  </si>
  <si>
    <t>70-12,8</t>
  </si>
  <si>
    <t>1427946394</t>
  </si>
  <si>
    <t>57,2*0,03</t>
  </si>
  <si>
    <t>-1096871402</t>
  </si>
  <si>
    <t>-2125078095</t>
  </si>
  <si>
    <t>268937264</t>
  </si>
  <si>
    <t>1997096028</t>
  </si>
  <si>
    <t>80523760</t>
  </si>
  <si>
    <t>12,9*0,714*0,6</t>
  </si>
  <si>
    <t>12,9*0,270*0,5</t>
  </si>
  <si>
    <t>12,9*0,44*0,3</t>
  </si>
  <si>
    <t>1959054833</t>
  </si>
  <si>
    <t>12,9*1,584</t>
  </si>
  <si>
    <t>12,9*1,914</t>
  </si>
  <si>
    <t>0,714*1,414*2</t>
  </si>
  <si>
    <t>-1070390418</t>
  </si>
  <si>
    <t>53275201</t>
  </si>
  <si>
    <t>9,752*80/1000</t>
  </si>
  <si>
    <t>1881279160</t>
  </si>
  <si>
    <t>1843729452</t>
  </si>
  <si>
    <t>-565416496</t>
  </si>
  <si>
    <t>12,90*4,0*0,714</t>
  </si>
  <si>
    <t>3,1*4,0*0,714*-1</t>
  </si>
  <si>
    <t>(3,14*1,55*1,55)/2*0,714*-1</t>
  </si>
  <si>
    <t>1855347891</t>
  </si>
  <si>
    <t>4,0*5,0*2</t>
  </si>
  <si>
    <t>4,0*0,714*4</t>
  </si>
  <si>
    <t>3,14*3,1/2*0,714</t>
  </si>
  <si>
    <t>-1002787135</t>
  </si>
  <si>
    <t>1665496098</t>
  </si>
  <si>
    <t>25,292*80/1000</t>
  </si>
  <si>
    <t>-79447486</t>
  </si>
  <si>
    <t>2*19</t>
  </si>
  <si>
    <t>227989141</t>
  </si>
  <si>
    <t>0,5*24</t>
  </si>
  <si>
    <t>-374940601</t>
  </si>
  <si>
    <t>20*0,5*2</t>
  </si>
  <si>
    <t>788464261</t>
  </si>
  <si>
    <t>276485527</t>
  </si>
  <si>
    <t>0,2*0,24*8</t>
  </si>
  <si>
    <t>-1171243857</t>
  </si>
  <si>
    <t>823057494</t>
  </si>
  <si>
    <t>4,8*16,0*0,22</t>
  </si>
  <si>
    <t>1695067419</t>
  </si>
  <si>
    <t>4,8*16,0*2*5,4*1,1/1000</t>
  </si>
  <si>
    <t>-1322999869</t>
  </si>
  <si>
    <t>5,2*12,0</t>
  </si>
  <si>
    <t>-1614609798</t>
  </si>
  <si>
    <t>podél křídel na pravé straně</t>
  </si>
  <si>
    <t>1,0*6,4*2</t>
  </si>
  <si>
    <t>1566948281</t>
  </si>
  <si>
    <t>dlažba podél křídel</t>
  </si>
  <si>
    <t>12,8*3,03*1,1/1000</t>
  </si>
  <si>
    <t>942572850</t>
  </si>
  <si>
    <t>3*12,9*0,24</t>
  </si>
  <si>
    <t>8*1,1*0,28</t>
  </si>
  <si>
    <t>8*0,11</t>
  </si>
  <si>
    <t>-733560899</t>
  </si>
  <si>
    <t>12,632*1,517</t>
  </si>
  <si>
    <t>-41421790</t>
  </si>
  <si>
    <t>413317306</t>
  </si>
  <si>
    <t>1804972307</t>
  </si>
  <si>
    <t>391426279</t>
  </si>
  <si>
    <t>1,10*8*8,37/1000</t>
  </si>
  <si>
    <t>869358669</t>
  </si>
  <si>
    <t>12,9*3*4,57/1000</t>
  </si>
  <si>
    <t>-1300723737</t>
  </si>
  <si>
    <t>8*7,54/1000</t>
  </si>
  <si>
    <t>1188880413</t>
  </si>
  <si>
    <t>2080725499</t>
  </si>
  <si>
    <t>12,9*3,5</t>
  </si>
  <si>
    <t>1715271067</t>
  </si>
  <si>
    <t>45,15*15</t>
  </si>
  <si>
    <t>-1480557745</t>
  </si>
  <si>
    <t>1770385191</t>
  </si>
  <si>
    <t>3,1*4,5*2</t>
  </si>
  <si>
    <t>283729239</t>
  </si>
  <si>
    <t>27,9*15</t>
  </si>
  <si>
    <t>328088947</t>
  </si>
  <si>
    <t>1982601236</t>
  </si>
  <si>
    <t>8*4</t>
  </si>
  <si>
    <t>963021112</t>
  </si>
  <si>
    <t>Bourání mostní nosné konstrukce z kamene</t>
  </si>
  <si>
    <t>-448374575</t>
  </si>
  <si>
    <t>Bourání mostních konstrukcí nosných konstrukcí z kamene nebo cihel</t>
  </si>
  <si>
    <t>římsy průčelí vpravo</t>
  </si>
  <si>
    <t>12,9*0,65*0,32</t>
  </si>
  <si>
    <t>-2108524649</t>
  </si>
  <si>
    <t>985111221</t>
  </si>
  <si>
    <t>Odsekání betonu líce kleneb a podhledů tl do 80 mm</t>
  </si>
  <si>
    <t>589212552</t>
  </si>
  <si>
    <t>Odsekání vrstev betonu líce kleneb a podhledů, tloušťka odsekané vrstvy do 80 mm</t>
  </si>
  <si>
    <t xml:space="preserve">Poznámka k souboru cen:_x000d_
1. Množství měrných jednotek se určuje v m2 odsekané plochy._x000d_
2. V cenách -1211 až -1233 jsou započteny i náklady na odsekání vrstvy rozrušeného betonu._x000d_
3. V cenách nejsou započteny náklady na tryskání pokladu pískem, očištění pokladu stlačeným vzduchem nebo tlakovou vodou; tyto práce se oceňují cenami souboru cen 985 13- Očištění ploch._x000d_
</t>
  </si>
  <si>
    <t>Poznámka k položce:_x000d_
Odsekání stříkaného betonu_x000d_
(očistit a přespárovat kamenné zdivo klenby)</t>
  </si>
  <si>
    <t>(3,14*3,1)/2*4,93</t>
  </si>
  <si>
    <t>913342893</t>
  </si>
  <si>
    <t>1,7*4,93*2</t>
  </si>
  <si>
    <t>40846763</t>
  </si>
  <si>
    <t>665759356</t>
  </si>
  <si>
    <t>2087713603</t>
  </si>
  <si>
    <t>1796077409</t>
  </si>
  <si>
    <t>klenba (pravá část) - 80%</t>
  </si>
  <si>
    <t>(3,14*3,1)/2*4,93*0,8</t>
  </si>
  <si>
    <t>1,7*4,93*2*0,4</t>
  </si>
  <si>
    <t>-1003847761</t>
  </si>
  <si>
    <t>(3,14*3,1)/2*4,93*0,2*0,2</t>
  </si>
  <si>
    <t>-31663498</t>
  </si>
  <si>
    <t>0,96*2,4</t>
  </si>
  <si>
    <t>368583712</t>
  </si>
  <si>
    <t>(3,14*3,1)/2*4,93*0,2</t>
  </si>
  <si>
    <t>1611136084</t>
  </si>
  <si>
    <t>237103424</t>
  </si>
  <si>
    <t>4,799+25,9</t>
  </si>
  <si>
    <t>-1095615092</t>
  </si>
  <si>
    <t>suť bez odstraněného zábradlí:</t>
  </si>
  <si>
    <t>17,532-0,232</t>
  </si>
  <si>
    <t>-873366806</t>
  </si>
  <si>
    <t>17,532</t>
  </si>
  <si>
    <t>-2119569433</t>
  </si>
  <si>
    <t>17,532*17</t>
  </si>
  <si>
    <t>1543278942</t>
  </si>
  <si>
    <t>171975715</t>
  </si>
  <si>
    <t>1219942661</t>
  </si>
  <si>
    <t>0,3*12,9</t>
  </si>
  <si>
    <t>0,5*12,9</t>
  </si>
  <si>
    <t>-5999165</t>
  </si>
  <si>
    <t>19,733*0,4/1000</t>
  </si>
  <si>
    <t>1621714751</t>
  </si>
  <si>
    <t>19,733*2</t>
  </si>
  <si>
    <t>597110198</t>
  </si>
  <si>
    <t>19,733*2*0,5/1000</t>
  </si>
  <si>
    <t>-328777168</t>
  </si>
  <si>
    <t>6,0*16,0</t>
  </si>
  <si>
    <t>1060162147</t>
  </si>
  <si>
    <t>93398108</t>
  </si>
  <si>
    <t>-497087765</t>
  </si>
  <si>
    <t>002 - km 441,125 - svršek</t>
  </si>
  <si>
    <t>141296713</t>
  </si>
  <si>
    <t>16,0*4,0*0,5</t>
  </si>
  <si>
    <t>-766859093</t>
  </si>
  <si>
    <t>16,0*5,2*0,35</t>
  </si>
  <si>
    <t>-1262380064</t>
  </si>
  <si>
    <t>29,12*1,428</t>
  </si>
  <si>
    <t>-277061382</t>
  </si>
  <si>
    <t>371496455</t>
  </si>
  <si>
    <t>16,0/1000</t>
  </si>
  <si>
    <t>-1913099267</t>
  </si>
  <si>
    <t>662588522</t>
  </si>
  <si>
    <t>-1951672236</t>
  </si>
  <si>
    <t>41,583</t>
  </si>
  <si>
    <t>-225231417</t>
  </si>
  <si>
    <t>-1099360104</t>
  </si>
  <si>
    <t>2108130406</t>
  </si>
  <si>
    <t>1262515913</t>
  </si>
  <si>
    <t>003 - Oprava mostu v km 441,562</t>
  </si>
  <si>
    <t>001 - km 441,562 - most</t>
  </si>
  <si>
    <t>-2032419682</t>
  </si>
  <si>
    <t>667542036</t>
  </si>
  <si>
    <t>-151817320</t>
  </si>
  <si>
    <t>Poznámka k položce:_x000d_
Pravá stana objektu, včetně přeložení do kabelových žlabů (bez přerušení vedení)</t>
  </si>
  <si>
    <t>161326045</t>
  </si>
  <si>
    <t>4,2*16,0*0,5</t>
  </si>
  <si>
    <t>5,0*1,0*1,0*2</t>
  </si>
  <si>
    <t>1973359127</t>
  </si>
  <si>
    <t>1*1*16</t>
  </si>
  <si>
    <t>-1508205358</t>
  </si>
  <si>
    <t>-1535536010</t>
  </si>
  <si>
    <t>1764340362</t>
  </si>
  <si>
    <t>1984029784</t>
  </si>
  <si>
    <t>43,6*8</t>
  </si>
  <si>
    <t>-1524981354</t>
  </si>
  <si>
    <t>43,6*2</t>
  </si>
  <si>
    <t>1931751051</t>
  </si>
  <si>
    <t>16,0*4,0*0,2</t>
  </si>
  <si>
    <t>-1222701113</t>
  </si>
  <si>
    <t>12,8*1,6</t>
  </si>
  <si>
    <t>-226872545</t>
  </si>
  <si>
    <t>5,5*2</t>
  </si>
  <si>
    <t>-1332427098</t>
  </si>
  <si>
    <t>2*16</t>
  </si>
  <si>
    <t>1395672006</t>
  </si>
  <si>
    <t>4,2*16,0*0,22</t>
  </si>
  <si>
    <t>655249018</t>
  </si>
  <si>
    <t>4,2*16,0*2*5,4*1,1/1000</t>
  </si>
  <si>
    <t>-1729812239</t>
  </si>
  <si>
    <t>-796218218</t>
  </si>
  <si>
    <t>Poznámka k položce:_x000d_
Dobrý přístup k mostu - cca 100 m od přejezdu v Malém Březně</t>
  </si>
  <si>
    <t>-1521509493</t>
  </si>
  <si>
    <t>5,0*16,0</t>
  </si>
  <si>
    <t>-576736354</t>
  </si>
  <si>
    <t>-1558775693</t>
  </si>
  <si>
    <t>002 - km 441,562 - svršek</t>
  </si>
  <si>
    <t>452776661</t>
  </si>
  <si>
    <t>16,0*4,2*0,5</t>
  </si>
  <si>
    <t>-1432237440</t>
  </si>
  <si>
    <t>16,0*4,2*0,35</t>
  </si>
  <si>
    <t>-934991582</t>
  </si>
  <si>
    <t>23,520*1,428</t>
  </si>
  <si>
    <t>-717545251</t>
  </si>
  <si>
    <t>33,6</t>
  </si>
  <si>
    <t>1326153368</t>
  </si>
  <si>
    <t>-2030081514</t>
  </si>
  <si>
    <t>-1679258166</t>
  </si>
  <si>
    <t>-1991226212</t>
  </si>
  <si>
    <t>33,587</t>
  </si>
  <si>
    <t>773363442</t>
  </si>
  <si>
    <t>-373516235</t>
  </si>
  <si>
    <t xml:space="preserve">Poznámka k položce:_x000d_
Zpracování dokumentace zhotovitele (pouze izolace a odvodnění ve 2.TK dle upřesnění PS), zpracování dokumentace skutečného provedení stavby - 2x (v trvalém tisku i digitálně) s využitím železničního bodového pole a po projednání a schválení SŽG._x000d_
</t>
  </si>
  <si>
    <t>1520619328</t>
  </si>
  <si>
    <t>-411887122</t>
  </si>
  <si>
    <t>004 - Oprava propustku v km 449,517</t>
  </si>
  <si>
    <t>001 - km 449,517 - propustek</t>
  </si>
  <si>
    <t xml:space="preserve">    8 - Trubní vedení</t>
  </si>
  <si>
    <t>711 - Izolace proti vodě, vlhkosti a plynům</t>
  </si>
  <si>
    <t>111251101</t>
  </si>
  <si>
    <t>Odstranění křovin a stromů průměru kmene do 100 mm i s kořeny sklonu terénu do 1:5 z celkové plochy do 100 m2 strojně</t>
  </si>
  <si>
    <t>-757049189</t>
  </si>
  <si>
    <t>Odstranění křovin a stromů s odstraněním kořenů strojně průměru kmene do 100 mm v rovině nebo ve svahu sklonu terénu do 1:5, při celkové ploše do 100 m2</t>
  </si>
  <si>
    <t>1064172205</t>
  </si>
  <si>
    <t>60,0*0,02</t>
  </si>
  <si>
    <t>119001422</t>
  </si>
  <si>
    <t>Dočasné zajištění kabelů a kabelových tratí z 6 volně ložených kabelů</t>
  </si>
  <si>
    <t>447161755</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</si>
  <si>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přes 3 do 6 kabelů</t>
  </si>
  <si>
    <t>Poznámka k položce:_x000d_
včetně přeložení do projektované polohy (bez přerušení vedení)</t>
  </si>
  <si>
    <t>399075463</t>
  </si>
  <si>
    <t xml:space="preserve">Poznámka k položce:_x000d_
tl. 0,15 m_x000d_
</t>
  </si>
  <si>
    <t>122252502</t>
  </si>
  <si>
    <t>Odkopávky a prokopávky nezapažené pro spodní stavbu železnic v hornině třídy těžitelnosti I, skupiny 3 objem do 1000 m3 strojně</t>
  </si>
  <si>
    <t>1328508148</t>
  </si>
  <si>
    <t>Odkopávky a prokopávky nezapažené pro spodní stavbu železnic strojně v hornině třídy těžitelnosti I skupiny 3 přes 100 do 1 000 m3</t>
  </si>
  <si>
    <t>13,0*10,4+(13,0*(3,9+1,7))/3</t>
  </si>
  <si>
    <t>122252508</t>
  </si>
  <si>
    <t>Příplatek k odkopávkám nezapaženým pro spodní stavbu železnic v hornině třídy těžitelnosti I, skupiny 3 za ztížení při rekonstrukci</t>
  </si>
  <si>
    <t>-1848189923</t>
  </si>
  <si>
    <t>Odkopávky a prokopávky nezapažené pro spodní stavbu železnic strojně v hornině třídy těžitelnosti I skupiny 3 Příplatek k cenám za ztížení při rekonstrukcích</t>
  </si>
  <si>
    <t>-248089969</t>
  </si>
  <si>
    <t>2*1*1*10</t>
  </si>
  <si>
    <t>15172R001</t>
  </si>
  <si>
    <t>Zřízení pažení kolejového lože do ocelových zápor hl výkopu do 4 m s jeho následným odstraněním</t>
  </si>
  <si>
    <t>-1537594660</t>
  </si>
  <si>
    <t>Zřízení a odstranění pažení stěn výkopu kolejového lože do ocelových zápor hloubky výkopu do 4 m</t>
  </si>
  <si>
    <t xml:space="preserve">Poznámka k souboru cen:_x000d_
1. V ceně nejsou započteny náklady na:_x000d_
a) zápory ocelové, které se oceňují cenami souboru cen 151 71-11 Osazení ocelových zápor pro pažení hloubených vykopávek katalogu 800-2 Zvláštní zakládání,_x000d_
b) převázky ocelové, které se oceňují cenou 151 71-2111 Převázka ocelová pro ukotvení záporového pažení katalogu 800-2 Zvláštní zakládání,_x000d_
c) vrchní kotvení zápor, které se oceňuje cenami souboru cen 151 71-31 Vrchní kotvení zápor na povrch výkopové jámy katalogu 800-2 Zvláštní zakládání._x000d_
</t>
  </si>
  <si>
    <t>Poznámka k položce:_x000d_
Zřízení pažení kolejového lože a pláně včetně dodání materiálu, spojovacího materiálu a jeho opotřebení, dle technologie dodavatele, vč. statického posouzení, počítána pohledová plocha.</t>
  </si>
  <si>
    <t xml:space="preserve">1 . etapa pažení </t>
  </si>
  <si>
    <t>(2,7+9,0)/2*3,1</t>
  </si>
  <si>
    <t xml:space="preserve">2. etapa pažení </t>
  </si>
  <si>
    <t>(2,7+5,7)/2*1,6</t>
  </si>
  <si>
    <t>356699964</t>
  </si>
  <si>
    <t>159,467-(106,413/2)</t>
  </si>
  <si>
    <t>-1898725693</t>
  </si>
  <si>
    <t>Poznámka k položce:_x000d_
celkem 12 km (např. skládka Malšovice)</t>
  </si>
  <si>
    <t>106,261*2</t>
  </si>
  <si>
    <t>-1999417335</t>
  </si>
  <si>
    <t>60*0,15</t>
  </si>
  <si>
    <t>208625736</t>
  </si>
  <si>
    <t>612790678</t>
  </si>
  <si>
    <t>Poznámka k položce:_x000d_
zásyp trub a obnovení násypu:_x000d_
50% - vyzískaný materiál_x000d_
50% - nový materiál</t>
  </si>
  <si>
    <t>9,2*9,6+(9,2*(3,2+2,7))/3</t>
  </si>
  <si>
    <t>583312000</t>
  </si>
  <si>
    <t>štěrkopísek netříděný zásypový</t>
  </si>
  <si>
    <t>-1931675348</t>
  </si>
  <si>
    <t>Poznámka k položce:_x000d_
Poznámka k položce:_x000d_
pro zásyp trub a obnovení násypu</t>
  </si>
  <si>
    <t>50% nový materiál</t>
  </si>
  <si>
    <t>106,413*1,7/2</t>
  </si>
  <si>
    <t>-12123734</t>
  </si>
  <si>
    <t>60-17,399</t>
  </si>
  <si>
    <t>005724740</t>
  </si>
  <si>
    <t>1444178757</t>
  </si>
  <si>
    <t>42,601*0,06</t>
  </si>
  <si>
    <t>1790097715</t>
  </si>
  <si>
    <t>-1603600253</t>
  </si>
  <si>
    <t>-442940678</t>
  </si>
  <si>
    <t>273321117</t>
  </si>
  <si>
    <t>Základové desky mostních konstrukcí ze ŽB C 25/30</t>
  </si>
  <si>
    <t>-238481998</t>
  </si>
  <si>
    <t>Základové konstrukce z betonu železového desky ve výkopu nebo na hlavách pilot C 25/30</t>
  </si>
  <si>
    <t xml:space="preserve">Poznámka k souboru cen:_x000d_
1. V cenách jsou započteny i náklady na:_x000d_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pilíře,_x000d_
b) kontrolu uložení výztuže s předepsaným krytím,_x000d_
c) ošetření a ochranu čerstvě uloženého betonu._x000d_
2. V cenách nejsou započteny náklady na podkladní vrstvu základu, tyto se oceňují souborem cen 451 3-511 Podkladní nebo vyrovnávací vrstva z betonu prostého._x000d_
</t>
  </si>
  <si>
    <t>Poznámka k položce:_x000d_
Poznámka k položce:_x000d_
včetně zesíleného základu na výtoku_x000d_
(šikmé čelo trouby)</t>
  </si>
  <si>
    <t>základová deska pod troubou</t>
  </si>
  <si>
    <t>15,432*1,5*0,2</t>
  </si>
  <si>
    <t>zesílený základ</t>
  </si>
  <si>
    <t>0,153*2,1</t>
  </si>
  <si>
    <t>273354111</t>
  </si>
  <si>
    <t>Bednění základových desek - zřízení</t>
  </si>
  <si>
    <t>1200505958</t>
  </si>
  <si>
    <t>Bednění základových konstrukcí desek zřízení</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</si>
  <si>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</si>
  <si>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15,432*0,2*2</t>
  </si>
  <si>
    <t>1,5*0,2*2</t>
  </si>
  <si>
    <t>(0,48+0,65)*2,1</t>
  </si>
  <si>
    <t>273354211</t>
  </si>
  <si>
    <t>Bednění základových desek - odstranění</t>
  </si>
  <si>
    <t>185535111</t>
  </si>
  <si>
    <t>Bednění základových konstrukcí desek odstranění bednění</t>
  </si>
  <si>
    <t>1184894558</t>
  </si>
  <si>
    <t>15,432*1,5*2*5,4*1,1/1000</t>
  </si>
  <si>
    <t>0,65*2,1*2*5,4*1,1/1000</t>
  </si>
  <si>
    <t>1584151610</t>
  </si>
  <si>
    <t>základ čela vtok</t>
  </si>
  <si>
    <t>0,75*3,8</t>
  </si>
  <si>
    <t xml:space="preserve"> výtok práh</t>
  </si>
  <si>
    <t>2,2*0,4*0,7</t>
  </si>
  <si>
    <t>dlažba prahy</t>
  </si>
  <si>
    <t>3,18*0,4*0,5*2</t>
  </si>
  <si>
    <t>274354111</t>
  </si>
  <si>
    <t>Bednění základových pasů - zřízení</t>
  </si>
  <si>
    <t>-610185389</t>
  </si>
  <si>
    <t>Bednění základových konstrukcí pasů, prahů, věnců a ostruh zřízení</t>
  </si>
  <si>
    <t>základ čelo</t>
  </si>
  <si>
    <t>3,8*0,6*2</t>
  </si>
  <si>
    <t>1,25*0,6*2</t>
  </si>
  <si>
    <t>vtok a výtok práh</t>
  </si>
  <si>
    <t>2,2*0,7*2</t>
  </si>
  <si>
    <t>3,18*0,5*4</t>
  </si>
  <si>
    <t>0,4*0,7*2</t>
  </si>
  <si>
    <t>0,4*0,5*4</t>
  </si>
  <si>
    <t>274354211</t>
  </si>
  <si>
    <t>Bednění základových pasů - odstranění</t>
  </si>
  <si>
    <t>-1657931610</t>
  </si>
  <si>
    <t>Bednění základových konstrukcí pasů, prahů, věnců a ostruh odstranění bednění</t>
  </si>
  <si>
    <t>-1104832295</t>
  </si>
  <si>
    <t xml:space="preserve">vtokové čelo </t>
  </si>
  <si>
    <t>0,19*3,8</t>
  </si>
  <si>
    <t>-1772115364</t>
  </si>
  <si>
    <t>(0,1+0,3+0,67)*3,8</t>
  </si>
  <si>
    <t>1714381951</t>
  </si>
  <si>
    <t>1405267112</t>
  </si>
  <si>
    <t>47,9/1000</t>
  </si>
  <si>
    <t>2039340407</t>
  </si>
  <si>
    <t>vtokové čelo</t>
  </si>
  <si>
    <t>1,23*3,8</t>
  </si>
  <si>
    <t>1012216341</t>
  </si>
  <si>
    <t>3,8*1,29*2</t>
  </si>
  <si>
    <t>0,95*1,29*2</t>
  </si>
  <si>
    <t>-202209693</t>
  </si>
  <si>
    <t>334359115</t>
  </si>
  <si>
    <t>Výřez bednění pro prostup trub betonovou konstrukcí DN 600</t>
  </si>
  <si>
    <t>305233983</t>
  </si>
  <si>
    <t>Poznámka k položce:_x000d_
Poznámka k položce: Výřez DN 800 mmm</t>
  </si>
  <si>
    <t>-1020305866</t>
  </si>
  <si>
    <t>47,5/1000</t>
  </si>
  <si>
    <t>933869819</t>
  </si>
  <si>
    <t>vlevo:</t>
  </si>
  <si>
    <t>2*10</t>
  </si>
  <si>
    <t>-726250530</t>
  </si>
  <si>
    <t>Poznámka k položce:_x000d_
Poznámka k položce:_x000d_
Vyztužení betonu kamenných dlažeb a odláždění svahu.</t>
  </si>
  <si>
    <t>34,798*5,4*1,1/1000</t>
  </si>
  <si>
    <t>451315114</t>
  </si>
  <si>
    <t>Podkladní nebo výplňová vrstva z betonu C 12/15 tl do 100 mm</t>
  </si>
  <si>
    <t>-499458495</t>
  </si>
  <si>
    <t>Podkladní a výplňové vrstvy z betonu prostého tloušťky do 100 mm, z betonu C 12/15</t>
  </si>
  <si>
    <t>podkladní beton pod troubou</t>
  </si>
  <si>
    <t>2,2*14,6</t>
  </si>
  <si>
    <t>451571111</t>
  </si>
  <si>
    <t>Lože pod dlažby ze štěrkopísku vrstva tl do 100 mm</t>
  </si>
  <si>
    <t>23926461</t>
  </si>
  <si>
    <t>Lože pod dlažby ze štěrkopísků, tl. vrstvy do 100 mm</t>
  </si>
  <si>
    <t xml:space="preserve">Poznámka k souboru cen:_x000d_
1. Ceny lze použít i pro zřízení podkladního lože pod patky a konstrukce z prefabrikátů._x000d_
2. V cenách jsou započteny i náklady na urovnání líce vrstvy._x000d_
3. Plocha se stanoví v m2 dlažby, pod kterou je lože určeno._x000d_
</t>
  </si>
  <si>
    <t>465513157</t>
  </si>
  <si>
    <t>Dlažba svahu u opěr z upraveného lomového žulového kamene tl 200 mm do lože C 25/30 pl přes 10 m2</t>
  </si>
  <si>
    <t>-25012735</t>
  </si>
  <si>
    <t>Dlažba svahu u mostních opěr z upraveného lomového žulového kamene s vyspárováním maltou MC 25, šíře spáry 15 mm do betonového lože C 25/30 tloušťky 200 mm, plochy přes 10 m2</t>
  </si>
  <si>
    <t>vtok (až k pláni):</t>
  </si>
  <si>
    <t>(3,969+2,862)*2</t>
  </si>
  <si>
    <t>výtok včetně proti čelu:</t>
  </si>
  <si>
    <t>(3,969+5,724+0,875)*2</t>
  </si>
  <si>
    <t>Trubní vedení</t>
  </si>
  <si>
    <t>812472121</t>
  </si>
  <si>
    <t>Montáž potrubí z trub TBP těsněných pryžovými kroužky otevřený výkop sklon do 20 % DN 800</t>
  </si>
  <si>
    <t>1723789223</t>
  </si>
  <si>
    <t>Montáž potrubí z trub betonových hrdlových v otevřeném výkopu ve sklonu do 20 % z trub těsněných pryžovými kroužky DN 800</t>
  </si>
  <si>
    <t xml:space="preserve">Poznámka k souboru cen:_x000d_
1. V položkách cen 812 . . -2121 nejsou započteny náklady na dodání těsnících pryžových kroužků. Tyto kroužky se oceňují ve specifikaci, nejsou-li zahrnuty v ceně trub._x000d_
</t>
  </si>
  <si>
    <t>592211R021</t>
  </si>
  <si>
    <t>ŽB. trouba patková DN 800</t>
  </si>
  <si>
    <t>-1147109882</t>
  </si>
  <si>
    <t>Poznámka k položce:_x000d_
Poznámka k položce: přesná specifikace dle projektu, integrované pryžové těsnění trub, včetně spojovacího materiálu jednotlivých dílců. Trouba musí být schváleny pro použití pro SŽDC. Včetně dopravy na stavbu</t>
  </si>
  <si>
    <t>592211R022</t>
  </si>
  <si>
    <t>Vtoková ŽB. trouba patková DN 800</t>
  </si>
  <si>
    <t>909448309</t>
  </si>
  <si>
    <t>592211R023</t>
  </si>
  <si>
    <t>Šikmá výtoková ŽB. trouba patková DN 800</t>
  </si>
  <si>
    <t>-1049845844</t>
  </si>
  <si>
    <t>931992121</t>
  </si>
  <si>
    <t>Výplň dilatačních spár z extrudovaného polystyrénu tl 20 mm</t>
  </si>
  <si>
    <t>622958424</t>
  </si>
  <si>
    <t>Výplň dilatačních spár z polystyrenu extrudovaného, tloušťky 20 mm</t>
  </si>
  <si>
    <t xml:space="preserve">Poznámka k souboru cen:_x000d_
1. V cenách jsou započteny náklady na řezání desek z polystyrenu na požadovaný rozměr a uložení do bednění dilatační spáry s nutným zajištěním před betonáží._x000d_
2. V cenách nejsou započteny náklady bednění čela dilatační spáry a vložení lišt zkosení dilatační spáry, tmelení dilatační spáry s předtěsněním, tyto se oceňují souborem cen 931 99-41 Těsnění spáry betonové konstrukce pásy, profily a tmely._x000d_
</t>
  </si>
  <si>
    <t>mezi odlážděním a spodní stavbou:</t>
  </si>
  <si>
    <t xml:space="preserve">(0,44)*0,27    </t>
  </si>
  <si>
    <t>na výtoku:</t>
  </si>
  <si>
    <t>3,14*0,8*0,27</t>
  </si>
  <si>
    <t>u základové desky mezi kolejemi:</t>
  </si>
  <si>
    <t>0,25*1,6</t>
  </si>
  <si>
    <t>931994142</t>
  </si>
  <si>
    <t>Těsnění dilatační spáry betonové konstrukce polyuretanovým tmelem do pl 4,0 cm2</t>
  </si>
  <si>
    <t>488348631</t>
  </si>
  <si>
    <t>Těsnění spáry betonové konstrukce pásy, profily, tmely tmelem polyuretanovým spáry dilatační do 4,0 cm2</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</si>
  <si>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</si>
  <si>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mezi odlážděním a spodní stavbou</t>
  </si>
  <si>
    <t>0,44</t>
  </si>
  <si>
    <t xml:space="preserve">na výtoku </t>
  </si>
  <si>
    <t>3,14*1,15</t>
  </si>
  <si>
    <t>1,6</t>
  </si>
  <si>
    <t>-318087159</t>
  </si>
  <si>
    <t>čelo na vtoku (včetně zhotovení 1x základního PKO nátěru výztuže u vlysu s letopočtem s ručním očištěním kartáčem):</t>
  </si>
  <si>
    <t xml:space="preserve">bločkem do dlažby na výtoku: </t>
  </si>
  <si>
    <t>-624724859</t>
  </si>
  <si>
    <t>0,6*0,9*11,771</t>
  </si>
  <si>
    <t>362191945</t>
  </si>
  <si>
    <t>0,9*0,25*11,771</t>
  </si>
  <si>
    <t>1740034475</t>
  </si>
  <si>
    <t>-951663453</t>
  </si>
  <si>
    <t>174363703</t>
  </si>
  <si>
    <t>22,420*11</t>
  </si>
  <si>
    <t>-850798085</t>
  </si>
  <si>
    <t>998214111</t>
  </si>
  <si>
    <t>Přesun hmot pro mosty montované z dílců ŽB nebo předpjatých v do 20 m</t>
  </si>
  <si>
    <t>1724696590</t>
  </si>
  <si>
    <t>Přesun hmot pro mosty montované z dílců železobetonových nebo předpjatých vodorovná dopravní vzdálenost do 100 m výška mostu do 20 m</t>
  </si>
  <si>
    <t xml:space="preserve">Poznámka k souboru cen:_x000d_
1. Počet měrných jednotek se stanoví jako součet všech hmotností na objektu, včetně hmotnosti prefabrikátů oceňovaných ve specifikaci, přestože se jejich vodorovné přemístění oceňuje samostatně cenami souboru cen 922 11-4 . Vodorovné přemístění mostních dílců._x000d_
</t>
  </si>
  <si>
    <t>Poznámka k položce:_x000d_
Dobrý přístup k propustku (68m od žel. přejezdu P 2928 v km 449,449)</t>
  </si>
  <si>
    <t>711511101</t>
  </si>
  <si>
    <t>Provedení hydroizolace potrubí za studena penetračním nátěrem</t>
  </si>
  <si>
    <t>284098584</t>
  </si>
  <si>
    <t>Provedení izolace potrubí, nádrží, stok a kanalizačních šachet natěradly a tmely za studena nátěrem penetračním</t>
  </si>
  <si>
    <t>Poznámka k položce:_x000d_
Poznámka k položce: vnější povrch trub a čela včetně základového desky (Np)</t>
  </si>
  <si>
    <t>4,3*15,4</t>
  </si>
  <si>
    <t>3,8*2,19</t>
  </si>
  <si>
    <t>111631500</t>
  </si>
  <si>
    <t>-184189578</t>
  </si>
  <si>
    <t>Poznámka k položce:_x000d_
Poznámka k položce: Spotřeba 0,3-0,4kg/m2 dle povrchu, ředidlo technický benzín</t>
  </si>
  <si>
    <t>78,493*0,35/1000</t>
  </si>
  <si>
    <t>711511102</t>
  </si>
  <si>
    <t>Provedení hydroizolace potrubí za studena asfaltovým lakem</t>
  </si>
  <si>
    <t>1581877687</t>
  </si>
  <si>
    <t>Provedení izolace potrubí, nádrží, stok a kanalizačních šachet natěradly a tmely za studena nátěrem lakem asfaltovým</t>
  </si>
  <si>
    <t>Poznámka k položce:_x000d_
Poznámka k položce: vnější povrch trub, čela včetně základové desky (2x Na)</t>
  </si>
  <si>
    <t>2*78,493</t>
  </si>
  <si>
    <t>111631780</t>
  </si>
  <si>
    <t>lak hydroizolační asfaltový pro izolaci trub</t>
  </si>
  <si>
    <t>-1328442573</t>
  </si>
  <si>
    <t>Poznámka k položce:_x000d_
Poznámka k položce: Spotřeba: 0,3-0,5 kg/m2</t>
  </si>
  <si>
    <t>156,986*0,4/1000</t>
  </si>
  <si>
    <t>998711101</t>
  </si>
  <si>
    <t>Přesun hmot tonážní pro izolace proti vodě, vlhkosti a plynům v objektech výšky do 6 m</t>
  </si>
  <si>
    <t>-1246704830</t>
  </si>
  <si>
    <t>Přesun hmot pro izolace proti vodě, vlhkosti a plynům stanovený z hmotnosti přesunovaného materiálu vodorovná dopravní vzdálenost do 50 m v objektech výšky do 6 m</t>
  </si>
  <si>
    <t>002 - km 449,517 - svršek</t>
  </si>
  <si>
    <t>5905015010</t>
  </si>
  <si>
    <t>Oprava stezky ručně s odstraněním drnu a nánosu do 10 cm</t>
  </si>
  <si>
    <t>-1046593345</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</si>
  <si>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</si>
  <si>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Poznámka k souboru cen:_x000d_
1. V cenách jsou započteny náklady na ruční odstranění drnu a nánosu a rozprostření výzisku na terén nebo naložení na dopravní prostředek a urovnání povrchu stezky._x000d_
2. V cenách nejsou obsaženy náklady na doplnění a úpravu štěrkodrtě.</t>
  </si>
  <si>
    <t>kolej č.1 a kolej č.2</t>
  </si>
  <si>
    <t>0,8*9,0*2</t>
  </si>
  <si>
    <t>5905025010</t>
  </si>
  <si>
    <t>Doplnění stezky štěrkodrtí ojediněle ručně</t>
  </si>
  <si>
    <t>582884764</t>
  </si>
  <si>
    <t>Doplnění stezky štěrkodrtí ojediněle ručně. Poznámka: 1. V cenách jsou započteny náklady na doplnění kameniva stezky ojediněle ručně z vozíku nebo souvisle mechanizací z vozíků nebo železničních vozů. 2. V cenách nejsou obsaženy náklady na dodávku kameniva.</t>
  </si>
  <si>
    <t>Poznámka k souboru cen:_x000d_
1. V cenách jsou započteny náklady na doplnění kameniva stezky ojediněle ručně z vozíku nebo souvisle mechanizací z vozíků nebo železničních vozů._x000d_
2. V cenách nejsou obsaženy náklady na dodávku kameniva.</t>
  </si>
  <si>
    <t>14,4*0,1</t>
  </si>
  <si>
    <t>5955101025</t>
  </si>
  <si>
    <t>Kamenivo drcené drť frakce 4/8</t>
  </si>
  <si>
    <t>-1406163016</t>
  </si>
  <si>
    <t>1,44*1,6</t>
  </si>
  <si>
    <t>1422289195</t>
  </si>
  <si>
    <t xml:space="preserve">kolej č.1 a kolej č.2  (bez demontáže kolejnic):</t>
  </si>
  <si>
    <t>8,8*0,6*9,0</t>
  </si>
  <si>
    <t>-1047112025</t>
  </si>
  <si>
    <t>8,8*0,55*9,0</t>
  </si>
  <si>
    <t>-1734887881</t>
  </si>
  <si>
    <t>Poznámka k položce:_x000d_
Poznámka k položce: Včetně naložení štěrku v kamenolomu.</t>
  </si>
  <si>
    <t>43,56*1,7</t>
  </si>
  <si>
    <t>5906005125</t>
  </si>
  <si>
    <t>Ruční výměna pražce v KL otevřeném pražec betonový příčný vystrojený</t>
  </si>
  <si>
    <t>225819242</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</si>
  <si>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</si>
  <si>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souboru cen:_x000d_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vrtule._x000d_
2. V cenách nejsou obsaženy náklady na dodávku materiálu, dopravu výzisku na skládku a skládkovné.</t>
  </si>
  <si>
    <t>kolej č.1 a kolej č.2 (bez demontáže kolejnic):</t>
  </si>
  <si>
    <t>15*2</t>
  </si>
  <si>
    <t>5909010030</t>
  </si>
  <si>
    <t>Ojedinělé ruční podbití pražců příčných betonových</t>
  </si>
  <si>
    <t>-1928197156</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</si>
  <si>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</si>
  <si>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Poznámka k souboru cen:_x000d_
1. V cenách jsou započteny náklady na podbití pražce oboustranně v otevřeném i zapuštěném KL, odstranění kameniva, zdvih, ruční podbití, úprava profilu KL a případná úprava snížení pod patou kolejnice.</t>
  </si>
  <si>
    <t>1851355900</t>
  </si>
  <si>
    <t>původní štěrk</t>
  </si>
  <si>
    <t>47,52*1,8</t>
  </si>
  <si>
    <t>2,304</t>
  </si>
  <si>
    <t>74,052</t>
  </si>
  <si>
    <t>-565294487</t>
  </si>
  <si>
    <t>Poznámka k položce:_x000d_
obvyklý poplatek cca 250 Kč/t</t>
  </si>
  <si>
    <t>-1650585158</t>
  </si>
  <si>
    <t>997610230</t>
  </si>
  <si>
    <t>1040715896</t>
  </si>
  <si>
    <t>366388183</t>
  </si>
  <si>
    <t>Poznámka k položce:_x000d_
Statická zatěžovací zkouška pláně</t>
  </si>
  <si>
    <t>v 1.TK:</t>
  </si>
  <si>
    <t>C - práce SSZT</t>
  </si>
  <si>
    <t>7594105015</t>
  </si>
  <si>
    <t>Vrtání kolejnic všech souprav elektrickou vrtačkou</t>
  </si>
  <si>
    <t>Sborník UOŽI 01 2020</t>
  </si>
  <si>
    <t>1723249413</t>
  </si>
  <si>
    <t>7594105070</t>
  </si>
  <si>
    <t>Montáž lanového propojení tlumivek na betonové pražce 1,9 nebo 2,4 m</t>
  </si>
  <si>
    <t>-468289510</t>
  </si>
  <si>
    <t>Montáž lanového propojení tlumivek na betonové pražce 1,9 nebo 2,4 m - propojení stykového transformátoru s kolejnicí nebo s dalším stykovým transformátorem lanovým propojením; usazení pražců nebo trámků mezi koleje nebo podél koleje; připevnění lana k pražcům nebo montážním trámkům</t>
  </si>
  <si>
    <t>7594105072</t>
  </si>
  <si>
    <t>Montáž lanového propojení tlumivek na betonové pražce 3,7 nebo 4,2 m</t>
  </si>
  <si>
    <t>2078966394</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</si>
  <si>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</si>
  <si>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7594105332</t>
  </si>
  <si>
    <t>Montáž lanového propojení kolejnicového na betonové pražce do 3,3 m</t>
  </si>
  <si>
    <t>643831943</t>
  </si>
  <si>
    <t>Montáž lanového propojení kolejnicového na betonové pražce do 3,3 m - příčné nebo podélné propojení kolejnic přímých kolejí a na výhybkách; usazení pražců mezi souběžnými kolejemi nebo podél koleje; připevnění lanového propojení na pražce nebo montážní trámky</t>
  </si>
  <si>
    <t>7594107070</t>
  </si>
  <si>
    <t>Demontáž lanového propojení tlumivek z betonových pražců</t>
  </si>
  <si>
    <t>-1503103838</t>
  </si>
  <si>
    <t>7594107330</t>
  </si>
  <si>
    <t>Demontáž kolejnicového lanového propojení z betonových pražců</t>
  </si>
  <si>
    <t>-1620109720</t>
  </si>
  <si>
    <t>7594105330</t>
  </si>
  <si>
    <t>Montáž lanového propojení kolejnicového na betonové pražce do 2,9 m</t>
  </si>
  <si>
    <t>-1531908476</t>
  </si>
  <si>
    <t>Montáž lanového propojení kolejnicového na betonové pražce do 2,9 m - příčné nebo podélné propojení kolejnic přímých kolejí a na výhybkách; usazení pražců mezi souběžnými kolejemi nebo podél koleje; připevnění lanového propojení na pražce nebo montážní trámky</t>
  </si>
  <si>
    <t>7594110455</t>
  </si>
  <si>
    <t>Lanové propojení s kolíkovým ukončením LBI 1xFe20/330 norma 707579002 (HM0404223990422)</t>
  </si>
  <si>
    <t>1716255900</t>
  </si>
  <si>
    <t>7594110445</t>
  </si>
  <si>
    <t>Lanové propojení s kolíkovým ukončením LBI 1xFe20/220</t>
  </si>
  <si>
    <t>128161903</t>
  </si>
  <si>
    <t>7592007050</t>
  </si>
  <si>
    <t>Demontáž počítacího bodu (senzoru) RSR 180</t>
  </si>
  <si>
    <t>1414460708</t>
  </si>
  <si>
    <t>7592005050</t>
  </si>
  <si>
    <t>Montáž počítacího bodu (senzoru) RSR 180</t>
  </si>
  <si>
    <t>-1936679626</t>
  </si>
  <si>
    <t>Montáž počítacího bodu (senzoru) RSR 180 - uložení a připevnění na určené místo, seřízení polohy, přezkoušení</t>
  </si>
  <si>
    <t>7592010172</t>
  </si>
  <si>
    <t>Kolové senzory a snímače počítačů náprav Připevňovací čep BBK pro upevňovací soupravu SK140</t>
  </si>
  <si>
    <t>pár</t>
  </si>
  <si>
    <t>1418327389</t>
  </si>
  <si>
    <t>D - práce SEE</t>
  </si>
  <si>
    <t>SO1 - osvětlení</t>
  </si>
  <si>
    <t>SO1.1 - rozvody</t>
  </si>
  <si>
    <t>7493100660</t>
  </si>
  <si>
    <t>Venkovní osvětlení Svítidla pro železnici LED svítidlo o příkonu 36 - 55 W určené pro osvětlení venkovních prostor veřejnosti přístupných (nástupiště, přechody kolejiště) na ŽDC.</t>
  </si>
  <si>
    <t>985878167</t>
  </si>
  <si>
    <t>Poznámka k položce:_x000d_
svítidlo 44W</t>
  </si>
  <si>
    <t>7493100340</t>
  </si>
  <si>
    <t>Venkovní osvětlení Osvětlovací věže Svorníkový (kotevní) koš pro OSŽ 20P pozinkovaný</t>
  </si>
  <si>
    <t>-1932644042</t>
  </si>
  <si>
    <t>Poznámka k položce:_x000d_
kotevní rámeček pro stožár RADEK</t>
  </si>
  <si>
    <t>7493152530</t>
  </si>
  <si>
    <t>Montáž svítidla pro železnici na sklopný stožár - kompletace a montáž včetně "superlife" světelného zdroje, elektronického předřadníku a připojení kabelu</t>
  </si>
  <si>
    <t>-1929365689</t>
  </si>
  <si>
    <t>7493171010</t>
  </si>
  <si>
    <t>Demontáž osvětlovacích stožárů výšky do 6 m - včetně veškeré elektrovýzbroje (svítidla, kabely, rozvodnice)</t>
  </si>
  <si>
    <t>1939779513</t>
  </si>
  <si>
    <t>7493151010</t>
  </si>
  <si>
    <t>Montáž osvětlovacích stožárů včetně výstroje sklopných výšky do 12 m - včetně připojovací svorkovnice pro 2x svítidla, kabelového vedení ke svítidlům a veškerého příslušenství. Neobsahuje základovou konstrukci a montáž svítidla</t>
  </si>
  <si>
    <t>1861563865</t>
  </si>
  <si>
    <t>7492501930</t>
  </si>
  <si>
    <t>Kabely, vodiče, šňůry Cu - nn Kabel silový 4 a 5-žílový Cu, plastová izolace CYKY 4J6 (4Bx6)</t>
  </si>
  <si>
    <t>1999923463</t>
  </si>
  <si>
    <t>7492502020</t>
  </si>
  <si>
    <t>Kabely, vodiče, šňůry Cu - nn Kabel silový 4 a 5-žílový Cu, plastová izolace CYKY 5J4 (5Cx4)</t>
  </si>
  <si>
    <t>-1625914755</t>
  </si>
  <si>
    <t>7491100120</t>
  </si>
  <si>
    <t xml:space="preserve">Trubková vedení Ohebné elektroinstalační trubky KOPOFLEX  50 rudá</t>
  </si>
  <si>
    <t>-906116761</t>
  </si>
  <si>
    <t>7492554010</t>
  </si>
  <si>
    <t>Montáž kabelů 4- a 5-žílových Cu do 16 mm2 - uložení do země, chráničky, na rošty, pod omítku apod.</t>
  </si>
  <si>
    <t>460392517</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</si>
  <si>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</si>
  <si>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t>
  </si>
  <si>
    <t>-1286025008</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</si>
  <si>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</si>
  <si>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7492756040</t>
  </si>
  <si>
    <t>Pomocné práce pro montáž kabelů zatažení kabelů do chráničky do 4 kg/m</t>
  </si>
  <si>
    <t>1259982316</t>
  </si>
  <si>
    <t>7492471010</t>
  </si>
  <si>
    <t>Demontáže kabelových vedení nn - demontáž ze zemní kynety, roštu, rozvaděče, trubky, chráničky apod.</t>
  </si>
  <si>
    <t>-95583924</t>
  </si>
  <si>
    <t>7491600200</t>
  </si>
  <si>
    <t>Uzemnění Vnější Pásek pozink. FeZn 30x4</t>
  </si>
  <si>
    <t>1679572578</t>
  </si>
  <si>
    <t>7491601340</t>
  </si>
  <si>
    <t>Uzemnění Hromosvodné vedení Svorka SK</t>
  </si>
  <si>
    <t>386747587</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</si>
  <si>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</si>
  <si>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t>
  </si>
  <si>
    <t>558773583</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</si>
  <si>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</si>
  <si>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7491654012</t>
  </si>
  <si>
    <t>Montáž svorek spojovacích se 3 a více šrouby (typ ST, SJ, SK, SZ, SR01, 02, aj.)</t>
  </si>
  <si>
    <t>1182753878</t>
  </si>
  <si>
    <t>7493600780</t>
  </si>
  <si>
    <t>Kabelové a zásuvkové skříně, elektroměrové rozvaděče Skříně elektroměrové pro přímé měření Rozváděč pro jednosazbový jednofázový elektroměr do 25A kompaktní pilíř včetně základu</t>
  </si>
  <si>
    <t>-620532786</t>
  </si>
  <si>
    <t>Poznámka k položce:_x000d_
RE - společný pilíř s RO</t>
  </si>
  <si>
    <t>7493102280</t>
  </si>
  <si>
    <t>Venkovní osvětlení Rozvaděče pro napájení veřejného osvětlení do 6ks 3-f větví</t>
  </si>
  <si>
    <t>1165809962</t>
  </si>
  <si>
    <t>Poznámka k položce:_x000d_
RO - společný pilíř s RE</t>
  </si>
  <si>
    <t>7493655035</t>
  </si>
  <si>
    <t>Montáž skříní elektroměrových venkovních pro přímé měření do 80 A pro připojení kabelů do 16 mm2 v sestavě s elektroměrným rozvaděčem pro připojení kabelů do 240 mm2 s 1-2 sadami pojistkových spodků kompaktní pilíř - včetně elektrovýzbroje, neobsahuje cen</t>
  </si>
  <si>
    <t>842682327</t>
  </si>
  <si>
    <t>Montáž skříní elektroměrových venkovních pro přímé měření do 80 A pro připojení kabelů do 16 mm2 v sestavě s elektroměrným rozvaděčem pro připojení kabelů do 240 mm2 s 1-2 sadami pojistkových spodků kompaktní pilíř - včetně elektrovýzbroje, neobsahuje cenu za zemní práce</t>
  </si>
  <si>
    <t>Poznámka k položce:_x000d_
montáž rozvaděče RE-RO</t>
  </si>
  <si>
    <t>7498150515</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</si>
  <si>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t>
  </si>
  <si>
    <t>433810396</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</si>
  <si>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</si>
  <si>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SO1.2 - zemní práce</t>
  </si>
  <si>
    <t>M - Práce a dodávky M</t>
  </si>
  <si>
    <t xml:space="preserve">    46-M - Zemní práce při extr.mont.pracích</t>
  </si>
  <si>
    <t>Práce a dodávky M</t>
  </si>
  <si>
    <t>46-M</t>
  </si>
  <si>
    <t>Zemní práce při extr.mont.pracích</t>
  </si>
  <si>
    <t>460050004</t>
  </si>
  <si>
    <t xml:space="preserve">Hloubení nezapažených jam ručně pro stožáry  s přemístěním výkopku do vzdálenosti 3 m od okraje jámy nebo naložením na dopravní prostředek, včetně zásypu, zhutnění a urovnání povrchu bez patky jednoduché na rovině, délky přes 6 do 8 m, v hornině třídy 4</t>
  </si>
  <si>
    <t>532078391</t>
  </si>
  <si>
    <t>Hloubení nezapažených jam ručně pro stožáry s přemístěním výkopku do vzdálenosti 3 m od okraje jámy nebo naložením na dopravní prostředek, včetně zásypu, zhutnění a urovnání povrchu bez patky jednoduché na rovině, délky přes 6 do 8 m, v hornině třídy 4</t>
  </si>
  <si>
    <t>460080035</t>
  </si>
  <si>
    <t xml:space="preserve">Základové konstrukce  základ bez bednění do rostlé zeminy z monolitického železobetonu bez výztuže tř. C 25/30</t>
  </si>
  <si>
    <t>929697532</t>
  </si>
  <si>
    <t>Základové konstrukce základ bez bednění do rostlé zeminy z monolitického železobetonu bez výztuže tř. C 25/30</t>
  </si>
  <si>
    <t>0,4*0,4*1*3</t>
  </si>
  <si>
    <t>460080112</t>
  </si>
  <si>
    <t xml:space="preserve">Základové konstrukce  bourání základu včetně záhozu jámy sypaninou, zhutnění a urovnání betonového</t>
  </si>
  <si>
    <t>1160165456</t>
  </si>
  <si>
    <t>Základové konstrukce bourání základu včetně záhozu jámy sypaninou, zhutnění a urovnání betonového</t>
  </si>
  <si>
    <t>Poznámka k položce:_x000d_
odbourání starých základů stožárků</t>
  </si>
  <si>
    <t>0,5*0,5*0,2*3</t>
  </si>
  <si>
    <t>460150164</t>
  </si>
  <si>
    <t>Hloubení zapažených i nezapažených kabelových rýh ručně včetně urovnání dna s přemístěním výkopku do vzdálenosti 3 m od okraje jámy nebo naložením na dopravní prostředek šířky 35 cm, hloubky 80 cm, v hornině třídy 4</t>
  </si>
  <si>
    <t>-979600051</t>
  </si>
  <si>
    <t>460270221</t>
  </si>
  <si>
    <t xml:space="preserve">Pilíře a skříně pro rozvod nn  bourání pilíře ze zdiva cihelného včetně úpravy terénu skříně výšky přes 60 do 105 cm, šířky do 90 cm</t>
  </si>
  <si>
    <t>946899143</t>
  </si>
  <si>
    <t>Pilíře a skříně pro rozvod nn bourání pilíře ze zdiva cihelného včetně úpravy terénu skříně výšky přes 60 do 105 cm, šířky do 90 cm</t>
  </si>
  <si>
    <t>460490013</t>
  </si>
  <si>
    <t xml:space="preserve">Krytí kabelů, spojek, koncovek a odbočnic  kabelů výstražnou fólií z PVC včetně vyrovnání povrchu rýhy, rozvinutí a uložení fólie do rýhy, fólie šířky do 34cm</t>
  </si>
  <si>
    <t>1871438882</t>
  </si>
  <si>
    <t>Krytí kabelů, spojek, koncovek a odbočnic kabelů výstražnou fólií z PVC včetně vyrovnání povrchu rýhy, rozvinutí a uložení fólie do rýhy, fólie šířky do 34cm</t>
  </si>
  <si>
    <t>460520162</t>
  </si>
  <si>
    <t>Montáž trubek ochranných uložených volně do rýhy plastových tuhých,vnitřního průměru přes 32 do 50 mm</t>
  </si>
  <si>
    <t>1906834430</t>
  </si>
  <si>
    <t>460560164</t>
  </si>
  <si>
    <t>Zásyp kabelových rýh ručně s uložením výkopku ve vrstvách včetně zhutnění a urovnání povrchu šířky 35 cm hloubky 80 cm, v hornině třídy 4</t>
  </si>
  <si>
    <t>-1355799300</t>
  </si>
  <si>
    <t>460600061</t>
  </si>
  <si>
    <t xml:space="preserve">Přemístění (odvoz) horniny, suti a vybouraných hmot  odvoz suti a vybouraných hmot do 1 km</t>
  </si>
  <si>
    <t>-260870244</t>
  </si>
  <si>
    <t>Přemístění (odvoz) horniny, suti a vybouraných hmot odvoz suti a vybouraných hmot do 1 km</t>
  </si>
  <si>
    <t>460600071</t>
  </si>
  <si>
    <t xml:space="preserve">Přemístění (odvoz) horniny, suti a vybouraných hmot  odvoz suti a vybouraných hmot Příplatek k ceně za každý další i započatý 1 km</t>
  </si>
  <si>
    <t>2084759532</t>
  </si>
  <si>
    <t>Přemístění (odvoz) horniny, suti a vybouraných hmot odvoz suti a vybouraných hmot Příplatek k ceně za každý další i započatý 1 km</t>
  </si>
  <si>
    <t>20*0,5</t>
  </si>
  <si>
    <t>460620014</t>
  </si>
  <si>
    <t xml:space="preserve">Úprava terénu  provizorní úprava terénu včetně odkopání drobných nerovností a zásypu prohlubní se zhutněním, v hornině třídy 4</t>
  </si>
  <si>
    <t>-658103627</t>
  </si>
  <si>
    <t>Úprava terénu provizorní úprava terénu včetně odkopání drobných nerovností a zásypu prohlubní se zhutněním, v hornině třídy 4</t>
  </si>
  <si>
    <t>SO1.3 - VON</t>
  </si>
  <si>
    <t>022102001</t>
  </si>
  <si>
    <t>Geodetické práce Geodetické práce elektrického zařízení</t>
  </si>
  <si>
    <t>1794191144</t>
  </si>
  <si>
    <t>023101001</t>
  </si>
  <si>
    <t>Projektové práce Projektové práce v rozsahu ZRN (vyjma dále jmenované práce) do 1 mil. Kč</t>
  </si>
  <si>
    <t>113032148</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</si>
</sst>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7" fillId="0" borderId="0" xfId="0" applyNumberFormat="1" applyFont="1" applyAlignment="1" applyProtection="1">
      <alignment horizontal="righ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3"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20" fillId="0" borderId="0" xfId="0" applyFont="1" applyAlignment="1" applyProtection="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21"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theme" Target="theme/theme1.xml" /><Relationship Id="rId29" Type="http://schemas.openxmlformats.org/officeDocument/2006/relationships/calcChain" Target="calcChain.xml" /><Relationship Id="rId3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27</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30</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32</v>
      </c>
      <c r="AO13" s="22"/>
      <c r="AP13" s="22"/>
      <c r="AQ13" s="22"/>
      <c r="AR13" s="20"/>
      <c r="BE13" s="31"/>
      <c r="BS13" s="17" t="s">
        <v>6</v>
      </c>
    </row>
    <row r="14">
      <c r="B14" s="21"/>
      <c r="C14" s="22"/>
      <c r="D14" s="22"/>
      <c r="E14" s="34" t="s">
        <v>32</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32</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19</v>
      </c>
      <c r="AO17" s="22"/>
      <c r="AP17" s="22"/>
      <c r="AQ17" s="22"/>
      <c r="AR17" s="20"/>
      <c r="BE17" s="31"/>
      <c r="BS17" s="17" t="s">
        <v>35</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36</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37</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19</v>
      </c>
      <c r="AO20" s="22"/>
      <c r="AP20" s="22"/>
      <c r="AQ20" s="22"/>
      <c r="AR20" s="20"/>
      <c r="BE20" s="31"/>
      <c r="BS20" s="17" t="s">
        <v>35</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39</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40</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41</v>
      </c>
      <c r="M28" s="45"/>
      <c r="N28" s="45"/>
      <c r="O28" s="45"/>
      <c r="P28" s="45"/>
      <c r="Q28" s="40"/>
      <c r="R28" s="40"/>
      <c r="S28" s="40"/>
      <c r="T28" s="40"/>
      <c r="U28" s="40"/>
      <c r="V28" s="40"/>
      <c r="W28" s="45" t="s">
        <v>42</v>
      </c>
      <c r="X28" s="45"/>
      <c r="Y28" s="45"/>
      <c r="Z28" s="45"/>
      <c r="AA28" s="45"/>
      <c r="AB28" s="45"/>
      <c r="AC28" s="45"/>
      <c r="AD28" s="45"/>
      <c r="AE28" s="45"/>
      <c r="AF28" s="40"/>
      <c r="AG28" s="40"/>
      <c r="AH28" s="40"/>
      <c r="AI28" s="40"/>
      <c r="AJ28" s="40"/>
      <c r="AK28" s="45" t="s">
        <v>43</v>
      </c>
      <c r="AL28" s="45"/>
      <c r="AM28" s="45"/>
      <c r="AN28" s="45"/>
      <c r="AO28" s="45"/>
      <c r="AP28" s="40"/>
      <c r="AQ28" s="40"/>
      <c r="AR28" s="44"/>
      <c r="BE28" s="31"/>
    </row>
    <row r="29" s="3" customFormat="1" ht="14.4" customHeight="1">
      <c r="A29" s="3"/>
      <c r="B29" s="46"/>
      <c r="C29" s="47"/>
      <c r="D29" s="32" t="s">
        <v>44</v>
      </c>
      <c r="E29" s="47"/>
      <c r="F29" s="32" t="s">
        <v>45</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46</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47</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48</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49</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50</v>
      </c>
      <c r="E35" s="54"/>
      <c r="F35" s="54"/>
      <c r="G35" s="54"/>
      <c r="H35" s="54"/>
      <c r="I35" s="54"/>
      <c r="J35" s="54"/>
      <c r="K35" s="54"/>
      <c r="L35" s="54"/>
      <c r="M35" s="54"/>
      <c r="N35" s="54"/>
      <c r="O35" s="54"/>
      <c r="P35" s="54"/>
      <c r="Q35" s="54"/>
      <c r="R35" s="54"/>
      <c r="S35" s="54"/>
      <c r="T35" s="55" t="s">
        <v>51</v>
      </c>
      <c r="U35" s="54"/>
      <c r="V35" s="54"/>
      <c r="W35" s="54"/>
      <c r="X35" s="56" t="s">
        <v>52</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53</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65020121</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Oprava trati v úseku Velké Březno - Boletice n/L km 440,200 - 443,320</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trať 073</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14. 2. 2020</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Správa železnic, OŘ ÚNL</v>
      </c>
      <c r="M49" s="40"/>
      <c r="N49" s="40"/>
      <c r="O49" s="40"/>
      <c r="P49" s="40"/>
      <c r="Q49" s="40"/>
      <c r="R49" s="40"/>
      <c r="S49" s="40"/>
      <c r="T49" s="40"/>
      <c r="U49" s="40"/>
      <c r="V49" s="40"/>
      <c r="W49" s="40"/>
      <c r="X49" s="40"/>
      <c r="Y49" s="40"/>
      <c r="Z49" s="40"/>
      <c r="AA49" s="40"/>
      <c r="AB49" s="40"/>
      <c r="AC49" s="40"/>
      <c r="AD49" s="40"/>
      <c r="AE49" s="40"/>
      <c r="AF49" s="40"/>
      <c r="AG49" s="40"/>
      <c r="AH49" s="40"/>
      <c r="AI49" s="32" t="s">
        <v>33</v>
      </c>
      <c r="AJ49" s="40"/>
      <c r="AK49" s="40"/>
      <c r="AL49" s="40"/>
      <c r="AM49" s="73" t="str">
        <f>IF(E17="","",E17)</f>
        <v xml:space="preserve"> </v>
      </c>
      <c r="AN49" s="64"/>
      <c r="AO49" s="64"/>
      <c r="AP49" s="64"/>
      <c r="AQ49" s="40"/>
      <c r="AR49" s="44"/>
      <c r="AS49" s="74" t="s">
        <v>54</v>
      </c>
      <c r="AT49" s="75"/>
      <c r="AU49" s="76"/>
      <c r="AV49" s="76"/>
      <c r="AW49" s="76"/>
      <c r="AX49" s="76"/>
      <c r="AY49" s="76"/>
      <c r="AZ49" s="76"/>
      <c r="BA49" s="76"/>
      <c r="BB49" s="76"/>
      <c r="BC49" s="76"/>
      <c r="BD49" s="77"/>
      <c r="BE49" s="38"/>
    </row>
    <row r="50" s="2" customFormat="1" ht="15.15" customHeight="1">
      <c r="A50" s="38"/>
      <c r="B50" s="39"/>
      <c r="C50" s="32" t="s">
        <v>31</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36</v>
      </c>
      <c r="AJ50" s="40"/>
      <c r="AK50" s="40"/>
      <c r="AL50" s="40"/>
      <c r="AM50" s="73" t="str">
        <f>IF(E20="","",E20)</f>
        <v>Věra Trnková</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55</v>
      </c>
      <c r="D52" s="87"/>
      <c r="E52" s="87"/>
      <c r="F52" s="87"/>
      <c r="G52" s="87"/>
      <c r="H52" s="88"/>
      <c r="I52" s="89" t="s">
        <v>56</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57</v>
      </c>
      <c r="AH52" s="87"/>
      <c r="AI52" s="87"/>
      <c r="AJ52" s="87"/>
      <c r="AK52" s="87"/>
      <c r="AL52" s="87"/>
      <c r="AM52" s="87"/>
      <c r="AN52" s="89" t="s">
        <v>58</v>
      </c>
      <c r="AO52" s="87"/>
      <c r="AP52" s="87"/>
      <c r="AQ52" s="91" t="s">
        <v>59</v>
      </c>
      <c r="AR52" s="44"/>
      <c r="AS52" s="92" t="s">
        <v>60</v>
      </c>
      <c r="AT52" s="93" t="s">
        <v>61</v>
      </c>
      <c r="AU52" s="93" t="s">
        <v>62</v>
      </c>
      <c r="AV52" s="93" t="s">
        <v>63</v>
      </c>
      <c r="AW52" s="93" t="s">
        <v>64</v>
      </c>
      <c r="AX52" s="93" t="s">
        <v>65</v>
      </c>
      <c r="AY52" s="93" t="s">
        <v>66</v>
      </c>
      <c r="AZ52" s="93" t="s">
        <v>67</v>
      </c>
      <c r="BA52" s="93" t="s">
        <v>68</v>
      </c>
      <c r="BB52" s="93" t="s">
        <v>69</v>
      </c>
      <c r="BC52" s="93" t="s">
        <v>70</v>
      </c>
      <c r="BD52" s="94" t="s">
        <v>71</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72</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ROUND(AG55+AG67+AG88+AG89,2)</f>
        <v>0</v>
      </c>
      <c r="AH54" s="101"/>
      <c r="AI54" s="101"/>
      <c r="AJ54" s="101"/>
      <c r="AK54" s="101"/>
      <c r="AL54" s="101"/>
      <c r="AM54" s="101"/>
      <c r="AN54" s="102">
        <f>SUM(AG54,AT54)</f>
        <v>0</v>
      </c>
      <c r="AO54" s="102"/>
      <c r="AP54" s="102"/>
      <c r="AQ54" s="103" t="s">
        <v>19</v>
      </c>
      <c r="AR54" s="104"/>
      <c r="AS54" s="105">
        <f>ROUND(AS55+AS67+AS88+AS89,2)</f>
        <v>0</v>
      </c>
      <c r="AT54" s="106">
        <f>ROUND(SUM(AV54:AW54),2)</f>
        <v>0</v>
      </c>
      <c r="AU54" s="107">
        <f>ROUND(AU55+AU67+AU88+AU89,5)</f>
        <v>0</v>
      </c>
      <c r="AV54" s="106">
        <f>ROUND(AZ54*L29,2)</f>
        <v>0</v>
      </c>
      <c r="AW54" s="106">
        <f>ROUND(BA54*L30,2)</f>
        <v>0</v>
      </c>
      <c r="AX54" s="106">
        <f>ROUND(BB54*L29,2)</f>
        <v>0</v>
      </c>
      <c r="AY54" s="106">
        <f>ROUND(BC54*L30,2)</f>
        <v>0</v>
      </c>
      <c r="AZ54" s="106">
        <f>ROUND(AZ55+AZ67+AZ88+AZ89,2)</f>
        <v>0</v>
      </c>
      <c r="BA54" s="106">
        <f>ROUND(BA55+BA67+BA88+BA89,2)</f>
        <v>0</v>
      </c>
      <c r="BB54" s="106">
        <f>ROUND(BB55+BB67+BB88+BB89,2)</f>
        <v>0</v>
      </c>
      <c r="BC54" s="106">
        <f>ROUND(BC55+BC67+BC88+BC89,2)</f>
        <v>0</v>
      </c>
      <c r="BD54" s="108">
        <f>ROUND(BD55+BD67+BD88+BD89,2)</f>
        <v>0</v>
      </c>
      <c r="BE54" s="6"/>
      <c r="BS54" s="109" t="s">
        <v>73</v>
      </c>
      <c r="BT54" s="109" t="s">
        <v>74</v>
      </c>
      <c r="BU54" s="110" t="s">
        <v>75</v>
      </c>
      <c r="BV54" s="109" t="s">
        <v>76</v>
      </c>
      <c r="BW54" s="109" t="s">
        <v>5</v>
      </c>
      <c r="BX54" s="109" t="s">
        <v>77</v>
      </c>
      <c r="CL54" s="109" t="s">
        <v>19</v>
      </c>
    </row>
    <row r="55" s="7" customFormat="1" ht="16.5" customHeight="1">
      <c r="A55" s="7"/>
      <c r="B55" s="111"/>
      <c r="C55" s="112"/>
      <c r="D55" s="113" t="s">
        <v>78</v>
      </c>
      <c r="E55" s="113"/>
      <c r="F55" s="113"/>
      <c r="G55" s="113"/>
      <c r="H55" s="113"/>
      <c r="I55" s="114"/>
      <c r="J55" s="113" t="s">
        <v>79</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ROUND(AG56+AG57+SUM(AG64:AG66),2)</f>
        <v>0</v>
      </c>
      <c r="AH55" s="114"/>
      <c r="AI55" s="114"/>
      <c r="AJ55" s="114"/>
      <c r="AK55" s="114"/>
      <c r="AL55" s="114"/>
      <c r="AM55" s="114"/>
      <c r="AN55" s="116">
        <f>SUM(AG55,AT55)</f>
        <v>0</v>
      </c>
      <c r="AO55" s="114"/>
      <c r="AP55" s="114"/>
      <c r="AQ55" s="117" t="s">
        <v>80</v>
      </c>
      <c r="AR55" s="118"/>
      <c r="AS55" s="119">
        <f>ROUND(AS56+AS57+SUM(AS64:AS66),2)</f>
        <v>0</v>
      </c>
      <c r="AT55" s="120">
        <f>ROUND(SUM(AV55:AW55),2)</f>
        <v>0</v>
      </c>
      <c r="AU55" s="121">
        <f>ROUND(AU56+AU57+SUM(AU64:AU66),5)</f>
        <v>0</v>
      </c>
      <c r="AV55" s="120">
        <f>ROUND(AZ55*L29,2)</f>
        <v>0</v>
      </c>
      <c r="AW55" s="120">
        <f>ROUND(BA55*L30,2)</f>
        <v>0</v>
      </c>
      <c r="AX55" s="120">
        <f>ROUND(BB55*L29,2)</f>
        <v>0</v>
      </c>
      <c r="AY55" s="120">
        <f>ROUND(BC55*L30,2)</f>
        <v>0</v>
      </c>
      <c r="AZ55" s="120">
        <f>ROUND(AZ56+AZ57+SUM(AZ64:AZ66),2)</f>
        <v>0</v>
      </c>
      <c r="BA55" s="120">
        <f>ROUND(BA56+BA57+SUM(BA64:BA66),2)</f>
        <v>0</v>
      </c>
      <c r="BB55" s="120">
        <f>ROUND(BB56+BB57+SUM(BB64:BB66),2)</f>
        <v>0</v>
      </c>
      <c r="BC55" s="120">
        <f>ROUND(BC56+BC57+SUM(BC64:BC66),2)</f>
        <v>0</v>
      </c>
      <c r="BD55" s="122">
        <f>ROUND(BD56+BD57+SUM(BD64:BD66),2)</f>
        <v>0</v>
      </c>
      <c r="BE55" s="7"/>
      <c r="BS55" s="123" t="s">
        <v>73</v>
      </c>
      <c r="BT55" s="123" t="s">
        <v>81</v>
      </c>
      <c r="BU55" s="123" t="s">
        <v>75</v>
      </c>
      <c r="BV55" s="123" t="s">
        <v>76</v>
      </c>
      <c r="BW55" s="123" t="s">
        <v>82</v>
      </c>
      <c r="BX55" s="123" t="s">
        <v>5</v>
      </c>
      <c r="CL55" s="123" t="s">
        <v>19</v>
      </c>
      <c r="CM55" s="123" t="s">
        <v>83</v>
      </c>
    </row>
    <row r="56" s="4" customFormat="1" ht="16.5" customHeight="1">
      <c r="A56" s="124" t="s">
        <v>84</v>
      </c>
      <c r="B56" s="63"/>
      <c r="C56" s="125"/>
      <c r="D56" s="125"/>
      <c r="E56" s="126" t="s">
        <v>85</v>
      </c>
      <c r="F56" s="126"/>
      <c r="G56" s="126"/>
      <c r="H56" s="126"/>
      <c r="I56" s="126"/>
      <c r="J56" s="125"/>
      <c r="K56" s="126" t="s">
        <v>86</v>
      </c>
      <c r="L56" s="126"/>
      <c r="M56" s="126"/>
      <c r="N56" s="126"/>
      <c r="O56" s="126"/>
      <c r="P56" s="126"/>
      <c r="Q56" s="126"/>
      <c r="R56" s="126"/>
      <c r="S56" s="126"/>
      <c r="T56" s="126"/>
      <c r="U56" s="126"/>
      <c r="V56" s="126"/>
      <c r="W56" s="126"/>
      <c r="X56" s="126"/>
      <c r="Y56" s="126"/>
      <c r="Z56" s="126"/>
      <c r="AA56" s="126"/>
      <c r="AB56" s="126"/>
      <c r="AC56" s="126"/>
      <c r="AD56" s="126"/>
      <c r="AE56" s="126"/>
      <c r="AF56" s="126"/>
      <c r="AG56" s="127">
        <f>'01 - SO 01 - Železniční s...'!J32</f>
        <v>0</v>
      </c>
      <c r="AH56" s="125"/>
      <c r="AI56" s="125"/>
      <c r="AJ56" s="125"/>
      <c r="AK56" s="125"/>
      <c r="AL56" s="125"/>
      <c r="AM56" s="125"/>
      <c r="AN56" s="127">
        <f>SUM(AG56,AT56)</f>
        <v>0</v>
      </c>
      <c r="AO56" s="125"/>
      <c r="AP56" s="125"/>
      <c r="AQ56" s="128" t="s">
        <v>87</v>
      </c>
      <c r="AR56" s="65"/>
      <c r="AS56" s="129">
        <v>0</v>
      </c>
      <c r="AT56" s="130">
        <f>ROUND(SUM(AV56:AW56),2)</f>
        <v>0</v>
      </c>
      <c r="AU56" s="131">
        <f>'01 - SO 01 - Železniční s...'!P87</f>
        <v>0</v>
      </c>
      <c r="AV56" s="130">
        <f>'01 - SO 01 - Železniční s...'!J35</f>
        <v>0</v>
      </c>
      <c r="AW56" s="130">
        <f>'01 - SO 01 - Železniční s...'!J36</f>
        <v>0</v>
      </c>
      <c r="AX56" s="130">
        <f>'01 - SO 01 - Železniční s...'!J37</f>
        <v>0</v>
      </c>
      <c r="AY56" s="130">
        <f>'01 - SO 01 - Železniční s...'!J38</f>
        <v>0</v>
      </c>
      <c r="AZ56" s="130">
        <f>'01 - SO 01 - Železniční s...'!F35</f>
        <v>0</v>
      </c>
      <c r="BA56" s="130">
        <f>'01 - SO 01 - Železniční s...'!F36</f>
        <v>0</v>
      </c>
      <c r="BB56" s="130">
        <f>'01 - SO 01 - Železniční s...'!F37</f>
        <v>0</v>
      </c>
      <c r="BC56" s="130">
        <f>'01 - SO 01 - Železniční s...'!F38</f>
        <v>0</v>
      </c>
      <c r="BD56" s="132">
        <f>'01 - SO 01 - Železniční s...'!F39</f>
        <v>0</v>
      </c>
      <c r="BE56" s="4"/>
      <c r="BT56" s="133" t="s">
        <v>83</v>
      </c>
      <c r="BV56" s="133" t="s">
        <v>76</v>
      </c>
      <c r="BW56" s="133" t="s">
        <v>88</v>
      </c>
      <c r="BX56" s="133" t="s">
        <v>82</v>
      </c>
      <c r="CL56" s="133" t="s">
        <v>19</v>
      </c>
    </row>
    <row r="57" s="4" customFormat="1" ht="16.5" customHeight="1">
      <c r="A57" s="4"/>
      <c r="B57" s="63"/>
      <c r="C57" s="125"/>
      <c r="D57" s="125"/>
      <c r="E57" s="126" t="s">
        <v>89</v>
      </c>
      <c r="F57" s="126"/>
      <c r="G57" s="126"/>
      <c r="H57" s="126"/>
      <c r="I57" s="126"/>
      <c r="J57" s="125"/>
      <c r="K57" s="126" t="s">
        <v>90</v>
      </c>
      <c r="L57" s="126"/>
      <c r="M57" s="126"/>
      <c r="N57" s="126"/>
      <c r="O57" s="126"/>
      <c r="P57" s="126"/>
      <c r="Q57" s="126"/>
      <c r="R57" s="126"/>
      <c r="S57" s="126"/>
      <c r="T57" s="126"/>
      <c r="U57" s="126"/>
      <c r="V57" s="126"/>
      <c r="W57" s="126"/>
      <c r="X57" s="126"/>
      <c r="Y57" s="126"/>
      <c r="Z57" s="126"/>
      <c r="AA57" s="126"/>
      <c r="AB57" s="126"/>
      <c r="AC57" s="126"/>
      <c r="AD57" s="126"/>
      <c r="AE57" s="126"/>
      <c r="AF57" s="126"/>
      <c r="AG57" s="134">
        <f>ROUND(AG58+AG59+AG60,2)</f>
        <v>0</v>
      </c>
      <c r="AH57" s="125"/>
      <c r="AI57" s="125"/>
      <c r="AJ57" s="125"/>
      <c r="AK57" s="125"/>
      <c r="AL57" s="125"/>
      <c r="AM57" s="125"/>
      <c r="AN57" s="127">
        <f>SUM(AG57,AT57)</f>
        <v>0</v>
      </c>
      <c r="AO57" s="125"/>
      <c r="AP57" s="125"/>
      <c r="AQ57" s="128" t="s">
        <v>87</v>
      </c>
      <c r="AR57" s="65"/>
      <c r="AS57" s="129">
        <f>ROUND(AS58+AS59+AS60,2)</f>
        <v>0</v>
      </c>
      <c r="AT57" s="130">
        <f>ROUND(SUM(AV57:AW57),2)</f>
        <v>0</v>
      </c>
      <c r="AU57" s="131">
        <f>ROUND(AU58+AU59+AU60,5)</f>
        <v>0</v>
      </c>
      <c r="AV57" s="130">
        <f>ROUND(AZ57*L29,2)</f>
        <v>0</v>
      </c>
      <c r="AW57" s="130">
        <f>ROUND(BA57*L30,2)</f>
        <v>0</v>
      </c>
      <c r="AX57" s="130">
        <f>ROUND(BB57*L29,2)</f>
        <v>0</v>
      </c>
      <c r="AY57" s="130">
        <f>ROUND(BC57*L30,2)</f>
        <v>0</v>
      </c>
      <c r="AZ57" s="130">
        <f>ROUND(AZ58+AZ59+AZ60,2)</f>
        <v>0</v>
      </c>
      <c r="BA57" s="130">
        <f>ROUND(BA58+BA59+BA60,2)</f>
        <v>0</v>
      </c>
      <c r="BB57" s="130">
        <f>ROUND(BB58+BB59+BB60,2)</f>
        <v>0</v>
      </c>
      <c r="BC57" s="130">
        <f>ROUND(BC58+BC59+BC60,2)</f>
        <v>0</v>
      </c>
      <c r="BD57" s="132">
        <f>ROUND(BD58+BD59+BD60,2)</f>
        <v>0</v>
      </c>
      <c r="BE57" s="4"/>
      <c r="BS57" s="133" t="s">
        <v>73</v>
      </c>
      <c r="BT57" s="133" t="s">
        <v>83</v>
      </c>
      <c r="BU57" s="133" t="s">
        <v>75</v>
      </c>
      <c r="BV57" s="133" t="s">
        <v>76</v>
      </c>
      <c r="BW57" s="133" t="s">
        <v>91</v>
      </c>
      <c r="BX57" s="133" t="s">
        <v>82</v>
      </c>
      <c r="CL57" s="133" t="s">
        <v>19</v>
      </c>
    </row>
    <row r="58" s="4" customFormat="1" ht="16.5" customHeight="1">
      <c r="A58" s="124" t="s">
        <v>84</v>
      </c>
      <c r="B58" s="63"/>
      <c r="C58" s="125"/>
      <c r="D58" s="125"/>
      <c r="E58" s="125"/>
      <c r="F58" s="126" t="s">
        <v>92</v>
      </c>
      <c r="G58" s="126"/>
      <c r="H58" s="126"/>
      <c r="I58" s="126"/>
      <c r="J58" s="126"/>
      <c r="K58" s="125"/>
      <c r="L58" s="126" t="s">
        <v>93</v>
      </c>
      <c r="M58" s="126"/>
      <c r="N58" s="126"/>
      <c r="O58" s="126"/>
      <c r="P58" s="126"/>
      <c r="Q58" s="126"/>
      <c r="R58" s="126"/>
      <c r="S58" s="126"/>
      <c r="T58" s="126"/>
      <c r="U58" s="126"/>
      <c r="V58" s="126"/>
      <c r="W58" s="126"/>
      <c r="X58" s="126"/>
      <c r="Y58" s="126"/>
      <c r="Z58" s="126"/>
      <c r="AA58" s="126"/>
      <c r="AB58" s="126"/>
      <c r="AC58" s="126"/>
      <c r="AD58" s="126"/>
      <c r="AE58" s="126"/>
      <c r="AF58" s="126"/>
      <c r="AG58" s="127">
        <f>'02.1 - SO 02.1 - Odvodnění'!J34</f>
        <v>0</v>
      </c>
      <c r="AH58" s="125"/>
      <c r="AI58" s="125"/>
      <c r="AJ58" s="125"/>
      <c r="AK58" s="125"/>
      <c r="AL58" s="125"/>
      <c r="AM58" s="125"/>
      <c r="AN58" s="127">
        <f>SUM(AG58,AT58)</f>
        <v>0</v>
      </c>
      <c r="AO58" s="125"/>
      <c r="AP58" s="125"/>
      <c r="AQ58" s="128" t="s">
        <v>87</v>
      </c>
      <c r="AR58" s="65"/>
      <c r="AS58" s="129">
        <v>0</v>
      </c>
      <c r="AT58" s="130">
        <f>ROUND(SUM(AV58:AW58),2)</f>
        <v>0</v>
      </c>
      <c r="AU58" s="131">
        <f>'02.1 - SO 02.1 - Odvodnění'!P91</f>
        <v>0</v>
      </c>
      <c r="AV58" s="130">
        <f>'02.1 - SO 02.1 - Odvodnění'!J37</f>
        <v>0</v>
      </c>
      <c r="AW58" s="130">
        <f>'02.1 - SO 02.1 - Odvodnění'!J38</f>
        <v>0</v>
      </c>
      <c r="AX58" s="130">
        <f>'02.1 - SO 02.1 - Odvodnění'!J39</f>
        <v>0</v>
      </c>
      <c r="AY58" s="130">
        <f>'02.1 - SO 02.1 - Odvodnění'!J40</f>
        <v>0</v>
      </c>
      <c r="AZ58" s="130">
        <f>'02.1 - SO 02.1 - Odvodnění'!F37</f>
        <v>0</v>
      </c>
      <c r="BA58" s="130">
        <f>'02.1 - SO 02.1 - Odvodnění'!F38</f>
        <v>0</v>
      </c>
      <c r="BB58" s="130">
        <f>'02.1 - SO 02.1 - Odvodnění'!F39</f>
        <v>0</v>
      </c>
      <c r="BC58" s="130">
        <f>'02.1 - SO 02.1 - Odvodnění'!F40</f>
        <v>0</v>
      </c>
      <c r="BD58" s="132">
        <f>'02.1 - SO 02.1 - Odvodnění'!F41</f>
        <v>0</v>
      </c>
      <c r="BE58" s="4"/>
      <c r="BT58" s="133" t="s">
        <v>94</v>
      </c>
      <c r="BV58" s="133" t="s">
        <v>76</v>
      </c>
      <c r="BW58" s="133" t="s">
        <v>95</v>
      </c>
      <c r="BX58" s="133" t="s">
        <v>91</v>
      </c>
      <c r="CL58" s="133" t="s">
        <v>19</v>
      </c>
    </row>
    <row r="59" s="4" customFormat="1" ht="16.5" customHeight="1">
      <c r="A59" s="124" t="s">
        <v>84</v>
      </c>
      <c r="B59" s="63"/>
      <c r="C59" s="125"/>
      <c r="D59" s="125"/>
      <c r="E59" s="125"/>
      <c r="F59" s="126" t="s">
        <v>96</v>
      </c>
      <c r="G59" s="126"/>
      <c r="H59" s="126"/>
      <c r="I59" s="126"/>
      <c r="J59" s="126"/>
      <c r="K59" s="125"/>
      <c r="L59" s="126" t="s">
        <v>97</v>
      </c>
      <c r="M59" s="126"/>
      <c r="N59" s="126"/>
      <c r="O59" s="126"/>
      <c r="P59" s="126"/>
      <c r="Q59" s="126"/>
      <c r="R59" s="126"/>
      <c r="S59" s="126"/>
      <c r="T59" s="126"/>
      <c r="U59" s="126"/>
      <c r="V59" s="126"/>
      <c r="W59" s="126"/>
      <c r="X59" s="126"/>
      <c r="Y59" s="126"/>
      <c r="Z59" s="126"/>
      <c r="AA59" s="126"/>
      <c r="AB59" s="126"/>
      <c r="AC59" s="126"/>
      <c r="AD59" s="126"/>
      <c r="AE59" s="126"/>
      <c r="AF59" s="126"/>
      <c r="AG59" s="127">
        <f>'02.2 - SO 02.2 - Nástupiště'!J34</f>
        <v>0</v>
      </c>
      <c r="AH59" s="125"/>
      <c r="AI59" s="125"/>
      <c r="AJ59" s="125"/>
      <c r="AK59" s="125"/>
      <c r="AL59" s="125"/>
      <c r="AM59" s="125"/>
      <c r="AN59" s="127">
        <f>SUM(AG59,AT59)</f>
        <v>0</v>
      </c>
      <c r="AO59" s="125"/>
      <c r="AP59" s="125"/>
      <c r="AQ59" s="128" t="s">
        <v>87</v>
      </c>
      <c r="AR59" s="65"/>
      <c r="AS59" s="129">
        <v>0</v>
      </c>
      <c r="AT59" s="130">
        <f>ROUND(SUM(AV59:AW59),2)</f>
        <v>0</v>
      </c>
      <c r="AU59" s="131">
        <f>'02.2 - SO 02.2 - Nástupiště'!P93</f>
        <v>0</v>
      </c>
      <c r="AV59" s="130">
        <f>'02.2 - SO 02.2 - Nástupiště'!J37</f>
        <v>0</v>
      </c>
      <c r="AW59" s="130">
        <f>'02.2 - SO 02.2 - Nástupiště'!J38</f>
        <v>0</v>
      </c>
      <c r="AX59" s="130">
        <f>'02.2 - SO 02.2 - Nástupiště'!J39</f>
        <v>0</v>
      </c>
      <c r="AY59" s="130">
        <f>'02.2 - SO 02.2 - Nástupiště'!J40</f>
        <v>0</v>
      </c>
      <c r="AZ59" s="130">
        <f>'02.2 - SO 02.2 - Nástupiště'!F37</f>
        <v>0</v>
      </c>
      <c r="BA59" s="130">
        <f>'02.2 - SO 02.2 - Nástupiště'!F38</f>
        <v>0</v>
      </c>
      <c r="BB59" s="130">
        <f>'02.2 - SO 02.2 - Nástupiště'!F39</f>
        <v>0</v>
      </c>
      <c r="BC59" s="130">
        <f>'02.2 - SO 02.2 - Nástupiště'!F40</f>
        <v>0</v>
      </c>
      <c r="BD59" s="132">
        <f>'02.2 - SO 02.2 - Nástupiště'!F41</f>
        <v>0</v>
      </c>
      <c r="BE59" s="4"/>
      <c r="BT59" s="133" t="s">
        <v>94</v>
      </c>
      <c r="BV59" s="133" t="s">
        <v>76</v>
      </c>
      <c r="BW59" s="133" t="s">
        <v>98</v>
      </c>
      <c r="BX59" s="133" t="s">
        <v>91</v>
      </c>
      <c r="CL59" s="133" t="s">
        <v>19</v>
      </c>
    </row>
    <row r="60" s="4" customFormat="1" ht="16.5" customHeight="1">
      <c r="A60" s="4"/>
      <c r="B60" s="63"/>
      <c r="C60" s="125"/>
      <c r="D60" s="125"/>
      <c r="E60" s="125"/>
      <c r="F60" s="126" t="s">
        <v>99</v>
      </c>
      <c r="G60" s="126"/>
      <c r="H60" s="126"/>
      <c r="I60" s="126"/>
      <c r="J60" s="126"/>
      <c r="K60" s="125"/>
      <c r="L60" s="126" t="s">
        <v>100</v>
      </c>
      <c r="M60" s="126"/>
      <c r="N60" s="126"/>
      <c r="O60" s="126"/>
      <c r="P60" s="126"/>
      <c r="Q60" s="126"/>
      <c r="R60" s="126"/>
      <c r="S60" s="126"/>
      <c r="T60" s="126"/>
      <c r="U60" s="126"/>
      <c r="V60" s="126"/>
      <c r="W60" s="126"/>
      <c r="X60" s="126"/>
      <c r="Y60" s="126"/>
      <c r="Z60" s="126"/>
      <c r="AA60" s="126"/>
      <c r="AB60" s="126"/>
      <c r="AC60" s="126"/>
      <c r="AD60" s="126"/>
      <c r="AE60" s="126"/>
      <c r="AF60" s="126"/>
      <c r="AG60" s="134">
        <f>ROUND(SUM(AG61:AG63),2)</f>
        <v>0</v>
      </c>
      <c r="AH60" s="125"/>
      <c r="AI60" s="125"/>
      <c r="AJ60" s="125"/>
      <c r="AK60" s="125"/>
      <c r="AL60" s="125"/>
      <c r="AM60" s="125"/>
      <c r="AN60" s="127">
        <f>SUM(AG60,AT60)</f>
        <v>0</v>
      </c>
      <c r="AO60" s="125"/>
      <c r="AP60" s="125"/>
      <c r="AQ60" s="128" t="s">
        <v>87</v>
      </c>
      <c r="AR60" s="65"/>
      <c r="AS60" s="129">
        <f>ROUND(SUM(AS61:AS63),2)</f>
        <v>0</v>
      </c>
      <c r="AT60" s="130">
        <f>ROUND(SUM(AV60:AW60),2)</f>
        <v>0</v>
      </c>
      <c r="AU60" s="131">
        <f>ROUND(SUM(AU61:AU63),5)</f>
        <v>0</v>
      </c>
      <c r="AV60" s="130">
        <f>ROUND(AZ60*L29,2)</f>
        <v>0</v>
      </c>
      <c r="AW60" s="130">
        <f>ROUND(BA60*L30,2)</f>
        <v>0</v>
      </c>
      <c r="AX60" s="130">
        <f>ROUND(BB60*L29,2)</f>
        <v>0</v>
      </c>
      <c r="AY60" s="130">
        <f>ROUND(BC60*L30,2)</f>
        <v>0</v>
      </c>
      <c r="AZ60" s="130">
        <f>ROUND(SUM(AZ61:AZ63),2)</f>
        <v>0</v>
      </c>
      <c r="BA60" s="130">
        <f>ROUND(SUM(BA61:BA63),2)</f>
        <v>0</v>
      </c>
      <c r="BB60" s="130">
        <f>ROUND(SUM(BB61:BB63),2)</f>
        <v>0</v>
      </c>
      <c r="BC60" s="130">
        <f>ROUND(SUM(BC61:BC63),2)</f>
        <v>0</v>
      </c>
      <c r="BD60" s="132">
        <f>ROUND(SUM(BD61:BD63),2)</f>
        <v>0</v>
      </c>
      <c r="BE60" s="4"/>
      <c r="BS60" s="133" t="s">
        <v>73</v>
      </c>
      <c r="BT60" s="133" t="s">
        <v>94</v>
      </c>
      <c r="BU60" s="133" t="s">
        <v>75</v>
      </c>
      <c r="BV60" s="133" t="s">
        <v>76</v>
      </c>
      <c r="BW60" s="133" t="s">
        <v>101</v>
      </c>
      <c r="BX60" s="133" t="s">
        <v>91</v>
      </c>
      <c r="CL60" s="133" t="s">
        <v>19</v>
      </c>
    </row>
    <row r="61" s="4" customFormat="1" ht="16.5" customHeight="1">
      <c r="A61" s="124" t="s">
        <v>84</v>
      </c>
      <c r="B61" s="63"/>
      <c r="C61" s="125"/>
      <c r="D61" s="125"/>
      <c r="E61" s="125"/>
      <c r="F61" s="125"/>
      <c r="G61" s="126" t="s">
        <v>102</v>
      </c>
      <c r="H61" s="126"/>
      <c r="I61" s="126"/>
      <c r="J61" s="126"/>
      <c r="K61" s="126"/>
      <c r="L61" s="125"/>
      <c r="M61" s="126" t="s">
        <v>103</v>
      </c>
      <c r="N61" s="126"/>
      <c r="O61" s="126"/>
      <c r="P61" s="126"/>
      <c r="Q61" s="126"/>
      <c r="R61" s="126"/>
      <c r="S61" s="126"/>
      <c r="T61" s="126"/>
      <c r="U61" s="126"/>
      <c r="V61" s="126"/>
      <c r="W61" s="126"/>
      <c r="X61" s="126"/>
      <c r="Y61" s="126"/>
      <c r="Z61" s="126"/>
      <c r="AA61" s="126"/>
      <c r="AB61" s="126"/>
      <c r="AC61" s="126"/>
      <c r="AD61" s="126"/>
      <c r="AE61" s="126"/>
      <c r="AF61" s="126"/>
      <c r="AG61" s="127">
        <f>'02.31 - SO 02.31 - P2978 ...'!J34</f>
        <v>0</v>
      </c>
      <c r="AH61" s="125"/>
      <c r="AI61" s="125"/>
      <c r="AJ61" s="125"/>
      <c r="AK61" s="125"/>
      <c r="AL61" s="125"/>
      <c r="AM61" s="125"/>
      <c r="AN61" s="127">
        <f>SUM(AG61,AT61)</f>
        <v>0</v>
      </c>
      <c r="AO61" s="125"/>
      <c r="AP61" s="125"/>
      <c r="AQ61" s="128" t="s">
        <v>87</v>
      </c>
      <c r="AR61" s="65"/>
      <c r="AS61" s="129">
        <v>0</v>
      </c>
      <c r="AT61" s="130">
        <f>ROUND(SUM(AV61:AW61),2)</f>
        <v>0</v>
      </c>
      <c r="AU61" s="131">
        <f>'02.31 - SO 02.31 - P2978 ...'!P94</f>
        <v>0</v>
      </c>
      <c r="AV61" s="130">
        <f>'02.31 - SO 02.31 - P2978 ...'!J37</f>
        <v>0</v>
      </c>
      <c r="AW61" s="130">
        <f>'02.31 - SO 02.31 - P2978 ...'!J38</f>
        <v>0</v>
      </c>
      <c r="AX61" s="130">
        <f>'02.31 - SO 02.31 - P2978 ...'!J39</f>
        <v>0</v>
      </c>
      <c r="AY61" s="130">
        <f>'02.31 - SO 02.31 - P2978 ...'!J40</f>
        <v>0</v>
      </c>
      <c r="AZ61" s="130">
        <f>'02.31 - SO 02.31 - P2978 ...'!F37</f>
        <v>0</v>
      </c>
      <c r="BA61" s="130">
        <f>'02.31 - SO 02.31 - P2978 ...'!F38</f>
        <v>0</v>
      </c>
      <c r="BB61" s="130">
        <f>'02.31 - SO 02.31 - P2978 ...'!F39</f>
        <v>0</v>
      </c>
      <c r="BC61" s="130">
        <f>'02.31 - SO 02.31 - P2978 ...'!F40</f>
        <v>0</v>
      </c>
      <c r="BD61" s="132">
        <f>'02.31 - SO 02.31 - P2978 ...'!F41</f>
        <v>0</v>
      </c>
      <c r="BE61" s="4"/>
      <c r="BT61" s="133" t="s">
        <v>104</v>
      </c>
      <c r="BV61" s="133" t="s">
        <v>76</v>
      </c>
      <c r="BW61" s="133" t="s">
        <v>105</v>
      </c>
      <c r="BX61" s="133" t="s">
        <v>101</v>
      </c>
      <c r="CL61" s="133" t="s">
        <v>19</v>
      </c>
    </row>
    <row r="62" s="4" customFormat="1" ht="16.5" customHeight="1">
      <c r="A62" s="124" t="s">
        <v>84</v>
      </c>
      <c r="B62" s="63"/>
      <c r="C62" s="125"/>
      <c r="D62" s="125"/>
      <c r="E62" s="125"/>
      <c r="F62" s="125"/>
      <c r="G62" s="126" t="s">
        <v>106</v>
      </c>
      <c r="H62" s="126"/>
      <c r="I62" s="126"/>
      <c r="J62" s="126"/>
      <c r="K62" s="126"/>
      <c r="L62" s="125"/>
      <c r="M62" s="126" t="s">
        <v>107</v>
      </c>
      <c r="N62" s="126"/>
      <c r="O62" s="126"/>
      <c r="P62" s="126"/>
      <c r="Q62" s="126"/>
      <c r="R62" s="126"/>
      <c r="S62" s="126"/>
      <c r="T62" s="126"/>
      <c r="U62" s="126"/>
      <c r="V62" s="126"/>
      <c r="W62" s="126"/>
      <c r="X62" s="126"/>
      <c r="Y62" s="126"/>
      <c r="Z62" s="126"/>
      <c r="AA62" s="126"/>
      <c r="AB62" s="126"/>
      <c r="AC62" s="126"/>
      <c r="AD62" s="126"/>
      <c r="AE62" s="126"/>
      <c r="AF62" s="126"/>
      <c r="AG62" s="127">
        <f>'02.32 - SO 02.32 - P2979 ...'!J34</f>
        <v>0</v>
      </c>
      <c r="AH62" s="125"/>
      <c r="AI62" s="125"/>
      <c r="AJ62" s="125"/>
      <c r="AK62" s="125"/>
      <c r="AL62" s="125"/>
      <c r="AM62" s="125"/>
      <c r="AN62" s="127">
        <f>SUM(AG62,AT62)</f>
        <v>0</v>
      </c>
      <c r="AO62" s="125"/>
      <c r="AP62" s="125"/>
      <c r="AQ62" s="128" t="s">
        <v>87</v>
      </c>
      <c r="AR62" s="65"/>
      <c r="AS62" s="129">
        <v>0</v>
      </c>
      <c r="AT62" s="130">
        <f>ROUND(SUM(AV62:AW62),2)</f>
        <v>0</v>
      </c>
      <c r="AU62" s="131">
        <f>'02.32 - SO 02.32 - P2979 ...'!P94</f>
        <v>0</v>
      </c>
      <c r="AV62" s="130">
        <f>'02.32 - SO 02.32 - P2979 ...'!J37</f>
        <v>0</v>
      </c>
      <c r="AW62" s="130">
        <f>'02.32 - SO 02.32 - P2979 ...'!J38</f>
        <v>0</v>
      </c>
      <c r="AX62" s="130">
        <f>'02.32 - SO 02.32 - P2979 ...'!J39</f>
        <v>0</v>
      </c>
      <c r="AY62" s="130">
        <f>'02.32 - SO 02.32 - P2979 ...'!J40</f>
        <v>0</v>
      </c>
      <c r="AZ62" s="130">
        <f>'02.32 - SO 02.32 - P2979 ...'!F37</f>
        <v>0</v>
      </c>
      <c r="BA62" s="130">
        <f>'02.32 - SO 02.32 - P2979 ...'!F38</f>
        <v>0</v>
      </c>
      <c r="BB62" s="130">
        <f>'02.32 - SO 02.32 - P2979 ...'!F39</f>
        <v>0</v>
      </c>
      <c r="BC62" s="130">
        <f>'02.32 - SO 02.32 - P2979 ...'!F40</f>
        <v>0</v>
      </c>
      <c r="BD62" s="132">
        <f>'02.32 - SO 02.32 - P2979 ...'!F41</f>
        <v>0</v>
      </c>
      <c r="BE62" s="4"/>
      <c r="BT62" s="133" t="s">
        <v>104</v>
      </c>
      <c r="BV62" s="133" t="s">
        <v>76</v>
      </c>
      <c r="BW62" s="133" t="s">
        <v>108</v>
      </c>
      <c r="BX62" s="133" t="s">
        <v>101</v>
      </c>
      <c r="CL62" s="133" t="s">
        <v>19</v>
      </c>
    </row>
    <row r="63" s="4" customFormat="1" ht="16.5" customHeight="1">
      <c r="A63" s="124" t="s">
        <v>84</v>
      </c>
      <c r="B63" s="63"/>
      <c r="C63" s="125"/>
      <c r="D63" s="125"/>
      <c r="E63" s="125"/>
      <c r="F63" s="125"/>
      <c r="G63" s="126" t="s">
        <v>109</v>
      </c>
      <c r="H63" s="126"/>
      <c r="I63" s="126"/>
      <c r="J63" s="126"/>
      <c r="K63" s="126"/>
      <c r="L63" s="125"/>
      <c r="M63" s="126" t="s">
        <v>110</v>
      </c>
      <c r="N63" s="126"/>
      <c r="O63" s="126"/>
      <c r="P63" s="126"/>
      <c r="Q63" s="126"/>
      <c r="R63" s="126"/>
      <c r="S63" s="126"/>
      <c r="T63" s="126"/>
      <c r="U63" s="126"/>
      <c r="V63" s="126"/>
      <c r="W63" s="126"/>
      <c r="X63" s="126"/>
      <c r="Y63" s="126"/>
      <c r="Z63" s="126"/>
      <c r="AA63" s="126"/>
      <c r="AB63" s="126"/>
      <c r="AC63" s="126"/>
      <c r="AD63" s="126"/>
      <c r="AE63" s="126"/>
      <c r="AF63" s="126"/>
      <c r="AG63" s="127">
        <f>'02.33 - SO 02.33 - P2980 ...'!J34</f>
        <v>0</v>
      </c>
      <c r="AH63" s="125"/>
      <c r="AI63" s="125"/>
      <c r="AJ63" s="125"/>
      <c r="AK63" s="125"/>
      <c r="AL63" s="125"/>
      <c r="AM63" s="125"/>
      <c r="AN63" s="127">
        <f>SUM(AG63,AT63)</f>
        <v>0</v>
      </c>
      <c r="AO63" s="125"/>
      <c r="AP63" s="125"/>
      <c r="AQ63" s="128" t="s">
        <v>87</v>
      </c>
      <c r="AR63" s="65"/>
      <c r="AS63" s="129">
        <v>0</v>
      </c>
      <c r="AT63" s="130">
        <f>ROUND(SUM(AV63:AW63),2)</f>
        <v>0</v>
      </c>
      <c r="AU63" s="131">
        <f>'02.33 - SO 02.33 - P2980 ...'!P94</f>
        <v>0</v>
      </c>
      <c r="AV63" s="130">
        <f>'02.33 - SO 02.33 - P2980 ...'!J37</f>
        <v>0</v>
      </c>
      <c r="AW63" s="130">
        <f>'02.33 - SO 02.33 - P2980 ...'!J38</f>
        <v>0</v>
      </c>
      <c r="AX63" s="130">
        <f>'02.33 - SO 02.33 - P2980 ...'!J39</f>
        <v>0</v>
      </c>
      <c r="AY63" s="130">
        <f>'02.33 - SO 02.33 - P2980 ...'!J40</f>
        <v>0</v>
      </c>
      <c r="AZ63" s="130">
        <f>'02.33 - SO 02.33 - P2980 ...'!F37</f>
        <v>0</v>
      </c>
      <c r="BA63" s="130">
        <f>'02.33 - SO 02.33 - P2980 ...'!F38</f>
        <v>0</v>
      </c>
      <c r="BB63" s="130">
        <f>'02.33 - SO 02.33 - P2980 ...'!F39</f>
        <v>0</v>
      </c>
      <c r="BC63" s="130">
        <f>'02.33 - SO 02.33 - P2980 ...'!F40</f>
        <v>0</v>
      </c>
      <c r="BD63" s="132">
        <f>'02.33 - SO 02.33 - P2980 ...'!F41</f>
        <v>0</v>
      </c>
      <c r="BE63" s="4"/>
      <c r="BT63" s="133" t="s">
        <v>104</v>
      </c>
      <c r="BV63" s="133" t="s">
        <v>76</v>
      </c>
      <c r="BW63" s="133" t="s">
        <v>111</v>
      </c>
      <c r="BX63" s="133" t="s">
        <v>101</v>
      </c>
      <c r="CL63" s="133" t="s">
        <v>19</v>
      </c>
    </row>
    <row r="64" s="4" customFormat="1" ht="16.5" customHeight="1">
      <c r="A64" s="124" t="s">
        <v>84</v>
      </c>
      <c r="B64" s="63"/>
      <c r="C64" s="125"/>
      <c r="D64" s="125"/>
      <c r="E64" s="126" t="s">
        <v>112</v>
      </c>
      <c r="F64" s="126"/>
      <c r="G64" s="126"/>
      <c r="H64" s="126"/>
      <c r="I64" s="126"/>
      <c r="J64" s="125"/>
      <c r="K64" s="126" t="s">
        <v>113</v>
      </c>
      <c r="L64" s="126"/>
      <c r="M64" s="126"/>
      <c r="N64" s="126"/>
      <c r="O64" s="126"/>
      <c r="P64" s="126"/>
      <c r="Q64" s="126"/>
      <c r="R64" s="126"/>
      <c r="S64" s="126"/>
      <c r="T64" s="126"/>
      <c r="U64" s="126"/>
      <c r="V64" s="126"/>
      <c r="W64" s="126"/>
      <c r="X64" s="126"/>
      <c r="Y64" s="126"/>
      <c r="Z64" s="126"/>
      <c r="AA64" s="126"/>
      <c r="AB64" s="126"/>
      <c r="AC64" s="126"/>
      <c r="AD64" s="126"/>
      <c r="AE64" s="126"/>
      <c r="AF64" s="126"/>
      <c r="AG64" s="127">
        <f>'03 - Následné propracování'!J32</f>
        <v>0</v>
      </c>
      <c r="AH64" s="125"/>
      <c r="AI64" s="125"/>
      <c r="AJ64" s="125"/>
      <c r="AK64" s="125"/>
      <c r="AL64" s="125"/>
      <c r="AM64" s="125"/>
      <c r="AN64" s="127">
        <f>SUM(AG64,AT64)</f>
        <v>0</v>
      </c>
      <c r="AO64" s="125"/>
      <c r="AP64" s="125"/>
      <c r="AQ64" s="128" t="s">
        <v>87</v>
      </c>
      <c r="AR64" s="65"/>
      <c r="AS64" s="129">
        <v>0</v>
      </c>
      <c r="AT64" s="130">
        <f>ROUND(SUM(AV64:AW64),2)</f>
        <v>0</v>
      </c>
      <c r="AU64" s="131">
        <f>'03 - Následné propracování'!P85</f>
        <v>0</v>
      </c>
      <c r="AV64" s="130">
        <f>'03 - Následné propracování'!J35</f>
        <v>0</v>
      </c>
      <c r="AW64" s="130">
        <f>'03 - Následné propracování'!J36</f>
        <v>0</v>
      </c>
      <c r="AX64" s="130">
        <f>'03 - Následné propracování'!J37</f>
        <v>0</v>
      </c>
      <c r="AY64" s="130">
        <f>'03 - Následné propracování'!J38</f>
        <v>0</v>
      </c>
      <c r="AZ64" s="130">
        <f>'03 - Následné propracování'!F35</f>
        <v>0</v>
      </c>
      <c r="BA64" s="130">
        <f>'03 - Následné propracování'!F36</f>
        <v>0</v>
      </c>
      <c r="BB64" s="130">
        <f>'03 - Následné propracování'!F37</f>
        <v>0</v>
      </c>
      <c r="BC64" s="130">
        <f>'03 - Následné propracování'!F38</f>
        <v>0</v>
      </c>
      <c r="BD64" s="132">
        <f>'03 - Následné propracování'!F39</f>
        <v>0</v>
      </c>
      <c r="BE64" s="4"/>
      <c r="BT64" s="133" t="s">
        <v>83</v>
      </c>
      <c r="BV64" s="133" t="s">
        <v>76</v>
      </c>
      <c r="BW64" s="133" t="s">
        <v>114</v>
      </c>
      <c r="BX64" s="133" t="s">
        <v>82</v>
      </c>
      <c r="CL64" s="133" t="s">
        <v>19</v>
      </c>
    </row>
    <row r="65" s="4" customFormat="1" ht="23.25" customHeight="1">
      <c r="A65" s="124" t="s">
        <v>84</v>
      </c>
      <c r="B65" s="63"/>
      <c r="C65" s="125"/>
      <c r="D65" s="125"/>
      <c r="E65" s="126" t="s">
        <v>115</v>
      </c>
      <c r="F65" s="126"/>
      <c r="G65" s="126"/>
      <c r="H65" s="126"/>
      <c r="I65" s="126"/>
      <c r="J65" s="125"/>
      <c r="K65" s="126" t="s">
        <v>116</v>
      </c>
      <c r="L65" s="126"/>
      <c r="M65" s="126"/>
      <c r="N65" s="126"/>
      <c r="O65" s="126"/>
      <c r="P65" s="126"/>
      <c r="Q65" s="126"/>
      <c r="R65" s="126"/>
      <c r="S65" s="126"/>
      <c r="T65" s="126"/>
      <c r="U65" s="126"/>
      <c r="V65" s="126"/>
      <c r="W65" s="126"/>
      <c r="X65" s="126"/>
      <c r="Y65" s="126"/>
      <c r="Z65" s="126"/>
      <c r="AA65" s="126"/>
      <c r="AB65" s="126"/>
      <c r="AC65" s="126"/>
      <c r="AD65" s="126"/>
      <c r="AE65" s="126"/>
      <c r="AF65" s="126"/>
      <c r="AG65" s="127">
        <f>'04 - Materiál dodávaný ob...'!J32</f>
        <v>0</v>
      </c>
      <c r="AH65" s="125"/>
      <c r="AI65" s="125"/>
      <c r="AJ65" s="125"/>
      <c r="AK65" s="125"/>
      <c r="AL65" s="125"/>
      <c r="AM65" s="125"/>
      <c r="AN65" s="127">
        <f>SUM(AG65,AT65)</f>
        <v>0</v>
      </c>
      <c r="AO65" s="125"/>
      <c r="AP65" s="125"/>
      <c r="AQ65" s="128" t="s">
        <v>87</v>
      </c>
      <c r="AR65" s="65"/>
      <c r="AS65" s="129">
        <v>0</v>
      </c>
      <c r="AT65" s="130">
        <f>ROUND(SUM(AV65:AW65),2)</f>
        <v>0</v>
      </c>
      <c r="AU65" s="131">
        <f>'04 - Materiál dodávaný ob...'!P85</f>
        <v>0</v>
      </c>
      <c r="AV65" s="130">
        <f>'04 - Materiál dodávaný ob...'!J35</f>
        <v>0</v>
      </c>
      <c r="AW65" s="130">
        <f>'04 - Materiál dodávaný ob...'!J36</f>
        <v>0</v>
      </c>
      <c r="AX65" s="130">
        <f>'04 - Materiál dodávaný ob...'!J37</f>
        <v>0</v>
      </c>
      <c r="AY65" s="130">
        <f>'04 - Materiál dodávaný ob...'!J38</f>
        <v>0</v>
      </c>
      <c r="AZ65" s="130">
        <f>'04 - Materiál dodávaný ob...'!F35</f>
        <v>0</v>
      </c>
      <c r="BA65" s="130">
        <f>'04 - Materiál dodávaný ob...'!F36</f>
        <v>0</v>
      </c>
      <c r="BB65" s="130">
        <f>'04 - Materiál dodávaný ob...'!F37</f>
        <v>0</v>
      </c>
      <c r="BC65" s="130">
        <f>'04 - Materiál dodávaný ob...'!F38</f>
        <v>0</v>
      </c>
      <c r="BD65" s="132">
        <f>'04 - Materiál dodávaný ob...'!F39</f>
        <v>0</v>
      </c>
      <c r="BE65" s="4"/>
      <c r="BT65" s="133" t="s">
        <v>83</v>
      </c>
      <c r="BV65" s="133" t="s">
        <v>76</v>
      </c>
      <c r="BW65" s="133" t="s">
        <v>117</v>
      </c>
      <c r="BX65" s="133" t="s">
        <v>82</v>
      </c>
      <c r="CL65" s="133" t="s">
        <v>19</v>
      </c>
    </row>
    <row r="66" s="4" customFormat="1" ht="16.5" customHeight="1">
      <c r="A66" s="124" t="s">
        <v>84</v>
      </c>
      <c r="B66" s="63"/>
      <c r="C66" s="125"/>
      <c r="D66" s="125"/>
      <c r="E66" s="126" t="s">
        <v>118</v>
      </c>
      <c r="F66" s="126"/>
      <c r="G66" s="126"/>
      <c r="H66" s="126"/>
      <c r="I66" s="126"/>
      <c r="J66" s="125"/>
      <c r="K66" s="126" t="s">
        <v>119</v>
      </c>
      <c r="L66" s="126"/>
      <c r="M66" s="126"/>
      <c r="N66" s="126"/>
      <c r="O66" s="126"/>
      <c r="P66" s="126"/>
      <c r="Q66" s="126"/>
      <c r="R66" s="126"/>
      <c r="S66" s="126"/>
      <c r="T66" s="126"/>
      <c r="U66" s="126"/>
      <c r="V66" s="126"/>
      <c r="W66" s="126"/>
      <c r="X66" s="126"/>
      <c r="Y66" s="126"/>
      <c r="Z66" s="126"/>
      <c r="AA66" s="126"/>
      <c r="AB66" s="126"/>
      <c r="AC66" s="126"/>
      <c r="AD66" s="126"/>
      <c r="AE66" s="126"/>
      <c r="AF66" s="126"/>
      <c r="AG66" s="127">
        <f>'05 - VRN'!J32</f>
        <v>0</v>
      </c>
      <c r="AH66" s="125"/>
      <c r="AI66" s="125"/>
      <c r="AJ66" s="125"/>
      <c r="AK66" s="125"/>
      <c r="AL66" s="125"/>
      <c r="AM66" s="125"/>
      <c r="AN66" s="127">
        <f>SUM(AG66,AT66)</f>
        <v>0</v>
      </c>
      <c r="AO66" s="125"/>
      <c r="AP66" s="125"/>
      <c r="AQ66" s="128" t="s">
        <v>87</v>
      </c>
      <c r="AR66" s="65"/>
      <c r="AS66" s="129">
        <v>0</v>
      </c>
      <c r="AT66" s="130">
        <f>ROUND(SUM(AV66:AW66),2)</f>
        <v>0</v>
      </c>
      <c r="AU66" s="131">
        <f>'05 - VRN'!P86</f>
        <v>0</v>
      </c>
      <c r="AV66" s="130">
        <f>'05 - VRN'!J35</f>
        <v>0</v>
      </c>
      <c r="AW66" s="130">
        <f>'05 - VRN'!J36</f>
        <v>0</v>
      </c>
      <c r="AX66" s="130">
        <f>'05 - VRN'!J37</f>
        <v>0</v>
      </c>
      <c r="AY66" s="130">
        <f>'05 - VRN'!J38</f>
        <v>0</v>
      </c>
      <c r="AZ66" s="130">
        <f>'05 - VRN'!F35</f>
        <v>0</v>
      </c>
      <c r="BA66" s="130">
        <f>'05 - VRN'!F36</f>
        <v>0</v>
      </c>
      <c r="BB66" s="130">
        <f>'05 - VRN'!F37</f>
        <v>0</v>
      </c>
      <c r="BC66" s="130">
        <f>'05 - VRN'!F38</f>
        <v>0</v>
      </c>
      <c r="BD66" s="132">
        <f>'05 - VRN'!F39</f>
        <v>0</v>
      </c>
      <c r="BE66" s="4"/>
      <c r="BT66" s="133" t="s">
        <v>83</v>
      </c>
      <c r="BV66" s="133" t="s">
        <v>76</v>
      </c>
      <c r="BW66" s="133" t="s">
        <v>120</v>
      </c>
      <c r="BX66" s="133" t="s">
        <v>82</v>
      </c>
      <c r="CL66" s="133" t="s">
        <v>19</v>
      </c>
    </row>
    <row r="67" s="7" customFormat="1" ht="16.5" customHeight="1">
      <c r="A67" s="7"/>
      <c r="B67" s="111"/>
      <c r="C67" s="112"/>
      <c r="D67" s="113" t="s">
        <v>121</v>
      </c>
      <c r="E67" s="113"/>
      <c r="F67" s="113"/>
      <c r="G67" s="113"/>
      <c r="H67" s="113"/>
      <c r="I67" s="114"/>
      <c r="J67" s="113" t="s">
        <v>122</v>
      </c>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15">
        <f>ROUND(AG68+AG73+AG78+AG83,2)</f>
        <v>0</v>
      </c>
      <c r="AH67" s="114"/>
      <c r="AI67" s="114"/>
      <c r="AJ67" s="114"/>
      <c r="AK67" s="114"/>
      <c r="AL67" s="114"/>
      <c r="AM67" s="114"/>
      <c r="AN67" s="116">
        <f>SUM(AG67,AT67)</f>
        <v>0</v>
      </c>
      <c r="AO67" s="114"/>
      <c r="AP67" s="114"/>
      <c r="AQ67" s="117" t="s">
        <v>80</v>
      </c>
      <c r="AR67" s="118"/>
      <c r="AS67" s="119">
        <f>ROUND(AS68+AS73+AS78+AS83,2)</f>
        <v>0</v>
      </c>
      <c r="AT67" s="120">
        <f>ROUND(SUM(AV67:AW67),2)</f>
        <v>0</v>
      </c>
      <c r="AU67" s="121">
        <f>ROUND(AU68+AU73+AU78+AU83,5)</f>
        <v>0</v>
      </c>
      <c r="AV67" s="120">
        <f>ROUND(AZ67*L29,2)</f>
        <v>0</v>
      </c>
      <c r="AW67" s="120">
        <f>ROUND(BA67*L30,2)</f>
        <v>0</v>
      </c>
      <c r="AX67" s="120">
        <f>ROUND(BB67*L29,2)</f>
        <v>0</v>
      </c>
      <c r="AY67" s="120">
        <f>ROUND(BC67*L30,2)</f>
        <v>0</v>
      </c>
      <c r="AZ67" s="120">
        <f>ROUND(AZ68+AZ73+AZ78+AZ83,2)</f>
        <v>0</v>
      </c>
      <c r="BA67" s="120">
        <f>ROUND(BA68+BA73+BA78+BA83,2)</f>
        <v>0</v>
      </c>
      <c r="BB67" s="120">
        <f>ROUND(BB68+BB73+BB78+BB83,2)</f>
        <v>0</v>
      </c>
      <c r="BC67" s="120">
        <f>ROUND(BC68+BC73+BC78+BC83,2)</f>
        <v>0</v>
      </c>
      <c r="BD67" s="122">
        <f>ROUND(BD68+BD73+BD78+BD83,2)</f>
        <v>0</v>
      </c>
      <c r="BE67" s="7"/>
      <c r="BS67" s="123" t="s">
        <v>73</v>
      </c>
      <c r="BT67" s="123" t="s">
        <v>81</v>
      </c>
      <c r="BU67" s="123" t="s">
        <v>75</v>
      </c>
      <c r="BV67" s="123" t="s">
        <v>76</v>
      </c>
      <c r="BW67" s="123" t="s">
        <v>123</v>
      </c>
      <c r="BX67" s="123" t="s">
        <v>5</v>
      </c>
      <c r="CL67" s="123" t="s">
        <v>19</v>
      </c>
      <c r="CM67" s="123" t="s">
        <v>83</v>
      </c>
    </row>
    <row r="68" s="4" customFormat="1" ht="16.5" customHeight="1">
      <c r="A68" s="4"/>
      <c r="B68" s="63"/>
      <c r="C68" s="125"/>
      <c r="D68" s="125"/>
      <c r="E68" s="126" t="s">
        <v>124</v>
      </c>
      <c r="F68" s="126"/>
      <c r="G68" s="126"/>
      <c r="H68" s="126"/>
      <c r="I68" s="126"/>
      <c r="J68" s="125"/>
      <c r="K68" s="126" t="s">
        <v>125</v>
      </c>
      <c r="L68" s="126"/>
      <c r="M68" s="126"/>
      <c r="N68" s="126"/>
      <c r="O68" s="126"/>
      <c r="P68" s="126"/>
      <c r="Q68" s="126"/>
      <c r="R68" s="126"/>
      <c r="S68" s="126"/>
      <c r="T68" s="126"/>
      <c r="U68" s="126"/>
      <c r="V68" s="126"/>
      <c r="W68" s="126"/>
      <c r="X68" s="126"/>
      <c r="Y68" s="126"/>
      <c r="Z68" s="126"/>
      <c r="AA68" s="126"/>
      <c r="AB68" s="126"/>
      <c r="AC68" s="126"/>
      <c r="AD68" s="126"/>
      <c r="AE68" s="126"/>
      <c r="AF68" s="126"/>
      <c r="AG68" s="134">
        <f>ROUND(AG69+AG72,2)</f>
        <v>0</v>
      </c>
      <c r="AH68" s="125"/>
      <c r="AI68" s="125"/>
      <c r="AJ68" s="125"/>
      <c r="AK68" s="125"/>
      <c r="AL68" s="125"/>
      <c r="AM68" s="125"/>
      <c r="AN68" s="127">
        <f>SUM(AG68,AT68)</f>
        <v>0</v>
      </c>
      <c r="AO68" s="125"/>
      <c r="AP68" s="125"/>
      <c r="AQ68" s="128" t="s">
        <v>87</v>
      </c>
      <c r="AR68" s="65"/>
      <c r="AS68" s="129">
        <f>ROUND(AS69+AS72,2)</f>
        <v>0</v>
      </c>
      <c r="AT68" s="130">
        <f>ROUND(SUM(AV68:AW68),2)</f>
        <v>0</v>
      </c>
      <c r="AU68" s="131">
        <f>ROUND(AU69+AU72,5)</f>
        <v>0</v>
      </c>
      <c r="AV68" s="130">
        <f>ROUND(AZ68*L29,2)</f>
        <v>0</v>
      </c>
      <c r="AW68" s="130">
        <f>ROUND(BA68*L30,2)</f>
        <v>0</v>
      </c>
      <c r="AX68" s="130">
        <f>ROUND(BB68*L29,2)</f>
        <v>0</v>
      </c>
      <c r="AY68" s="130">
        <f>ROUND(BC68*L30,2)</f>
        <v>0</v>
      </c>
      <c r="AZ68" s="130">
        <f>ROUND(AZ69+AZ72,2)</f>
        <v>0</v>
      </c>
      <c r="BA68" s="130">
        <f>ROUND(BA69+BA72,2)</f>
        <v>0</v>
      </c>
      <c r="BB68" s="130">
        <f>ROUND(BB69+BB72,2)</f>
        <v>0</v>
      </c>
      <c r="BC68" s="130">
        <f>ROUND(BC69+BC72,2)</f>
        <v>0</v>
      </c>
      <c r="BD68" s="132">
        <f>ROUND(BD69+BD72,2)</f>
        <v>0</v>
      </c>
      <c r="BE68" s="4"/>
      <c r="BS68" s="133" t="s">
        <v>73</v>
      </c>
      <c r="BT68" s="133" t="s">
        <v>83</v>
      </c>
      <c r="BU68" s="133" t="s">
        <v>75</v>
      </c>
      <c r="BV68" s="133" t="s">
        <v>76</v>
      </c>
      <c r="BW68" s="133" t="s">
        <v>126</v>
      </c>
      <c r="BX68" s="133" t="s">
        <v>123</v>
      </c>
      <c r="CL68" s="133" t="s">
        <v>19</v>
      </c>
    </row>
    <row r="69" s="4" customFormat="1" ht="16.5" customHeight="1">
      <c r="A69" s="4"/>
      <c r="B69" s="63"/>
      <c r="C69" s="125"/>
      <c r="D69" s="125"/>
      <c r="E69" s="125"/>
      <c r="F69" s="126" t="s">
        <v>124</v>
      </c>
      <c r="G69" s="126"/>
      <c r="H69" s="126"/>
      <c r="I69" s="126"/>
      <c r="J69" s="126"/>
      <c r="K69" s="125"/>
      <c r="L69" s="126" t="s">
        <v>127</v>
      </c>
      <c r="M69" s="126"/>
      <c r="N69" s="126"/>
      <c r="O69" s="126"/>
      <c r="P69" s="126"/>
      <c r="Q69" s="126"/>
      <c r="R69" s="126"/>
      <c r="S69" s="126"/>
      <c r="T69" s="126"/>
      <c r="U69" s="126"/>
      <c r="V69" s="126"/>
      <c r="W69" s="126"/>
      <c r="X69" s="126"/>
      <c r="Y69" s="126"/>
      <c r="Z69" s="126"/>
      <c r="AA69" s="126"/>
      <c r="AB69" s="126"/>
      <c r="AC69" s="126"/>
      <c r="AD69" s="126"/>
      <c r="AE69" s="126"/>
      <c r="AF69" s="126"/>
      <c r="AG69" s="134">
        <f>ROUND(SUM(AG70:AG71),2)</f>
        <v>0</v>
      </c>
      <c r="AH69" s="125"/>
      <c r="AI69" s="125"/>
      <c r="AJ69" s="125"/>
      <c r="AK69" s="125"/>
      <c r="AL69" s="125"/>
      <c r="AM69" s="125"/>
      <c r="AN69" s="127">
        <f>SUM(AG69,AT69)</f>
        <v>0</v>
      </c>
      <c r="AO69" s="125"/>
      <c r="AP69" s="125"/>
      <c r="AQ69" s="128" t="s">
        <v>87</v>
      </c>
      <c r="AR69" s="65"/>
      <c r="AS69" s="129">
        <f>ROUND(SUM(AS70:AS71),2)</f>
        <v>0</v>
      </c>
      <c r="AT69" s="130">
        <f>ROUND(SUM(AV69:AW69),2)</f>
        <v>0</v>
      </c>
      <c r="AU69" s="131">
        <f>ROUND(SUM(AU70:AU71),5)</f>
        <v>0</v>
      </c>
      <c r="AV69" s="130">
        <f>ROUND(AZ69*L29,2)</f>
        <v>0</v>
      </c>
      <c r="AW69" s="130">
        <f>ROUND(BA69*L30,2)</f>
        <v>0</v>
      </c>
      <c r="AX69" s="130">
        <f>ROUND(BB69*L29,2)</f>
        <v>0</v>
      </c>
      <c r="AY69" s="130">
        <f>ROUND(BC69*L30,2)</f>
        <v>0</v>
      </c>
      <c r="AZ69" s="130">
        <f>ROUND(SUM(AZ70:AZ71),2)</f>
        <v>0</v>
      </c>
      <c r="BA69" s="130">
        <f>ROUND(SUM(BA70:BA71),2)</f>
        <v>0</v>
      </c>
      <c r="BB69" s="130">
        <f>ROUND(SUM(BB70:BB71),2)</f>
        <v>0</v>
      </c>
      <c r="BC69" s="130">
        <f>ROUND(SUM(BC70:BC71),2)</f>
        <v>0</v>
      </c>
      <c r="BD69" s="132">
        <f>ROUND(SUM(BD70:BD71),2)</f>
        <v>0</v>
      </c>
      <c r="BE69" s="4"/>
      <c r="BS69" s="133" t="s">
        <v>73</v>
      </c>
      <c r="BT69" s="133" t="s">
        <v>94</v>
      </c>
      <c r="BU69" s="133" t="s">
        <v>75</v>
      </c>
      <c r="BV69" s="133" t="s">
        <v>76</v>
      </c>
      <c r="BW69" s="133" t="s">
        <v>128</v>
      </c>
      <c r="BX69" s="133" t="s">
        <v>126</v>
      </c>
      <c r="CL69" s="133" t="s">
        <v>19</v>
      </c>
    </row>
    <row r="70" s="4" customFormat="1" ht="16.5" customHeight="1">
      <c r="A70" s="124" t="s">
        <v>84</v>
      </c>
      <c r="B70" s="63"/>
      <c r="C70" s="125"/>
      <c r="D70" s="125"/>
      <c r="E70" s="125"/>
      <c r="F70" s="125"/>
      <c r="G70" s="126" t="s">
        <v>124</v>
      </c>
      <c r="H70" s="126"/>
      <c r="I70" s="126"/>
      <c r="J70" s="126"/>
      <c r="K70" s="126"/>
      <c r="L70" s="125"/>
      <c r="M70" s="126" t="s">
        <v>129</v>
      </c>
      <c r="N70" s="126"/>
      <c r="O70" s="126"/>
      <c r="P70" s="126"/>
      <c r="Q70" s="126"/>
      <c r="R70" s="126"/>
      <c r="S70" s="126"/>
      <c r="T70" s="126"/>
      <c r="U70" s="126"/>
      <c r="V70" s="126"/>
      <c r="W70" s="126"/>
      <c r="X70" s="126"/>
      <c r="Y70" s="126"/>
      <c r="Z70" s="126"/>
      <c r="AA70" s="126"/>
      <c r="AB70" s="126"/>
      <c r="AC70" s="126"/>
      <c r="AD70" s="126"/>
      <c r="AE70" s="126"/>
      <c r="AF70" s="126"/>
      <c r="AG70" s="127">
        <f>'001 - km 440,246 - most'!J34</f>
        <v>0</v>
      </c>
      <c r="AH70" s="125"/>
      <c r="AI70" s="125"/>
      <c r="AJ70" s="125"/>
      <c r="AK70" s="125"/>
      <c r="AL70" s="125"/>
      <c r="AM70" s="125"/>
      <c r="AN70" s="127">
        <f>SUM(AG70,AT70)</f>
        <v>0</v>
      </c>
      <c r="AO70" s="125"/>
      <c r="AP70" s="125"/>
      <c r="AQ70" s="128" t="s">
        <v>87</v>
      </c>
      <c r="AR70" s="65"/>
      <c r="AS70" s="129">
        <v>0</v>
      </c>
      <c r="AT70" s="130">
        <f>ROUND(SUM(AV70:AW70),2)</f>
        <v>0</v>
      </c>
      <c r="AU70" s="131">
        <f>'001 - km 440,246 - most'!P104</f>
        <v>0</v>
      </c>
      <c r="AV70" s="130">
        <f>'001 - km 440,246 - most'!J37</f>
        <v>0</v>
      </c>
      <c r="AW70" s="130">
        <f>'001 - km 440,246 - most'!J38</f>
        <v>0</v>
      </c>
      <c r="AX70" s="130">
        <f>'001 - km 440,246 - most'!J39</f>
        <v>0</v>
      </c>
      <c r="AY70" s="130">
        <f>'001 - km 440,246 - most'!J40</f>
        <v>0</v>
      </c>
      <c r="AZ70" s="130">
        <f>'001 - km 440,246 - most'!F37</f>
        <v>0</v>
      </c>
      <c r="BA70" s="130">
        <f>'001 - km 440,246 - most'!F38</f>
        <v>0</v>
      </c>
      <c r="BB70" s="130">
        <f>'001 - km 440,246 - most'!F39</f>
        <v>0</v>
      </c>
      <c r="BC70" s="130">
        <f>'001 - km 440,246 - most'!F40</f>
        <v>0</v>
      </c>
      <c r="BD70" s="132">
        <f>'001 - km 440,246 - most'!F41</f>
        <v>0</v>
      </c>
      <c r="BE70" s="4"/>
      <c r="BT70" s="133" t="s">
        <v>104</v>
      </c>
      <c r="BV70" s="133" t="s">
        <v>76</v>
      </c>
      <c r="BW70" s="133" t="s">
        <v>130</v>
      </c>
      <c r="BX70" s="133" t="s">
        <v>128</v>
      </c>
      <c r="CL70" s="133" t="s">
        <v>19</v>
      </c>
    </row>
    <row r="71" s="4" customFormat="1" ht="16.5" customHeight="1">
      <c r="A71" s="124" t="s">
        <v>84</v>
      </c>
      <c r="B71" s="63"/>
      <c r="C71" s="125"/>
      <c r="D71" s="125"/>
      <c r="E71" s="125"/>
      <c r="F71" s="125"/>
      <c r="G71" s="126" t="s">
        <v>131</v>
      </c>
      <c r="H71" s="126"/>
      <c r="I71" s="126"/>
      <c r="J71" s="126"/>
      <c r="K71" s="126"/>
      <c r="L71" s="125"/>
      <c r="M71" s="126" t="s">
        <v>132</v>
      </c>
      <c r="N71" s="126"/>
      <c r="O71" s="126"/>
      <c r="P71" s="126"/>
      <c r="Q71" s="126"/>
      <c r="R71" s="126"/>
      <c r="S71" s="126"/>
      <c r="T71" s="126"/>
      <c r="U71" s="126"/>
      <c r="V71" s="126"/>
      <c r="W71" s="126"/>
      <c r="X71" s="126"/>
      <c r="Y71" s="126"/>
      <c r="Z71" s="126"/>
      <c r="AA71" s="126"/>
      <c r="AB71" s="126"/>
      <c r="AC71" s="126"/>
      <c r="AD71" s="126"/>
      <c r="AE71" s="126"/>
      <c r="AF71" s="126"/>
      <c r="AG71" s="127">
        <f>'002 - km 440,246 - svršek'!J34</f>
        <v>0</v>
      </c>
      <c r="AH71" s="125"/>
      <c r="AI71" s="125"/>
      <c r="AJ71" s="125"/>
      <c r="AK71" s="125"/>
      <c r="AL71" s="125"/>
      <c r="AM71" s="125"/>
      <c r="AN71" s="127">
        <f>SUM(AG71,AT71)</f>
        <v>0</v>
      </c>
      <c r="AO71" s="125"/>
      <c r="AP71" s="125"/>
      <c r="AQ71" s="128" t="s">
        <v>87</v>
      </c>
      <c r="AR71" s="65"/>
      <c r="AS71" s="129">
        <v>0</v>
      </c>
      <c r="AT71" s="130">
        <f>ROUND(SUM(AV71:AW71),2)</f>
        <v>0</v>
      </c>
      <c r="AU71" s="131">
        <f>'002 - km 440,246 - svršek'!P94</f>
        <v>0</v>
      </c>
      <c r="AV71" s="130">
        <f>'002 - km 440,246 - svršek'!J37</f>
        <v>0</v>
      </c>
      <c r="AW71" s="130">
        <f>'002 - km 440,246 - svršek'!J38</f>
        <v>0</v>
      </c>
      <c r="AX71" s="130">
        <f>'002 - km 440,246 - svršek'!J39</f>
        <v>0</v>
      </c>
      <c r="AY71" s="130">
        <f>'002 - km 440,246 - svršek'!J40</f>
        <v>0</v>
      </c>
      <c r="AZ71" s="130">
        <f>'002 - km 440,246 - svršek'!F37</f>
        <v>0</v>
      </c>
      <c r="BA71" s="130">
        <f>'002 - km 440,246 - svršek'!F38</f>
        <v>0</v>
      </c>
      <c r="BB71" s="130">
        <f>'002 - km 440,246 - svršek'!F39</f>
        <v>0</v>
      </c>
      <c r="BC71" s="130">
        <f>'002 - km 440,246 - svršek'!F40</f>
        <v>0</v>
      </c>
      <c r="BD71" s="132">
        <f>'002 - km 440,246 - svršek'!F41</f>
        <v>0</v>
      </c>
      <c r="BE71" s="4"/>
      <c r="BT71" s="133" t="s">
        <v>104</v>
      </c>
      <c r="BV71" s="133" t="s">
        <v>76</v>
      </c>
      <c r="BW71" s="133" t="s">
        <v>133</v>
      </c>
      <c r="BX71" s="133" t="s">
        <v>128</v>
      </c>
      <c r="CL71" s="133" t="s">
        <v>19</v>
      </c>
    </row>
    <row r="72" s="4" customFormat="1" ht="16.5" customHeight="1">
      <c r="A72" s="124" t="s">
        <v>84</v>
      </c>
      <c r="B72" s="63"/>
      <c r="C72" s="125"/>
      <c r="D72" s="125"/>
      <c r="E72" s="125"/>
      <c r="F72" s="126" t="s">
        <v>131</v>
      </c>
      <c r="G72" s="126"/>
      <c r="H72" s="126"/>
      <c r="I72" s="126"/>
      <c r="J72" s="126"/>
      <c r="K72" s="125"/>
      <c r="L72" s="126" t="s">
        <v>119</v>
      </c>
      <c r="M72" s="126"/>
      <c r="N72" s="126"/>
      <c r="O72" s="126"/>
      <c r="P72" s="126"/>
      <c r="Q72" s="126"/>
      <c r="R72" s="126"/>
      <c r="S72" s="126"/>
      <c r="T72" s="126"/>
      <c r="U72" s="126"/>
      <c r="V72" s="126"/>
      <c r="W72" s="126"/>
      <c r="X72" s="126"/>
      <c r="Y72" s="126"/>
      <c r="Z72" s="126"/>
      <c r="AA72" s="126"/>
      <c r="AB72" s="126"/>
      <c r="AC72" s="126"/>
      <c r="AD72" s="126"/>
      <c r="AE72" s="126"/>
      <c r="AF72" s="126"/>
      <c r="AG72" s="127">
        <f>'002 - VRN'!J34</f>
        <v>0</v>
      </c>
      <c r="AH72" s="125"/>
      <c r="AI72" s="125"/>
      <c r="AJ72" s="125"/>
      <c r="AK72" s="125"/>
      <c r="AL72" s="125"/>
      <c r="AM72" s="125"/>
      <c r="AN72" s="127">
        <f>SUM(AG72,AT72)</f>
        <v>0</v>
      </c>
      <c r="AO72" s="125"/>
      <c r="AP72" s="125"/>
      <c r="AQ72" s="128" t="s">
        <v>87</v>
      </c>
      <c r="AR72" s="65"/>
      <c r="AS72" s="129">
        <v>0</v>
      </c>
      <c r="AT72" s="130">
        <f>ROUND(SUM(AV72:AW72),2)</f>
        <v>0</v>
      </c>
      <c r="AU72" s="131">
        <f>'002 - VRN'!P95</f>
        <v>0</v>
      </c>
      <c r="AV72" s="130">
        <f>'002 - VRN'!J37</f>
        <v>0</v>
      </c>
      <c r="AW72" s="130">
        <f>'002 - VRN'!J38</f>
        <v>0</v>
      </c>
      <c r="AX72" s="130">
        <f>'002 - VRN'!J39</f>
        <v>0</v>
      </c>
      <c r="AY72" s="130">
        <f>'002 - VRN'!J40</f>
        <v>0</v>
      </c>
      <c r="AZ72" s="130">
        <f>'002 - VRN'!F37</f>
        <v>0</v>
      </c>
      <c r="BA72" s="130">
        <f>'002 - VRN'!F38</f>
        <v>0</v>
      </c>
      <c r="BB72" s="130">
        <f>'002 - VRN'!F39</f>
        <v>0</v>
      </c>
      <c r="BC72" s="130">
        <f>'002 - VRN'!F40</f>
        <v>0</v>
      </c>
      <c r="BD72" s="132">
        <f>'002 - VRN'!F41</f>
        <v>0</v>
      </c>
      <c r="BE72" s="4"/>
      <c r="BT72" s="133" t="s">
        <v>94</v>
      </c>
      <c r="BV72" s="133" t="s">
        <v>76</v>
      </c>
      <c r="BW72" s="133" t="s">
        <v>134</v>
      </c>
      <c r="BX72" s="133" t="s">
        <v>126</v>
      </c>
      <c r="CL72" s="133" t="s">
        <v>19</v>
      </c>
    </row>
    <row r="73" s="4" customFormat="1" ht="16.5" customHeight="1">
      <c r="A73" s="4"/>
      <c r="B73" s="63"/>
      <c r="C73" s="125"/>
      <c r="D73" s="125"/>
      <c r="E73" s="126" t="s">
        <v>131</v>
      </c>
      <c r="F73" s="126"/>
      <c r="G73" s="126"/>
      <c r="H73" s="126"/>
      <c r="I73" s="126"/>
      <c r="J73" s="125"/>
      <c r="K73" s="126" t="s">
        <v>135</v>
      </c>
      <c r="L73" s="126"/>
      <c r="M73" s="126"/>
      <c r="N73" s="126"/>
      <c r="O73" s="126"/>
      <c r="P73" s="126"/>
      <c r="Q73" s="126"/>
      <c r="R73" s="126"/>
      <c r="S73" s="126"/>
      <c r="T73" s="126"/>
      <c r="U73" s="126"/>
      <c r="V73" s="126"/>
      <c r="W73" s="126"/>
      <c r="X73" s="126"/>
      <c r="Y73" s="126"/>
      <c r="Z73" s="126"/>
      <c r="AA73" s="126"/>
      <c r="AB73" s="126"/>
      <c r="AC73" s="126"/>
      <c r="AD73" s="126"/>
      <c r="AE73" s="126"/>
      <c r="AF73" s="126"/>
      <c r="AG73" s="134">
        <f>ROUND(AG74+AG77,2)</f>
        <v>0</v>
      </c>
      <c r="AH73" s="125"/>
      <c r="AI73" s="125"/>
      <c r="AJ73" s="125"/>
      <c r="AK73" s="125"/>
      <c r="AL73" s="125"/>
      <c r="AM73" s="125"/>
      <c r="AN73" s="127">
        <f>SUM(AG73,AT73)</f>
        <v>0</v>
      </c>
      <c r="AO73" s="125"/>
      <c r="AP73" s="125"/>
      <c r="AQ73" s="128" t="s">
        <v>87</v>
      </c>
      <c r="AR73" s="65"/>
      <c r="AS73" s="129">
        <f>ROUND(AS74+AS77,2)</f>
        <v>0</v>
      </c>
      <c r="AT73" s="130">
        <f>ROUND(SUM(AV73:AW73),2)</f>
        <v>0</v>
      </c>
      <c r="AU73" s="131">
        <f>ROUND(AU74+AU77,5)</f>
        <v>0</v>
      </c>
      <c r="AV73" s="130">
        <f>ROUND(AZ73*L29,2)</f>
        <v>0</v>
      </c>
      <c r="AW73" s="130">
        <f>ROUND(BA73*L30,2)</f>
        <v>0</v>
      </c>
      <c r="AX73" s="130">
        <f>ROUND(BB73*L29,2)</f>
        <v>0</v>
      </c>
      <c r="AY73" s="130">
        <f>ROUND(BC73*L30,2)</f>
        <v>0</v>
      </c>
      <c r="AZ73" s="130">
        <f>ROUND(AZ74+AZ77,2)</f>
        <v>0</v>
      </c>
      <c r="BA73" s="130">
        <f>ROUND(BA74+BA77,2)</f>
        <v>0</v>
      </c>
      <c r="BB73" s="130">
        <f>ROUND(BB74+BB77,2)</f>
        <v>0</v>
      </c>
      <c r="BC73" s="130">
        <f>ROUND(BC74+BC77,2)</f>
        <v>0</v>
      </c>
      <c r="BD73" s="132">
        <f>ROUND(BD74+BD77,2)</f>
        <v>0</v>
      </c>
      <c r="BE73" s="4"/>
      <c r="BS73" s="133" t="s">
        <v>73</v>
      </c>
      <c r="BT73" s="133" t="s">
        <v>83</v>
      </c>
      <c r="BU73" s="133" t="s">
        <v>75</v>
      </c>
      <c r="BV73" s="133" t="s">
        <v>76</v>
      </c>
      <c r="BW73" s="133" t="s">
        <v>136</v>
      </c>
      <c r="BX73" s="133" t="s">
        <v>123</v>
      </c>
      <c r="CL73" s="133" t="s">
        <v>19</v>
      </c>
    </row>
    <row r="74" s="4" customFormat="1" ht="16.5" customHeight="1">
      <c r="A74" s="4"/>
      <c r="B74" s="63"/>
      <c r="C74" s="125"/>
      <c r="D74" s="125"/>
      <c r="E74" s="125"/>
      <c r="F74" s="126" t="s">
        <v>124</v>
      </c>
      <c r="G74" s="126"/>
      <c r="H74" s="126"/>
      <c r="I74" s="126"/>
      <c r="J74" s="126"/>
      <c r="K74" s="125"/>
      <c r="L74" s="126" t="s">
        <v>127</v>
      </c>
      <c r="M74" s="126"/>
      <c r="N74" s="126"/>
      <c r="O74" s="126"/>
      <c r="P74" s="126"/>
      <c r="Q74" s="126"/>
      <c r="R74" s="126"/>
      <c r="S74" s="126"/>
      <c r="T74" s="126"/>
      <c r="U74" s="126"/>
      <c r="V74" s="126"/>
      <c r="W74" s="126"/>
      <c r="X74" s="126"/>
      <c r="Y74" s="126"/>
      <c r="Z74" s="126"/>
      <c r="AA74" s="126"/>
      <c r="AB74" s="126"/>
      <c r="AC74" s="126"/>
      <c r="AD74" s="126"/>
      <c r="AE74" s="126"/>
      <c r="AF74" s="126"/>
      <c r="AG74" s="134">
        <f>ROUND(SUM(AG75:AG76),2)</f>
        <v>0</v>
      </c>
      <c r="AH74" s="125"/>
      <c r="AI74" s="125"/>
      <c r="AJ74" s="125"/>
      <c r="AK74" s="125"/>
      <c r="AL74" s="125"/>
      <c r="AM74" s="125"/>
      <c r="AN74" s="127">
        <f>SUM(AG74,AT74)</f>
        <v>0</v>
      </c>
      <c r="AO74" s="125"/>
      <c r="AP74" s="125"/>
      <c r="AQ74" s="128" t="s">
        <v>87</v>
      </c>
      <c r="AR74" s="65"/>
      <c r="AS74" s="129">
        <f>ROUND(SUM(AS75:AS76),2)</f>
        <v>0</v>
      </c>
      <c r="AT74" s="130">
        <f>ROUND(SUM(AV74:AW74),2)</f>
        <v>0</v>
      </c>
      <c r="AU74" s="131">
        <f>ROUND(SUM(AU75:AU76),5)</f>
        <v>0</v>
      </c>
      <c r="AV74" s="130">
        <f>ROUND(AZ74*L29,2)</f>
        <v>0</v>
      </c>
      <c r="AW74" s="130">
        <f>ROUND(BA74*L30,2)</f>
        <v>0</v>
      </c>
      <c r="AX74" s="130">
        <f>ROUND(BB74*L29,2)</f>
        <v>0</v>
      </c>
      <c r="AY74" s="130">
        <f>ROUND(BC74*L30,2)</f>
        <v>0</v>
      </c>
      <c r="AZ74" s="130">
        <f>ROUND(SUM(AZ75:AZ76),2)</f>
        <v>0</v>
      </c>
      <c r="BA74" s="130">
        <f>ROUND(SUM(BA75:BA76),2)</f>
        <v>0</v>
      </c>
      <c r="BB74" s="130">
        <f>ROUND(SUM(BB75:BB76),2)</f>
        <v>0</v>
      </c>
      <c r="BC74" s="130">
        <f>ROUND(SUM(BC75:BC76),2)</f>
        <v>0</v>
      </c>
      <c r="BD74" s="132">
        <f>ROUND(SUM(BD75:BD76),2)</f>
        <v>0</v>
      </c>
      <c r="BE74" s="4"/>
      <c r="BS74" s="133" t="s">
        <v>73</v>
      </c>
      <c r="BT74" s="133" t="s">
        <v>94</v>
      </c>
      <c r="BU74" s="133" t="s">
        <v>75</v>
      </c>
      <c r="BV74" s="133" t="s">
        <v>76</v>
      </c>
      <c r="BW74" s="133" t="s">
        <v>137</v>
      </c>
      <c r="BX74" s="133" t="s">
        <v>136</v>
      </c>
      <c r="CL74" s="133" t="s">
        <v>19</v>
      </c>
    </row>
    <row r="75" s="4" customFormat="1" ht="16.5" customHeight="1">
      <c r="A75" s="124" t="s">
        <v>84</v>
      </c>
      <c r="B75" s="63"/>
      <c r="C75" s="125"/>
      <c r="D75" s="125"/>
      <c r="E75" s="125"/>
      <c r="F75" s="125"/>
      <c r="G75" s="126" t="s">
        <v>124</v>
      </c>
      <c r="H75" s="126"/>
      <c r="I75" s="126"/>
      <c r="J75" s="126"/>
      <c r="K75" s="126"/>
      <c r="L75" s="125"/>
      <c r="M75" s="126" t="s">
        <v>138</v>
      </c>
      <c r="N75" s="126"/>
      <c r="O75" s="126"/>
      <c r="P75" s="126"/>
      <c r="Q75" s="126"/>
      <c r="R75" s="126"/>
      <c r="S75" s="126"/>
      <c r="T75" s="126"/>
      <c r="U75" s="126"/>
      <c r="V75" s="126"/>
      <c r="W75" s="126"/>
      <c r="X75" s="126"/>
      <c r="Y75" s="126"/>
      <c r="Z75" s="126"/>
      <c r="AA75" s="126"/>
      <c r="AB75" s="126"/>
      <c r="AC75" s="126"/>
      <c r="AD75" s="126"/>
      <c r="AE75" s="126"/>
      <c r="AF75" s="126"/>
      <c r="AG75" s="127">
        <f>'001 - km 441,125 - most'!J34</f>
        <v>0</v>
      </c>
      <c r="AH75" s="125"/>
      <c r="AI75" s="125"/>
      <c r="AJ75" s="125"/>
      <c r="AK75" s="125"/>
      <c r="AL75" s="125"/>
      <c r="AM75" s="125"/>
      <c r="AN75" s="127">
        <f>SUM(AG75,AT75)</f>
        <v>0</v>
      </c>
      <c r="AO75" s="125"/>
      <c r="AP75" s="125"/>
      <c r="AQ75" s="128" t="s">
        <v>87</v>
      </c>
      <c r="AR75" s="65"/>
      <c r="AS75" s="129">
        <v>0</v>
      </c>
      <c r="AT75" s="130">
        <f>ROUND(SUM(AV75:AW75),2)</f>
        <v>0</v>
      </c>
      <c r="AU75" s="131">
        <f>'001 - km 441,125 - most'!P103</f>
        <v>0</v>
      </c>
      <c r="AV75" s="130">
        <f>'001 - km 441,125 - most'!J37</f>
        <v>0</v>
      </c>
      <c r="AW75" s="130">
        <f>'001 - km 441,125 - most'!J38</f>
        <v>0</v>
      </c>
      <c r="AX75" s="130">
        <f>'001 - km 441,125 - most'!J39</f>
        <v>0</v>
      </c>
      <c r="AY75" s="130">
        <f>'001 - km 441,125 - most'!J40</f>
        <v>0</v>
      </c>
      <c r="AZ75" s="130">
        <f>'001 - km 441,125 - most'!F37</f>
        <v>0</v>
      </c>
      <c r="BA75" s="130">
        <f>'001 - km 441,125 - most'!F38</f>
        <v>0</v>
      </c>
      <c r="BB75" s="130">
        <f>'001 - km 441,125 - most'!F39</f>
        <v>0</v>
      </c>
      <c r="BC75" s="130">
        <f>'001 - km 441,125 - most'!F40</f>
        <v>0</v>
      </c>
      <c r="BD75" s="132">
        <f>'001 - km 441,125 - most'!F41</f>
        <v>0</v>
      </c>
      <c r="BE75" s="4"/>
      <c r="BT75" s="133" t="s">
        <v>104</v>
      </c>
      <c r="BV75" s="133" t="s">
        <v>76</v>
      </c>
      <c r="BW75" s="133" t="s">
        <v>139</v>
      </c>
      <c r="BX75" s="133" t="s">
        <v>137</v>
      </c>
      <c r="CL75" s="133" t="s">
        <v>19</v>
      </c>
    </row>
    <row r="76" s="4" customFormat="1" ht="16.5" customHeight="1">
      <c r="A76" s="124" t="s">
        <v>84</v>
      </c>
      <c r="B76" s="63"/>
      <c r="C76" s="125"/>
      <c r="D76" s="125"/>
      <c r="E76" s="125"/>
      <c r="F76" s="125"/>
      <c r="G76" s="126" t="s">
        <v>131</v>
      </c>
      <c r="H76" s="126"/>
      <c r="I76" s="126"/>
      <c r="J76" s="126"/>
      <c r="K76" s="126"/>
      <c r="L76" s="125"/>
      <c r="M76" s="126" t="s">
        <v>140</v>
      </c>
      <c r="N76" s="126"/>
      <c r="O76" s="126"/>
      <c r="P76" s="126"/>
      <c r="Q76" s="126"/>
      <c r="R76" s="126"/>
      <c r="S76" s="126"/>
      <c r="T76" s="126"/>
      <c r="U76" s="126"/>
      <c r="V76" s="126"/>
      <c r="W76" s="126"/>
      <c r="X76" s="126"/>
      <c r="Y76" s="126"/>
      <c r="Z76" s="126"/>
      <c r="AA76" s="126"/>
      <c r="AB76" s="126"/>
      <c r="AC76" s="126"/>
      <c r="AD76" s="126"/>
      <c r="AE76" s="126"/>
      <c r="AF76" s="126"/>
      <c r="AG76" s="127">
        <f>'002 - km 441,125 - svršek'!J34</f>
        <v>0</v>
      </c>
      <c r="AH76" s="125"/>
      <c r="AI76" s="125"/>
      <c r="AJ76" s="125"/>
      <c r="AK76" s="125"/>
      <c r="AL76" s="125"/>
      <c r="AM76" s="125"/>
      <c r="AN76" s="127">
        <f>SUM(AG76,AT76)</f>
        <v>0</v>
      </c>
      <c r="AO76" s="125"/>
      <c r="AP76" s="125"/>
      <c r="AQ76" s="128" t="s">
        <v>87</v>
      </c>
      <c r="AR76" s="65"/>
      <c r="AS76" s="129">
        <v>0</v>
      </c>
      <c r="AT76" s="130">
        <f>ROUND(SUM(AV76:AW76),2)</f>
        <v>0</v>
      </c>
      <c r="AU76" s="131">
        <f>'002 - km 441,125 - svršek'!P94</f>
        <v>0</v>
      </c>
      <c r="AV76" s="130">
        <f>'002 - km 441,125 - svršek'!J37</f>
        <v>0</v>
      </c>
      <c r="AW76" s="130">
        <f>'002 - km 441,125 - svršek'!J38</f>
        <v>0</v>
      </c>
      <c r="AX76" s="130">
        <f>'002 - km 441,125 - svršek'!J39</f>
        <v>0</v>
      </c>
      <c r="AY76" s="130">
        <f>'002 - km 441,125 - svršek'!J40</f>
        <v>0</v>
      </c>
      <c r="AZ76" s="130">
        <f>'002 - km 441,125 - svršek'!F37</f>
        <v>0</v>
      </c>
      <c r="BA76" s="130">
        <f>'002 - km 441,125 - svršek'!F38</f>
        <v>0</v>
      </c>
      <c r="BB76" s="130">
        <f>'002 - km 441,125 - svršek'!F39</f>
        <v>0</v>
      </c>
      <c r="BC76" s="130">
        <f>'002 - km 441,125 - svršek'!F40</f>
        <v>0</v>
      </c>
      <c r="BD76" s="132">
        <f>'002 - km 441,125 - svršek'!F41</f>
        <v>0</v>
      </c>
      <c r="BE76" s="4"/>
      <c r="BT76" s="133" t="s">
        <v>104</v>
      </c>
      <c r="BV76" s="133" t="s">
        <v>76</v>
      </c>
      <c r="BW76" s="133" t="s">
        <v>141</v>
      </c>
      <c r="BX76" s="133" t="s">
        <v>137</v>
      </c>
      <c r="CL76" s="133" t="s">
        <v>19</v>
      </c>
    </row>
    <row r="77" s="4" customFormat="1" ht="16.5" customHeight="1">
      <c r="A77" s="124" t="s">
        <v>84</v>
      </c>
      <c r="B77" s="63"/>
      <c r="C77" s="125"/>
      <c r="D77" s="125"/>
      <c r="E77" s="125"/>
      <c r="F77" s="126" t="s">
        <v>131</v>
      </c>
      <c r="G77" s="126"/>
      <c r="H77" s="126"/>
      <c r="I77" s="126"/>
      <c r="J77" s="126"/>
      <c r="K77" s="125"/>
      <c r="L77" s="126" t="s">
        <v>119</v>
      </c>
      <c r="M77" s="126"/>
      <c r="N77" s="126"/>
      <c r="O77" s="126"/>
      <c r="P77" s="126"/>
      <c r="Q77" s="126"/>
      <c r="R77" s="126"/>
      <c r="S77" s="126"/>
      <c r="T77" s="126"/>
      <c r="U77" s="126"/>
      <c r="V77" s="126"/>
      <c r="W77" s="126"/>
      <c r="X77" s="126"/>
      <c r="Y77" s="126"/>
      <c r="Z77" s="126"/>
      <c r="AA77" s="126"/>
      <c r="AB77" s="126"/>
      <c r="AC77" s="126"/>
      <c r="AD77" s="126"/>
      <c r="AE77" s="126"/>
      <c r="AF77" s="126"/>
      <c r="AG77" s="127">
        <f>'002 - VRN_01'!J34</f>
        <v>0</v>
      </c>
      <c r="AH77" s="125"/>
      <c r="AI77" s="125"/>
      <c r="AJ77" s="125"/>
      <c r="AK77" s="125"/>
      <c r="AL77" s="125"/>
      <c r="AM77" s="125"/>
      <c r="AN77" s="127">
        <f>SUM(AG77,AT77)</f>
        <v>0</v>
      </c>
      <c r="AO77" s="125"/>
      <c r="AP77" s="125"/>
      <c r="AQ77" s="128" t="s">
        <v>87</v>
      </c>
      <c r="AR77" s="65"/>
      <c r="AS77" s="129">
        <v>0</v>
      </c>
      <c r="AT77" s="130">
        <f>ROUND(SUM(AV77:AW77),2)</f>
        <v>0</v>
      </c>
      <c r="AU77" s="131">
        <f>'002 - VRN_01'!P95</f>
        <v>0</v>
      </c>
      <c r="AV77" s="130">
        <f>'002 - VRN_01'!J37</f>
        <v>0</v>
      </c>
      <c r="AW77" s="130">
        <f>'002 - VRN_01'!J38</f>
        <v>0</v>
      </c>
      <c r="AX77" s="130">
        <f>'002 - VRN_01'!J39</f>
        <v>0</v>
      </c>
      <c r="AY77" s="130">
        <f>'002 - VRN_01'!J40</f>
        <v>0</v>
      </c>
      <c r="AZ77" s="130">
        <f>'002 - VRN_01'!F37</f>
        <v>0</v>
      </c>
      <c r="BA77" s="130">
        <f>'002 - VRN_01'!F38</f>
        <v>0</v>
      </c>
      <c r="BB77" s="130">
        <f>'002 - VRN_01'!F39</f>
        <v>0</v>
      </c>
      <c r="BC77" s="130">
        <f>'002 - VRN_01'!F40</f>
        <v>0</v>
      </c>
      <c r="BD77" s="132">
        <f>'002 - VRN_01'!F41</f>
        <v>0</v>
      </c>
      <c r="BE77" s="4"/>
      <c r="BT77" s="133" t="s">
        <v>94</v>
      </c>
      <c r="BV77" s="133" t="s">
        <v>76</v>
      </c>
      <c r="BW77" s="133" t="s">
        <v>142</v>
      </c>
      <c r="BX77" s="133" t="s">
        <v>136</v>
      </c>
      <c r="CL77" s="133" t="s">
        <v>19</v>
      </c>
    </row>
    <row r="78" s="4" customFormat="1" ht="16.5" customHeight="1">
      <c r="A78" s="4"/>
      <c r="B78" s="63"/>
      <c r="C78" s="125"/>
      <c r="D78" s="125"/>
      <c r="E78" s="126" t="s">
        <v>143</v>
      </c>
      <c r="F78" s="126"/>
      <c r="G78" s="126"/>
      <c r="H78" s="126"/>
      <c r="I78" s="126"/>
      <c r="J78" s="125"/>
      <c r="K78" s="126" t="s">
        <v>144</v>
      </c>
      <c r="L78" s="126"/>
      <c r="M78" s="126"/>
      <c r="N78" s="126"/>
      <c r="O78" s="126"/>
      <c r="P78" s="126"/>
      <c r="Q78" s="126"/>
      <c r="R78" s="126"/>
      <c r="S78" s="126"/>
      <c r="T78" s="126"/>
      <c r="U78" s="126"/>
      <c r="V78" s="126"/>
      <c r="W78" s="126"/>
      <c r="X78" s="126"/>
      <c r="Y78" s="126"/>
      <c r="Z78" s="126"/>
      <c r="AA78" s="126"/>
      <c r="AB78" s="126"/>
      <c r="AC78" s="126"/>
      <c r="AD78" s="126"/>
      <c r="AE78" s="126"/>
      <c r="AF78" s="126"/>
      <c r="AG78" s="134">
        <f>ROUND(AG79+AG82,2)</f>
        <v>0</v>
      </c>
      <c r="AH78" s="125"/>
      <c r="AI78" s="125"/>
      <c r="AJ78" s="125"/>
      <c r="AK78" s="125"/>
      <c r="AL78" s="125"/>
      <c r="AM78" s="125"/>
      <c r="AN78" s="127">
        <f>SUM(AG78,AT78)</f>
        <v>0</v>
      </c>
      <c r="AO78" s="125"/>
      <c r="AP78" s="125"/>
      <c r="AQ78" s="128" t="s">
        <v>87</v>
      </c>
      <c r="AR78" s="65"/>
      <c r="AS78" s="129">
        <f>ROUND(AS79+AS82,2)</f>
        <v>0</v>
      </c>
      <c r="AT78" s="130">
        <f>ROUND(SUM(AV78:AW78),2)</f>
        <v>0</v>
      </c>
      <c r="AU78" s="131">
        <f>ROUND(AU79+AU82,5)</f>
        <v>0</v>
      </c>
      <c r="AV78" s="130">
        <f>ROUND(AZ78*L29,2)</f>
        <v>0</v>
      </c>
      <c r="AW78" s="130">
        <f>ROUND(BA78*L30,2)</f>
        <v>0</v>
      </c>
      <c r="AX78" s="130">
        <f>ROUND(BB78*L29,2)</f>
        <v>0</v>
      </c>
      <c r="AY78" s="130">
        <f>ROUND(BC78*L30,2)</f>
        <v>0</v>
      </c>
      <c r="AZ78" s="130">
        <f>ROUND(AZ79+AZ82,2)</f>
        <v>0</v>
      </c>
      <c r="BA78" s="130">
        <f>ROUND(BA79+BA82,2)</f>
        <v>0</v>
      </c>
      <c r="BB78" s="130">
        <f>ROUND(BB79+BB82,2)</f>
        <v>0</v>
      </c>
      <c r="BC78" s="130">
        <f>ROUND(BC79+BC82,2)</f>
        <v>0</v>
      </c>
      <c r="BD78" s="132">
        <f>ROUND(BD79+BD82,2)</f>
        <v>0</v>
      </c>
      <c r="BE78" s="4"/>
      <c r="BS78" s="133" t="s">
        <v>73</v>
      </c>
      <c r="BT78" s="133" t="s">
        <v>83</v>
      </c>
      <c r="BU78" s="133" t="s">
        <v>75</v>
      </c>
      <c r="BV78" s="133" t="s">
        <v>76</v>
      </c>
      <c r="BW78" s="133" t="s">
        <v>145</v>
      </c>
      <c r="BX78" s="133" t="s">
        <v>123</v>
      </c>
      <c r="CL78" s="133" t="s">
        <v>19</v>
      </c>
    </row>
    <row r="79" s="4" customFormat="1" ht="16.5" customHeight="1">
      <c r="A79" s="4"/>
      <c r="B79" s="63"/>
      <c r="C79" s="125"/>
      <c r="D79" s="125"/>
      <c r="E79" s="125"/>
      <c r="F79" s="126" t="s">
        <v>124</v>
      </c>
      <c r="G79" s="126"/>
      <c r="H79" s="126"/>
      <c r="I79" s="126"/>
      <c r="J79" s="126"/>
      <c r="K79" s="125"/>
      <c r="L79" s="126" t="s">
        <v>127</v>
      </c>
      <c r="M79" s="126"/>
      <c r="N79" s="126"/>
      <c r="O79" s="126"/>
      <c r="P79" s="126"/>
      <c r="Q79" s="126"/>
      <c r="R79" s="126"/>
      <c r="S79" s="126"/>
      <c r="T79" s="126"/>
      <c r="U79" s="126"/>
      <c r="V79" s="126"/>
      <c r="W79" s="126"/>
      <c r="X79" s="126"/>
      <c r="Y79" s="126"/>
      <c r="Z79" s="126"/>
      <c r="AA79" s="126"/>
      <c r="AB79" s="126"/>
      <c r="AC79" s="126"/>
      <c r="AD79" s="126"/>
      <c r="AE79" s="126"/>
      <c r="AF79" s="126"/>
      <c r="AG79" s="134">
        <f>ROUND(SUM(AG80:AG81),2)</f>
        <v>0</v>
      </c>
      <c r="AH79" s="125"/>
      <c r="AI79" s="125"/>
      <c r="AJ79" s="125"/>
      <c r="AK79" s="125"/>
      <c r="AL79" s="125"/>
      <c r="AM79" s="125"/>
      <c r="AN79" s="127">
        <f>SUM(AG79,AT79)</f>
        <v>0</v>
      </c>
      <c r="AO79" s="125"/>
      <c r="AP79" s="125"/>
      <c r="AQ79" s="128" t="s">
        <v>87</v>
      </c>
      <c r="AR79" s="65"/>
      <c r="AS79" s="129">
        <f>ROUND(SUM(AS80:AS81),2)</f>
        <v>0</v>
      </c>
      <c r="AT79" s="130">
        <f>ROUND(SUM(AV79:AW79),2)</f>
        <v>0</v>
      </c>
      <c r="AU79" s="131">
        <f>ROUND(SUM(AU80:AU81),5)</f>
        <v>0</v>
      </c>
      <c r="AV79" s="130">
        <f>ROUND(AZ79*L29,2)</f>
        <v>0</v>
      </c>
      <c r="AW79" s="130">
        <f>ROUND(BA79*L30,2)</f>
        <v>0</v>
      </c>
      <c r="AX79" s="130">
        <f>ROUND(BB79*L29,2)</f>
        <v>0</v>
      </c>
      <c r="AY79" s="130">
        <f>ROUND(BC79*L30,2)</f>
        <v>0</v>
      </c>
      <c r="AZ79" s="130">
        <f>ROUND(SUM(AZ80:AZ81),2)</f>
        <v>0</v>
      </c>
      <c r="BA79" s="130">
        <f>ROUND(SUM(BA80:BA81),2)</f>
        <v>0</v>
      </c>
      <c r="BB79" s="130">
        <f>ROUND(SUM(BB80:BB81),2)</f>
        <v>0</v>
      </c>
      <c r="BC79" s="130">
        <f>ROUND(SUM(BC80:BC81),2)</f>
        <v>0</v>
      </c>
      <c r="BD79" s="132">
        <f>ROUND(SUM(BD80:BD81),2)</f>
        <v>0</v>
      </c>
      <c r="BE79" s="4"/>
      <c r="BS79" s="133" t="s">
        <v>73</v>
      </c>
      <c r="BT79" s="133" t="s">
        <v>94</v>
      </c>
      <c r="BU79" s="133" t="s">
        <v>75</v>
      </c>
      <c r="BV79" s="133" t="s">
        <v>76</v>
      </c>
      <c r="BW79" s="133" t="s">
        <v>146</v>
      </c>
      <c r="BX79" s="133" t="s">
        <v>145</v>
      </c>
      <c r="CL79" s="133" t="s">
        <v>19</v>
      </c>
    </row>
    <row r="80" s="4" customFormat="1" ht="16.5" customHeight="1">
      <c r="A80" s="124" t="s">
        <v>84</v>
      </c>
      <c r="B80" s="63"/>
      <c r="C80" s="125"/>
      <c r="D80" s="125"/>
      <c r="E80" s="125"/>
      <c r="F80" s="125"/>
      <c r="G80" s="126" t="s">
        <v>124</v>
      </c>
      <c r="H80" s="126"/>
      <c r="I80" s="126"/>
      <c r="J80" s="126"/>
      <c r="K80" s="126"/>
      <c r="L80" s="125"/>
      <c r="M80" s="126" t="s">
        <v>147</v>
      </c>
      <c r="N80" s="126"/>
      <c r="O80" s="126"/>
      <c r="P80" s="126"/>
      <c r="Q80" s="126"/>
      <c r="R80" s="126"/>
      <c r="S80" s="126"/>
      <c r="T80" s="126"/>
      <c r="U80" s="126"/>
      <c r="V80" s="126"/>
      <c r="W80" s="126"/>
      <c r="X80" s="126"/>
      <c r="Y80" s="126"/>
      <c r="Z80" s="126"/>
      <c r="AA80" s="126"/>
      <c r="AB80" s="126"/>
      <c r="AC80" s="126"/>
      <c r="AD80" s="126"/>
      <c r="AE80" s="126"/>
      <c r="AF80" s="126"/>
      <c r="AG80" s="127">
        <f>'001 - km 441,562 - most'!J34</f>
        <v>0</v>
      </c>
      <c r="AH80" s="125"/>
      <c r="AI80" s="125"/>
      <c r="AJ80" s="125"/>
      <c r="AK80" s="125"/>
      <c r="AL80" s="125"/>
      <c r="AM80" s="125"/>
      <c r="AN80" s="127">
        <f>SUM(AG80,AT80)</f>
        <v>0</v>
      </c>
      <c r="AO80" s="125"/>
      <c r="AP80" s="125"/>
      <c r="AQ80" s="128" t="s">
        <v>87</v>
      </c>
      <c r="AR80" s="65"/>
      <c r="AS80" s="129">
        <v>0</v>
      </c>
      <c r="AT80" s="130">
        <f>ROUND(SUM(AV80:AW80),2)</f>
        <v>0</v>
      </c>
      <c r="AU80" s="131">
        <f>'001 - km 441,562 - most'!P100</f>
        <v>0</v>
      </c>
      <c r="AV80" s="130">
        <f>'001 - km 441,562 - most'!J37</f>
        <v>0</v>
      </c>
      <c r="AW80" s="130">
        <f>'001 - km 441,562 - most'!J38</f>
        <v>0</v>
      </c>
      <c r="AX80" s="130">
        <f>'001 - km 441,562 - most'!J39</f>
        <v>0</v>
      </c>
      <c r="AY80" s="130">
        <f>'001 - km 441,562 - most'!J40</f>
        <v>0</v>
      </c>
      <c r="AZ80" s="130">
        <f>'001 - km 441,562 - most'!F37</f>
        <v>0</v>
      </c>
      <c r="BA80" s="130">
        <f>'001 - km 441,562 - most'!F38</f>
        <v>0</v>
      </c>
      <c r="BB80" s="130">
        <f>'001 - km 441,562 - most'!F39</f>
        <v>0</v>
      </c>
      <c r="BC80" s="130">
        <f>'001 - km 441,562 - most'!F40</f>
        <v>0</v>
      </c>
      <c r="BD80" s="132">
        <f>'001 - km 441,562 - most'!F41</f>
        <v>0</v>
      </c>
      <c r="BE80" s="4"/>
      <c r="BT80" s="133" t="s">
        <v>104</v>
      </c>
      <c r="BV80" s="133" t="s">
        <v>76</v>
      </c>
      <c r="BW80" s="133" t="s">
        <v>148</v>
      </c>
      <c r="BX80" s="133" t="s">
        <v>146</v>
      </c>
      <c r="CL80" s="133" t="s">
        <v>19</v>
      </c>
    </row>
    <row r="81" s="4" customFormat="1" ht="16.5" customHeight="1">
      <c r="A81" s="124" t="s">
        <v>84</v>
      </c>
      <c r="B81" s="63"/>
      <c r="C81" s="125"/>
      <c r="D81" s="125"/>
      <c r="E81" s="125"/>
      <c r="F81" s="125"/>
      <c r="G81" s="126" t="s">
        <v>131</v>
      </c>
      <c r="H81" s="126"/>
      <c r="I81" s="126"/>
      <c r="J81" s="126"/>
      <c r="K81" s="126"/>
      <c r="L81" s="125"/>
      <c r="M81" s="126" t="s">
        <v>149</v>
      </c>
      <c r="N81" s="126"/>
      <c r="O81" s="126"/>
      <c r="P81" s="126"/>
      <c r="Q81" s="126"/>
      <c r="R81" s="126"/>
      <c r="S81" s="126"/>
      <c r="T81" s="126"/>
      <c r="U81" s="126"/>
      <c r="V81" s="126"/>
      <c r="W81" s="126"/>
      <c r="X81" s="126"/>
      <c r="Y81" s="126"/>
      <c r="Z81" s="126"/>
      <c r="AA81" s="126"/>
      <c r="AB81" s="126"/>
      <c r="AC81" s="126"/>
      <c r="AD81" s="126"/>
      <c r="AE81" s="126"/>
      <c r="AF81" s="126"/>
      <c r="AG81" s="127">
        <f>'002 - km 441,562 - svršek'!J34</f>
        <v>0</v>
      </c>
      <c r="AH81" s="125"/>
      <c r="AI81" s="125"/>
      <c r="AJ81" s="125"/>
      <c r="AK81" s="125"/>
      <c r="AL81" s="125"/>
      <c r="AM81" s="125"/>
      <c r="AN81" s="127">
        <f>SUM(AG81,AT81)</f>
        <v>0</v>
      </c>
      <c r="AO81" s="125"/>
      <c r="AP81" s="125"/>
      <c r="AQ81" s="128" t="s">
        <v>87</v>
      </c>
      <c r="AR81" s="65"/>
      <c r="AS81" s="129">
        <v>0</v>
      </c>
      <c r="AT81" s="130">
        <f>ROUND(SUM(AV81:AW81),2)</f>
        <v>0</v>
      </c>
      <c r="AU81" s="131">
        <f>'002 - km 441,562 - svršek'!P94</f>
        <v>0</v>
      </c>
      <c r="AV81" s="130">
        <f>'002 - km 441,562 - svršek'!J37</f>
        <v>0</v>
      </c>
      <c r="AW81" s="130">
        <f>'002 - km 441,562 - svršek'!J38</f>
        <v>0</v>
      </c>
      <c r="AX81" s="130">
        <f>'002 - km 441,562 - svršek'!J39</f>
        <v>0</v>
      </c>
      <c r="AY81" s="130">
        <f>'002 - km 441,562 - svršek'!J40</f>
        <v>0</v>
      </c>
      <c r="AZ81" s="130">
        <f>'002 - km 441,562 - svršek'!F37</f>
        <v>0</v>
      </c>
      <c r="BA81" s="130">
        <f>'002 - km 441,562 - svršek'!F38</f>
        <v>0</v>
      </c>
      <c r="BB81" s="130">
        <f>'002 - km 441,562 - svršek'!F39</f>
        <v>0</v>
      </c>
      <c r="BC81" s="130">
        <f>'002 - km 441,562 - svršek'!F40</f>
        <v>0</v>
      </c>
      <c r="BD81" s="132">
        <f>'002 - km 441,562 - svršek'!F41</f>
        <v>0</v>
      </c>
      <c r="BE81" s="4"/>
      <c r="BT81" s="133" t="s">
        <v>104</v>
      </c>
      <c r="BV81" s="133" t="s">
        <v>76</v>
      </c>
      <c r="BW81" s="133" t="s">
        <v>150</v>
      </c>
      <c r="BX81" s="133" t="s">
        <v>146</v>
      </c>
      <c r="CL81" s="133" t="s">
        <v>19</v>
      </c>
    </row>
    <row r="82" s="4" customFormat="1" ht="16.5" customHeight="1">
      <c r="A82" s="124" t="s">
        <v>84</v>
      </c>
      <c r="B82" s="63"/>
      <c r="C82" s="125"/>
      <c r="D82" s="125"/>
      <c r="E82" s="125"/>
      <c r="F82" s="126" t="s">
        <v>131</v>
      </c>
      <c r="G82" s="126"/>
      <c r="H82" s="126"/>
      <c r="I82" s="126"/>
      <c r="J82" s="126"/>
      <c r="K82" s="125"/>
      <c r="L82" s="126" t="s">
        <v>119</v>
      </c>
      <c r="M82" s="126"/>
      <c r="N82" s="126"/>
      <c r="O82" s="126"/>
      <c r="P82" s="126"/>
      <c r="Q82" s="126"/>
      <c r="R82" s="126"/>
      <c r="S82" s="126"/>
      <c r="T82" s="126"/>
      <c r="U82" s="126"/>
      <c r="V82" s="126"/>
      <c r="W82" s="126"/>
      <c r="X82" s="126"/>
      <c r="Y82" s="126"/>
      <c r="Z82" s="126"/>
      <c r="AA82" s="126"/>
      <c r="AB82" s="126"/>
      <c r="AC82" s="126"/>
      <c r="AD82" s="126"/>
      <c r="AE82" s="126"/>
      <c r="AF82" s="126"/>
      <c r="AG82" s="127">
        <f>'002 - VRN_02'!J34</f>
        <v>0</v>
      </c>
      <c r="AH82" s="125"/>
      <c r="AI82" s="125"/>
      <c r="AJ82" s="125"/>
      <c r="AK82" s="125"/>
      <c r="AL82" s="125"/>
      <c r="AM82" s="125"/>
      <c r="AN82" s="127">
        <f>SUM(AG82,AT82)</f>
        <v>0</v>
      </c>
      <c r="AO82" s="125"/>
      <c r="AP82" s="125"/>
      <c r="AQ82" s="128" t="s">
        <v>87</v>
      </c>
      <c r="AR82" s="65"/>
      <c r="AS82" s="129">
        <v>0</v>
      </c>
      <c r="AT82" s="130">
        <f>ROUND(SUM(AV82:AW82),2)</f>
        <v>0</v>
      </c>
      <c r="AU82" s="131">
        <f>'002 - VRN_02'!P95</f>
        <v>0</v>
      </c>
      <c r="AV82" s="130">
        <f>'002 - VRN_02'!J37</f>
        <v>0</v>
      </c>
      <c r="AW82" s="130">
        <f>'002 - VRN_02'!J38</f>
        <v>0</v>
      </c>
      <c r="AX82" s="130">
        <f>'002 - VRN_02'!J39</f>
        <v>0</v>
      </c>
      <c r="AY82" s="130">
        <f>'002 - VRN_02'!J40</f>
        <v>0</v>
      </c>
      <c r="AZ82" s="130">
        <f>'002 - VRN_02'!F37</f>
        <v>0</v>
      </c>
      <c r="BA82" s="130">
        <f>'002 - VRN_02'!F38</f>
        <v>0</v>
      </c>
      <c r="BB82" s="130">
        <f>'002 - VRN_02'!F39</f>
        <v>0</v>
      </c>
      <c r="BC82" s="130">
        <f>'002 - VRN_02'!F40</f>
        <v>0</v>
      </c>
      <c r="BD82" s="132">
        <f>'002 - VRN_02'!F41</f>
        <v>0</v>
      </c>
      <c r="BE82" s="4"/>
      <c r="BT82" s="133" t="s">
        <v>94</v>
      </c>
      <c r="BV82" s="133" t="s">
        <v>76</v>
      </c>
      <c r="BW82" s="133" t="s">
        <v>151</v>
      </c>
      <c r="BX82" s="133" t="s">
        <v>145</v>
      </c>
      <c r="CL82" s="133" t="s">
        <v>19</v>
      </c>
    </row>
    <row r="83" s="4" customFormat="1" ht="16.5" customHeight="1">
      <c r="A83" s="4"/>
      <c r="B83" s="63"/>
      <c r="C83" s="125"/>
      <c r="D83" s="125"/>
      <c r="E83" s="126" t="s">
        <v>152</v>
      </c>
      <c r="F83" s="126"/>
      <c r="G83" s="126"/>
      <c r="H83" s="126"/>
      <c r="I83" s="126"/>
      <c r="J83" s="125"/>
      <c r="K83" s="126" t="s">
        <v>153</v>
      </c>
      <c r="L83" s="126"/>
      <c r="M83" s="126"/>
      <c r="N83" s="126"/>
      <c r="O83" s="126"/>
      <c r="P83" s="126"/>
      <c r="Q83" s="126"/>
      <c r="R83" s="126"/>
      <c r="S83" s="126"/>
      <c r="T83" s="126"/>
      <c r="U83" s="126"/>
      <c r="V83" s="126"/>
      <c r="W83" s="126"/>
      <c r="X83" s="126"/>
      <c r="Y83" s="126"/>
      <c r="Z83" s="126"/>
      <c r="AA83" s="126"/>
      <c r="AB83" s="126"/>
      <c r="AC83" s="126"/>
      <c r="AD83" s="126"/>
      <c r="AE83" s="126"/>
      <c r="AF83" s="126"/>
      <c r="AG83" s="134">
        <f>ROUND(AG84+AG87,2)</f>
        <v>0</v>
      </c>
      <c r="AH83" s="125"/>
      <c r="AI83" s="125"/>
      <c r="AJ83" s="125"/>
      <c r="AK83" s="125"/>
      <c r="AL83" s="125"/>
      <c r="AM83" s="125"/>
      <c r="AN83" s="127">
        <f>SUM(AG83,AT83)</f>
        <v>0</v>
      </c>
      <c r="AO83" s="125"/>
      <c r="AP83" s="125"/>
      <c r="AQ83" s="128" t="s">
        <v>87</v>
      </c>
      <c r="AR83" s="65"/>
      <c r="AS83" s="129">
        <f>ROUND(AS84+AS87,2)</f>
        <v>0</v>
      </c>
      <c r="AT83" s="130">
        <f>ROUND(SUM(AV83:AW83),2)</f>
        <v>0</v>
      </c>
      <c r="AU83" s="131">
        <f>ROUND(AU84+AU87,5)</f>
        <v>0</v>
      </c>
      <c r="AV83" s="130">
        <f>ROUND(AZ83*L29,2)</f>
        <v>0</v>
      </c>
      <c r="AW83" s="130">
        <f>ROUND(BA83*L30,2)</f>
        <v>0</v>
      </c>
      <c r="AX83" s="130">
        <f>ROUND(BB83*L29,2)</f>
        <v>0</v>
      </c>
      <c r="AY83" s="130">
        <f>ROUND(BC83*L30,2)</f>
        <v>0</v>
      </c>
      <c r="AZ83" s="130">
        <f>ROUND(AZ84+AZ87,2)</f>
        <v>0</v>
      </c>
      <c r="BA83" s="130">
        <f>ROUND(BA84+BA87,2)</f>
        <v>0</v>
      </c>
      <c r="BB83" s="130">
        <f>ROUND(BB84+BB87,2)</f>
        <v>0</v>
      </c>
      <c r="BC83" s="130">
        <f>ROUND(BC84+BC87,2)</f>
        <v>0</v>
      </c>
      <c r="BD83" s="132">
        <f>ROUND(BD84+BD87,2)</f>
        <v>0</v>
      </c>
      <c r="BE83" s="4"/>
      <c r="BS83" s="133" t="s">
        <v>73</v>
      </c>
      <c r="BT83" s="133" t="s">
        <v>83</v>
      </c>
      <c r="BU83" s="133" t="s">
        <v>75</v>
      </c>
      <c r="BV83" s="133" t="s">
        <v>76</v>
      </c>
      <c r="BW83" s="133" t="s">
        <v>154</v>
      </c>
      <c r="BX83" s="133" t="s">
        <v>123</v>
      </c>
      <c r="CL83" s="133" t="s">
        <v>19</v>
      </c>
    </row>
    <row r="84" s="4" customFormat="1" ht="16.5" customHeight="1">
      <c r="A84" s="4"/>
      <c r="B84" s="63"/>
      <c r="C84" s="125"/>
      <c r="D84" s="125"/>
      <c r="E84" s="125"/>
      <c r="F84" s="126" t="s">
        <v>124</v>
      </c>
      <c r="G84" s="126"/>
      <c r="H84" s="126"/>
      <c r="I84" s="126"/>
      <c r="J84" s="126"/>
      <c r="K84" s="125"/>
      <c r="L84" s="126" t="s">
        <v>127</v>
      </c>
      <c r="M84" s="126"/>
      <c r="N84" s="126"/>
      <c r="O84" s="126"/>
      <c r="P84" s="126"/>
      <c r="Q84" s="126"/>
      <c r="R84" s="126"/>
      <c r="S84" s="126"/>
      <c r="T84" s="126"/>
      <c r="U84" s="126"/>
      <c r="V84" s="126"/>
      <c r="W84" s="126"/>
      <c r="X84" s="126"/>
      <c r="Y84" s="126"/>
      <c r="Z84" s="126"/>
      <c r="AA84" s="126"/>
      <c r="AB84" s="126"/>
      <c r="AC84" s="126"/>
      <c r="AD84" s="126"/>
      <c r="AE84" s="126"/>
      <c r="AF84" s="126"/>
      <c r="AG84" s="134">
        <f>ROUND(SUM(AG85:AG86),2)</f>
        <v>0</v>
      </c>
      <c r="AH84" s="125"/>
      <c r="AI84" s="125"/>
      <c r="AJ84" s="125"/>
      <c r="AK84" s="125"/>
      <c r="AL84" s="125"/>
      <c r="AM84" s="125"/>
      <c r="AN84" s="127">
        <f>SUM(AG84,AT84)</f>
        <v>0</v>
      </c>
      <c r="AO84" s="125"/>
      <c r="AP84" s="125"/>
      <c r="AQ84" s="128" t="s">
        <v>87</v>
      </c>
      <c r="AR84" s="65"/>
      <c r="AS84" s="129">
        <f>ROUND(SUM(AS85:AS86),2)</f>
        <v>0</v>
      </c>
      <c r="AT84" s="130">
        <f>ROUND(SUM(AV84:AW84),2)</f>
        <v>0</v>
      </c>
      <c r="AU84" s="131">
        <f>ROUND(SUM(AU85:AU86),5)</f>
        <v>0</v>
      </c>
      <c r="AV84" s="130">
        <f>ROUND(AZ84*L29,2)</f>
        <v>0</v>
      </c>
      <c r="AW84" s="130">
        <f>ROUND(BA84*L30,2)</f>
        <v>0</v>
      </c>
      <c r="AX84" s="130">
        <f>ROUND(BB84*L29,2)</f>
        <v>0</v>
      </c>
      <c r="AY84" s="130">
        <f>ROUND(BC84*L30,2)</f>
        <v>0</v>
      </c>
      <c r="AZ84" s="130">
        <f>ROUND(SUM(AZ85:AZ86),2)</f>
        <v>0</v>
      </c>
      <c r="BA84" s="130">
        <f>ROUND(SUM(BA85:BA86),2)</f>
        <v>0</v>
      </c>
      <c r="BB84" s="130">
        <f>ROUND(SUM(BB85:BB86),2)</f>
        <v>0</v>
      </c>
      <c r="BC84" s="130">
        <f>ROUND(SUM(BC85:BC86),2)</f>
        <v>0</v>
      </c>
      <c r="BD84" s="132">
        <f>ROUND(SUM(BD85:BD86),2)</f>
        <v>0</v>
      </c>
      <c r="BE84" s="4"/>
      <c r="BS84" s="133" t="s">
        <v>73</v>
      </c>
      <c r="BT84" s="133" t="s">
        <v>94</v>
      </c>
      <c r="BU84" s="133" t="s">
        <v>75</v>
      </c>
      <c r="BV84" s="133" t="s">
        <v>76</v>
      </c>
      <c r="BW84" s="133" t="s">
        <v>155</v>
      </c>
      <c r="BX84" s="133" t="s">
        <v>154</v>
      </c>
      <c r="CL84" s="133" t="s">
        <v>19</v>
      </c>
    </row>
    <row r="85" s="4" customFormat="1" ht="16.5" customHeight="1">
      <c r="A85" s="124" t="s">
        <v>84</v>
      </c>
      <c r="B85" s="63"/>
      <c r="C85" s="125"/>
      <c r="D85" s="125"/>
      <c r="E85" s="125"/>
      <c r="F85" s="125"/>
      <c r="G85" s="126" t="s">
        <v>124</v>
      </c>
      <c r="H85" s="126"/>
      <c r="I85" s="126"/>
      <c r="J85" s="126"/>
      <c r="K85" s="126"/>
      <c r="L85" s="125"/>
      <c r="M85" s="126" t="s">
        <v>156</v>
      </c>
      <c r="N85" s="126"/>
      <c r="O85" s="126"/>
      <c r="P85" s="126"/>
      <c r="Q85" s="126"/>
      <c r="R85" s="126"/>
      <c r="S85" s="126"/>
      <c r="T85" s="126"/>
      <c r="U85" s="126"/>
      <c r="V85" s="126"/>
      <c r="W85" s="126"/>
      <c r="X85" s="126"/>
      <c r="Y85" s="126"/>
      <c r="Z85" s="126"/>
      <c r="AA85" s="126"/>
      <c r="AB85" s="126"/>
      <c r="AC85" s="126"/>
      <c r="AD85" s="126"/>
      <c r="AE85" s="126"/>
      <c r="AF85" s="126"/>
      <c r="AG85" s="127">
        <f>'001 - km 449,517 - propustek'!J34</f>
        <v>0</v>
      </c>
      <c r="AH85" s="125"/>
      <c r="AI85" s="125"/>
      <c r="AJ85" s="125"/>
      <c r="AK85" s="125"/>
      <c r="AL85" s="125"/>
      <c r="AM85" s="125"/>
      <c r="AN85" s="127">
        <f>SUM(AG85,AT85)</f>
        <v>0</v>
      </c>
      <c r="AO85" s="125"/>
      <c r="AP85" s="125"/>
      <c r="AQ85" s="128" t="s">
        <v>87</v>
      </c>
      <c r="AR85" s="65"/>
      <c r="AS85" s="129">
        <v>0</v>
      </c>
      <c r="AT85" s="130">
        <f>ROUND(SUM(AV85:AW85),2)</f>
        <v>0</v>
      </c>
      <c r="AU85" s="131">
        <f>'001 - km 449,517 - propustek'!P101</f>
        <v>0</v>
      </c>
      <c r="AV85" s="130">
        <f>'001 - km 449,517 - propustek'!J37</f>
        <v>0</v>
      </c>
      <c r="AW85" s="130">
        <f>'001 - km 449,517 - propustek'!J38</f>
        <v>0</v>
      </c>
      <c r="AX85" s="130">
        <f>'001 - km 449,517 - propustek'!J39</f>
        <v>0</v>
      </c>
      <c r="AY85" s="130">
        <f>'001 - km 449,517 - propustek'!J40</f>
        <v>0</v>
      </c>
      <c r="AZ85" s="130">
        <f>'001 - km 449,517 - propustek'!F37</f>
        <v>0</v>
      </c>
      <c r="BA85" s="130">
        <f>'001 - km 449,517 - propustek'!F38</f>
        <v>0</v>
      </c>
      <c r="BB85" s="130">
        <f>'001 - km 449,517 - propustek'!F39</f>
        <v>0</v>
      </c>
      <c r="BC85" s="130">
        <f>'001 - km 449,517 - propustek'!F40</f>
        <v>0</v>
      </c>
      <c r="BD85" s="132">
        <f>'001 - km 449,517 - propustek'!F41</f>
        <v>0</v>
      </c>
      <c r="BE85" s="4"/>
      <c r="BT85" s="133" t="s">
        <v>104</v>
      </c>
      <c r="BV85" s="133" t="s">
        <v>76</v>
      </c>
      <c r="BW85" s="133" t="s">
        <v>157</v>
      </c>
      <c r="BX85" s="133" t="s">
        <v>155</v>
      </c>
      <c r="CL85" s="133" t="s">
        <v>19</v>
      </c>
    </row>
    <row r="86" s="4" customFormat="1" ht="16.5" customHeight="1">
      <c r="A86" s="124" t="s">
        <v>84</v>
      </c>
      <c r="B86" s="63"/>
      <c r="C86" s="125"/>
      <c r="D86" s="125"/>
      <c r="E86" s="125"/>
      <c r="F86" s="125"/>
      <c r="G86" s="126" t="s">
        <v>131</v>
      </c>
      <c r="H86" s="126"/>
      <c r="I86" s="126"/>
      <c r="J86" s="126"/>
      <c r="K86" s="126"/>
      <c r="L86" s="125"/>
      <c r="M86" s="126" t="s">
        <v>158</v>
      </c>
      <c r="N86" s="126"/>
      <c r="O86" s="126"/>
      <c r="P86" s="126"/>
      <c r="Q86" s="126"/>
      <c r="R86" s="126"/>
      <c r="S86" s="126"/>
      <c r="T86" s="126"/>
      <c r="U86" s="126"/>
      <c r="V86" s="126"/>
      <c r="W86" s="126"/>
      <c r="X86" s="126"/>
      <c r="Y86" s="126"/>
      <c r="Z86" s="126"/>
      <c r="AA86" s="126"/>
      <c r="AB86" s="126"/>
      <c r="AC86" s="126"/>
      <c r="AD86" s="126"/>
      <c r="AE86" s="126"/>
      <c r="AF86" s="126"/>
      <c r="AG86" s="127">
        <f>'002 - km 449,517 - svršek'!J34</f>
        <v>0</v>
      </c>
      <c r="AH86" s="125"/>
      <c r="AI86" s="125"/>
      <c r="AJ86" s="125"/>
      <c r="AK86" s="125"/>
      <c r="AL86" s="125"/>
      <c r="AM86" s="125"/>
      <c r="AN86" s="127">
        <f>SUM(AG86,AT86)</f>
        <v>0</v>
      </c>
      <c r="AO86" s="125"/>
      <c r="AP86" s="125"/>
      <c r="AQ86" s="128" t="s">
        <v>87</v>
      </c>
      <c r="AR86" s="65"/>
      <c r="AS86" s="129">
        <v>0</v>
      </c>
      <c r="AT86" s="130">
        <f>ROUND(SUM(AV86:AW86),2)</f>
        <v>0</v>
      </c>
      <c r="AU86" s="131">
        <f>'002 - km 449,517 - svršek'!P94</f>
        <v>0</v>
      </c>
      <c r="AV86" s="130">
        <f>'002 - km 449,517 - svršek'!J37</f>
        <v>0</v>
      </c>
      <c r="AW86" s="130">
        <f>'002 - km 449,517 - svršek'!J38</f>
        <v>0</v>
      </c>
      <c r="AX86" s="130">
        <f>'002 - km 449,517 - svršek'!J39</f>
        <v>0</v>
      </c>
      <c r="AY86" s="130">
        <f>'002 - km 449,517 - svršek'!J40</f>
        <v>0</v>
      </c>
      <c r="AZ86" s="130">
        <f>'002 - km 449,517 - svršek'!F37</f>
        <v>0</v>
      </c>
      <c r="BA86" s="130">
        <f>'002 - km 449,517 - svršek'!F38</f>
        <v>0</v>
      </c>
      <c r="BB86" s="130">
        <f>'002 - km 449,517 - svršek'!F39</f>
        <v>0</v>
      </c>
      <c r="BC86" s="130">
        <f>'002 - km 449,517 - svršek'!F40</f>
        <v>0</v>
      </c>
      <c r="BD86" s="132">
        <f>'002 - km 449,517 - svršek'!F41</f>
        <v>0</v>
      </c>
      <c r="BE86" s="4"/>
      <c r="BT86" s="133" t="s">
        <v>104</v>
      </c>
      <c r="BV86" s="133" t="s">
        <v>76</v>
      </c>
      <c r="BW86" s="133" t="s">
        <v>159</v>
      </c>
      <c r="BX86" s="133" t="s">
        <v>155</v>
      </c>
      <c r="CL86" s="133" t="s">
        <v>19</v>
      </c>
    </row>
    <row r="87" s="4" customFormat="1" ht="16.5" customHeight="1">
      <c r="A87" s="124" t="s">
        <v>84</v>
      </c>
      <c r="B87" s="63"/>
      <c r="C87" s="125"/>
      <c r="D87" s="125"/>
      <c r="E87" s="125"/>
      <c r="F87" s="126" t="s">
        <v>131</v>
      </c>
      <c r="G87" s="126"/>
      <c r="H87" s="126"/>
      <c r="I87" s="126"/>
      <c r="J87" s="126"/>
      <c r="K87" s="125"/>
      <c r="L87" s="126" t="s">
        <v>119</v>
      </c>
      <c r="M87" s="126"/>
      <c r="N87" s="126"/>
      <c r="O87" s="126"/>
      <c r="P87" s="126"/>
      <c r="Q87" s="126"/>
      <c r="R87" s="126"/>
      <c r="S87" s="126"/>
      <c r="T87" s="126"/>
      <c r="U87" s="126"/>
      <c r="V87" s="126"/>
      <c r="W87" s="126"/>
      <c r="X87" s="126"/>
      <c r="Y87" s="126"/>
      <c r="Z87" s="126"/>
      <c r="AA87" s="126"/>
      <c r="AB87" s="126"/>
      <c r="AC87" s="126"/>
      <c r="AD87" s="126"/>
      <c r="AE87" s="126"/>
      <c r="AF87" s="126"/>
      <c r="AG87" s="127">
        <f>'002 - VRN_03'!J34</f>
        <v>0</v>
      </c>
      <c r="AH87" s="125"/>
      <c r="AI87" s="125"/>
      <c r="AJ87" s="125"/>
      <c r="AK87" s="125"/>
      <c r="AL87" s="125"/>
      <c r="AM87" s="125"/>
      <c r="AN87" s="127">
        <f>SUM(AG87,AT87)</f>
        <v>0</v>
      </c>
      <c r="AO87" s="125"/>
      <c r="AP87" s="125"/>
      <c r="AQ87" s="128" t="s">
        <v>87</v>
      </c>
      <c r="AR87" s="65"/>
      <c r="AS87" s="129">
        <v>0</v>
      </c>
      <c r="AT87" s="130">
        <f>ROUND(SUM(AV87:AW87),2)</f>
        <v>0</v>
      </c>
      <c r="AU87" s="131">
        <f>'002 - VRN_03'!P95</f>
        <v>0</v>
      </c>
      <c r="AV87" s="130">
        <f>'002 - VRN_03'!J37</f>
        <v>0</v>
      </c>
      <c r="AW87" s="130">
        <f>'002 - VRN_03'!J38</f>
        <v>0</v>
      </c>
      <c r="AX87" s="130">
        <f>'002 - VRN_03'!J39</f>
        <v>0</v>
      </c>
      <c r="AY87" s="130">
        <f>'002 - VRN_03'!J40</f>
        <v>0</v>
      </c>
      <c r="AZ87" s="130">
        <f>'002 - VRN_03'!F37</f>
        <v>0</v>
      </c>
      <c r="BA87" s="130">
        <f>'002 - VRN_03'!F38</f>
        <v>0</v>
      </c>
      <c r="BB87" s="130">
        <f>'002 - VRN_03'!F39</f>
        <v>0</v>
      </c>
      <c r="BC87" s="130">
        <f>'002 - VRN_03'!F40</f>
        <v>0</v>
      </c>
      <c r="BD87" s="132">
        <f>'002 - VRN_03'!F41</f>
        <v>0</v>
      </c>
      <c r="BE87" s="4"/>
      <c r="BT87" s="133" t="s">
        <v>94</v>
      </c>
      <c r="BV87" s="133" t="s">
        <v>76</v>
      </c>
      <c r="BW87" s="133" t="s">
        <v>160</v>
      </c>
      <c r="BX87" s="133" t="s">
        <v>154</v>
      </c>
      <c r="CL87" s="133" t="s">
        <v>19</v>
      </c>
    </row>
    <row r="88" s="7" customFormat="1" ht="16.5" customHeight="1">
      <c r="A88" s="124" t="s">
        <v>84</v>
      </c>
      <c r="B88" s="111"/>
      <c r="C88" s="112"/>
      <c r="D88" s="113" t="s">
        <v>161</v>
      </c>
      <c r="E88" s="113"/>
      <c r="F88" s="113"/>
      <c r="G88" s="113"/>
      <c r="H88" s="113"/>
      <c r="I88" s="114"/>
      <c r="J88" s="113" t="s">
        <v>162</v>
      </c>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6">
        <f>'C - práce SSZT'!J30</f>
        <v>0</v>
      </c>
      <c r="AH88" s="114"/>
      <c r="AI88" s="114"/>
      <c r="AJ88" s="114"/>
      <c r="AK88" s="114"/>
      <c r="AL88" s="114"/>
      <c r="AM88" s="114"/>
      <c r="AN88" s="116">
        <f>SUM(AG88,AT88)</f>
        <v>0</v>
      </c>
      <c r="AO88" s="114"/>
      <c r="AP88" s="114"/>
      <c r="AQ88" s="117" t="s">
        <v>80</v>
      </c>
      <c r="AR88" s="118"/>
      <c r="AS88" s="119">
        <v>0</v>
      </c>
      <c r="AT88" s="120">
        <f>ROUND(SUM(AV88:AW88),2)</f>
        <v>0</v>
      </c>
      <c r="AU88" s="121">
        <f>'C - práce SSZT'!P80</f>
        <v>0</v>
      </c>
      <c r="AV88" s="120">
        <f>'C - práce SSZT'!J33</f>
        <v>0</v>
      </c>
      <c r="AW88" s="120">
        <f>'C - práce SSZT'!J34</f>
        <v>0</v>
      </c>
      <c r="AX88" s="120">
        <f>'C - práce SSZT'!J35</f>
        <v>0</v>
      </c>
      <c r="AY88" s="120">
        <f>'C - práce SSZT'!J36</f>
        <v>0</v>
      </c>
      <c r="AZ88" s="120">
        <f>'C - práce SSZT'!F33</f>
        <v>0</v>
      </c>
      <c r="BA88" s="120">
        <f>'C - práce SSZT'!F34</f>
        <v>0</v>
      </c>
      <c r="BB88" s="120">
        <f>'C - práce SSZT'!F35</f>
        <v>0</v>
      </c>
      <c r="BC88" s="120">
        <f>'C - práce SSZT'!F36</f>
        <v>0</v>
      </c>
      <c r="BD88" s="122">
        <f>'C - práce SSZT'!F37</f>
        <v>0</v>
      </c>
      <c r="BE88" s="7"/>
      <c r="BT88" s="123" t="s">
        <v>81</v>
      </c>
      <c r="BV88" s="123" t="s">
        <v>76</v>
      </c>
      <c r="BW88" s="123" t="s">
        <v>163</v>
      </c>
      <c r="BX88" s="123" t="s">
        <v>5</v>
      </c>
      <c r="CL88" s="123" t="s">
        <v>19</v>
      </c>
      <c r="CM88" s="123" t="s">
        <v>83</v>
      </c>
    </row>
    <row r="89" s="7" customFormat="1" ht="16.5" customHeight="1">
      <c r="A89" s="7"/>
      <c r="B89" s="111"/>
      <c r="C89" s="112"/>
      <c r="D89" s="113" t="s">
        <v>73</v>
      </c>
      <c r="E89" s="113"/>
      <c r="F89" s="113"/>
      <c r="G89" s="113"/>
      <c r="H89" s="113"/>
      <c r="I89" s="114"/>
      <c r="J89" s="113" t="s">
        <v>164</v>
      </c>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5">
        <f>ROUND(AG90,2)</f>
        <v>0</v>
      </c>
      <c r="AH89" s="114"/>
      <c r="AI89" s="114"/>
      <c r="AJ89" s="114"/>
      <c r="AK89" s="114"/>
      <c r="AL89" s="114"/>
      <c r="AM89" s="114"/>
      <c r="AN89" s="116">
        <f>SUM(AG89,AT89)</f>
        <v>0</v>
      </c>
      <c r="AO89" s="114"/>
      <c r="AP89" s="114"/>
      <c r="AQ89" s="117" t="s">
        <v>80</v>
      </c>
      <c r="AR89" s="118"/>
      <c r="AS89" s="119">
        <f>ROUND(AS90,2)</f>
        <v>0</v>
      </c>
      <c r="AT89" s="120">
        <f>ROUND(SUM(AV89:AW89),2)</f>
        <v>0</v>
      </c>
      <c r="AU89" s="121">
        <f>ROUND(AU90,5)</f>
        <v>0</v>
      </c>
      <c r="AV89" s="120">
        <f>ROUND(AZ89*L29,2)</f>
        <v>0</v>
      </c>
      <c r="AW89" s="120">
        <f>ROUND(BA89*L30,2)</f>
        <v>0</v>
      </c>
      <c r="AX89" s="120">
        <f>ROUND(BB89*L29,2)</f>
        <v>0</v>
      </c>
      <c r="AY89" s="120">
        <f>ROUND(BC89*L30,2)</f>
        <v>0</v>
      </c>
      <c r="AZ89" s="120">
        <f>ROUND(AZ90,2)</f>
        <v>0</v>
      </c>
      <c r="BA89" s="120">
        <f>ROUND(BA90,2)</f>
        <v>0</v>
      </c>
      <c r="BB89" s="120">
        <f>ROUND(BB90,2)</f>
        <v>0</v>
      </c>
      <c r="BC89" s="120">
        <f>ROUND(BC90,2)</f>
        <v>0</v>
      </c>
      <c r="BD89" s="122">
        <f>ROUND(BD90,2)</f>
        <v>0</v>
      </c>
      <c r="BE89" s="7"/>
      <c r="BS89" s="123" t="s">
        <v>73</v>
      </c>
      <c r="BT89" s="123" t="s">
        <v>81</v>
      </c>
      <c r="BU89" s="123" t="s">
        <v>75</v>
      </c>
      <c r="BV89" s="123" t="s">
        <v>76</v>
      </c>
      <c r="BW89" s="123" t="s">
        <v>165</v>
      </c>
      <c r="BX89" s="123" t="s">
        <v>5</v>
      </c>
      <c r="CL89" s="123" t="s">
        <v>19</v>
      </c>
      <c r="CM89" s="123" t="s">
        <v>83</v>
      </c>
    </row>
    <row r="90" s="4" customFormat="1" ht="16.5" customHeight="1">
      <c r="A90" s="4"/>
      <c r="B90" s="63"/>
      <c r="C90" s="125"/>
      <c r="D90" s="125"/>
      <c r="E90" s="126" t="s">
        <v>166</v>
      </c>
      <c r="F90" s="126"/>
      <c r="G90" s="126"/>
      <c r="H90" s="126"/>
      <c r="I90" s="126"/>
      <c r="J90" s="125"/>
      <c r="K90" s="126" t="s">
        <v>167</v>
      </c>
      <c r="L90" s="126"/>
      <c r="M90" s="126"/>
      <c r="N90" s="126"/>
      <c r="O90" s="126"/>
      <c r="P90" s="126"/>
      <c r="Q90" s="126"/>
      <c r="R90" s="126"/>
      <c r="S90" s="126"/>
      <c r="T90" s="126"/>
      <c r="U90" s="126"/>
      <c r="V90" s="126"/>
      <c r="W90" s="126"/>
      <c r="X90" s="126"/>
      <c r="Y90" s="126"/>
      <c r="Z90" s="126"/>
      <c r="AA90" s="126"/>
      <c r="AB90" s="126"/>
      <c r="AC90" s="126"/>
      <c r="AD90" s="126"/>
      <c r="AE90" s="126"/>
      <c r="AF90" s="126"/>
      <c r="AG90" s="134">
        <f>ROUND(SUM(AG91:AG93),2)</f>
        <v>0</v>
      </c>
      <c r="AH90" s="125"/>
      <c r="AI90" s="125"/>
      <c r="AJ90" s="125"/>
      <c r="AK90" s="125"/>
      <c r="AL90" s="125"/>
      <c r="AM90" s="125"/>
      <c r="AN90" s="127">
        <f>SUM(AG90,AT90)</f>
        <v>0</v>
      </c>
      <c r="AO90" s="125"/>
      <c r="AP90" s="125"/>
      <c r="AQ90" s="128" t="s">
        <v>87</v>
      </c>
      <c r="AR90" s="65"/>
      <c r="AS90" s="129">
        <f>ROUND(SUM(AS91:AS93),2)</f>
        <v>0</v>
      </c>
      <c r="AT90" s="130">
        <f>ROUND(SUM(AV90:AW90),2)</f>
        <v>0</v>
      </c>
      <c r="AU90" s="131">
        <f>ROUND(SUM(AU91:AU93),5)</f>
        <v>0</v>
      </c>
      <c r="AV90" s="130">
        <f>ROUND(AZ90*L29,2)</f>
        <v>0</v>
      </c>
      <c r="AW90" s="130">
        <f>ROUND(BA90*L30,2)</f>
        <v>0</v>
      </c>
      <c r="AX90" s="130">
        <f>ROUND(BB90*L29,2)</f>
        <v>0</v>
      </c>
      <c r="AY90" s="130">
        <f>ROUND(BC90*L30,2)</f>
        <v>0</v>
      </c>
      <c r="AZ90" s="130">
        <f>ROUND(SUM(AZ91:AZ93),2)</f>
        <v>0</v>
      </c>
      <c r="BA90" s="130">
        <f>ROUND(SUM(BA91:BA93),2)</f>
        <v>0</v>
      </c>
      <c r="BB90" s="130">
        <f>ROUND(SUM(BB91:BB93),2)</f>
        <v>0</v>
      </c>
      <c r="BC90" s="130">
        <f>ROUND(SUM(BC91:BC93),2)</f>
        <v>0</v>
      </c>
      <c r="BD90" s="132">
        <f>ROUND(SUM(BD91:BD93),2)</f>
        <v>0</v>
      </c>
      <c r="BE90" s="4"/>
      <c r="BS90" s="133" t="s">
        <v>73</v>
      </c>
      <c r="BT90" s="133" t="s">
        <v>83</v>
      </c>
      <c r="BU90" s="133" t="s">
        <v>75</v>
      </c>
      <c r="BV90" s="133" t="s">
        <v>76</v>
      </c>
      <c r="BW90" s="133" t="s">
        <v>168</v>
      </c>
      <c r="BX90" s="133" t="s">
        <v>165</v>
      </c>
      <c r="CL90" s="133" t="s">
        <v>19</v>
      </c>
    </row>
    <row r="91" s="4" customFormat="1" ht="16.5" customHeight="1">
      <c r="A91" s="124" t="s">
        <v>84</v>
      </c>
      <c r="B91" s="63"/>
      <c r="C91" s="125"/>
      <c r="D91" s="125"/>
      <c r="E91" s="125"/>
      <c r="F91" s="126" t="s">
        <v>169</v>
      </c>
      <c r="G91" s="126"/>
      <c r="H91" s="126"/>
      <c r="I91" s="126"/>
      <c r="J91" s="126"/>
      <c r="K91" s="125"/>
      <c r="L91" s="126" t="s">
        <v>170</v>
      </c>
      <c r="M91" s="126"/>
      <c r="N91" s="126"/>
      <c r="O91" s="126"/>
      <c r="P91" s="126"/>
      <c r="Q91" s="126"/>
      <c r="R91" s="126"/>
      <c r="S91" s="126"/>
      <c r="T91" s="126"/>
      <c r="U91" s="126"/>
      <c r="V91" s="126"/>
      <c r="W91" s="126"/>
      <c r="X91" s="126"/>
      <c r="Y91" s="126"/>
      <c r="Z91" s="126"/>
      <c r="AA91" s="126"/>
      <c r="AB91" s="126"/>
      <c r="AC91" s="126"/>
      <c r="AD91" s="126"/>
      <c r="AE91" s="126"/>
      <c r="AF91" s="126"/>
      <c r="AG91" s="127">
        <f>'SO1.1 - rozvody'!J34</f>
        <v>0</v>
      </c>
      <c r="AH91" s="125"/>
      <c r="AI91" s="125"/>
      <c r="AJ91" s="125"/>
      <c r="AK91" s="125"/>
      <c r="AL91" s="125"/>
      <c r="AM91" s="125"/>
      <c r="AN91" s="127">
        <f>SUM(AG91,AT91)</f>
        <v>0</v>
      </c>
      <c r="AO91" s="125"/>
      <c r="AP91" s="125"/>
      <c r="AQ91" s="128" t="s">
        <v>87</v>
      </c>
      <c r="AR91" s="65"/>
      <c r="AS91" s="129">
        <v>0</v>
      </c>
      <c r="AT91" s="130">
        <f>ROUND(SUM(AV91:AW91),2)</f>
        <v>0</v>
      </c>
      <c r="AU91" s="131">
        <f>'SO1.1 - rozvody'!P92</f>
        <v>0</v>
      </c>
      <c r="AV91" s="130">
        <f>'SO1.1 - rozvody'!J37</f>
        <v>0</v>
      </c>
      <c r="AW91" s="130">
        <f>'SO1.1 - rozvody'!J38</f>
        <v>0</v>
      </c>
      <c r="AX91" s="130">
        <f>'SO1.1 - rozvody'!J39</f>
        <v>0</v>
      </c>
      <c r="AY91" s="130">
        <f>'SO1.1 - rozvody'!J40</f>
        <v>0</v>
      </c>
      <c r="AZ91" s="130">
        <f>'SO1.1 - rozvody'!F37</f>
        <v>0</v>
      </c>
      <c r="BA91" s="130">
        <f>'SO1.1 - rozvody'!F38</f>
        <v>0</v>
      </c>
      <c r="BB91" s="130">
        <f>'SO1.1 - rozvody'!F39</f>
        <v>0</v>
      </c>
      <c r="BC91" s="130">
        <f>'SO1.1 - rozvody'!F40</f>
        <v>0</v>
      </c>
      <c r="BD91" s="132">
        <f>'SO1.1 - rozvody'!F41</f>
        <v>0</v>
      </c>
      <c r="BE91" s="4"/>
      <c r="BT91" s="133" t="s">
        <v>94</v>
      </c>
      <c r="BV91" s="133" t="s">
        <v>76</v>
      </c>
      <c r="BW91" s="133" t="s">
        <v>171</v>
      </c>
      <c r="BX91" s="133" t="s">
        <v>168</v>
      </c>
      <c r="CL91" s="133" t="s">
        <v>19</v>
      </c>
    </row>
    <row r="92" s="4" customFormat="1" ht="16.5" customHeight="1">
      <c r="A92" s="124" t="s">
        <v>84</v>
      </c>
      <c r="B92" s="63"/>
      <c r="C92" s="125"/>
      <c r="D92" s="125"/>
      <c r="E92" s="125"/>
      <c r="F92" s="126" t="s">
        <v>172</v>
      </c>
      <c r="G92" s="126"/>
      <c r="H92" s="126"/>
      <c r="I92" s="126"/>
      <c r="J92" s="126"/>
      <c r="K92" s="125"/>
      <c r="L92" s="126" t="s">
        <v>173</v>
      </c>
      <c r="M92" s="126"/>
      <c r="N92" s="126"/>
      <c r="O92" s="126"/>
      <c r="P92" s="126"/>
      <c r="Q92" s="126"/>
      <c r="R92" s="126"/>
      <c r="S92" s="126"/>
      <c r="T92" s="126"/>
      <c r="U92" s="126"/>
      <c r="V92" s="126"/>
      <c r="W92" s="126"/>
      <c r="X92" s="126"/>
      <c r="Y92" s="126"/>
      <c r="Z92" s="126"/>
      <c r="AA92" s="126"/>
      <c r="AB92" s="126"/>
      <c r="AC92" s="126"/>
      <c r="AD92" s="126"/>
      <c r="AE92" s="126"/>
      <c r="AF92" s="126"/>
      <c r="AG92" s="127">
        <f>'SO1.2 - zemní práce'!J34</f>
        <v>0</v>
      </c>
      <c r="AH92" s="125"/>
      <c r="AI92" s="125"/>
      <c r="AJ92" s="125"/>
      <c r="AK92" s="125"/>
      <c r="AL92" s="125"/>
      <c r="AM92" s="125"/>
      <c r="AN92" s="127">
        <f>SUM(AG92,AT92)</f>
        <v>0</v>
      </c>
      <c r="AO92" s="125"/>
      <c r="AP92" s="125"/>
      <c r="AQ92" s="128" t="s">
        <v>87</v>
      </c>
      <c r="AR92" s="65"/>
      <c r="AS92" s="129">
        <v>0</v>
      </c>
      <c r="AT92" s="130">
        <f>ROUND(SUM(AV92:AW92),2)</f>
        <v>0</v>
      </c>
      <c r="AU92" s="131">
        <f>'SO1.2 - zemní práce'!P93</f>
        <v>0</v>
      </c>
      <c r="AV92" s="130">
        <f>'SO1.2 - zemní práce'!J37</f>
        <v>0</v>
      </c>
      <c r="AW92" s="130">
        <f>'SO1.2 - zemní práce'!J38</f>
        <v>0</v>
      </c>
      <c r="AX92" s="130">
        <f>'SO1.2 - zemní práce'!J39</f>
        <v>0</v>
      </c>
      <c r="AY92" s="130">
        <f>'SO1.2 - zemní práce'!J40</f>
        <v>0</v>
      </c>
      <c r="AZ92" s="130">
        <f>'SO1.2 - zemní práce'!F37</f>
        <v>0</v>
      </c>
      <c r="BA92" s="130">
        <f>'SO1.2 - zemní práce'!F38</f>
        <v>0</v>
      </c>
      <c r="BB92" s="130">
        <f>'SO1.2 - zemní práce'!F39</f>
        <v>0</v>
      </c>
      <c r="BC92" s="130">
        <f>'SO1.2 - zemní práce'!F40</f>
        <v>0</v>
      </c>
      <c r="BD92" s="132">
        <f>'SO1.2 - zemní práce'!F41</f>
        <v>0</v>
      </c>
      <c r="BE92" s="4"/>
      <c r="BT92" s="133" t="s">
        <v>94</v>
      </c>
      <c r="BV92" s="133" t="s">
        <v>76</v>
      </c>
      <c r="BW92" s="133" t="s">
        <v>174</v>
      </c>
      <c r="BX92" s="133" t="s">
        <v>168</v>
      </c>
      <c r="CL92" s="133" t="s">
        <v>19</v>
      </c>
    </row>
    <row r="93" s="4" customFormat="1" ht="16.5" customHeight="1">
      <c r="A93" s="124" t="s">
        <v>84</v>
      </c>
      <c r="B93" s="63"/>
      <c r="C93" s="125"/>
      <c r="D93" s="125"/>
      <c r="E93" s="125"/>
      <c r="F93" s="126" t="s">
        <v>175</v>
      </c>
      <c r="G93" s="126"/>
      <c r="H93" s="126"/>
      <c r="I93" s="126"/>
      <c r="J93" s="126"/>
      <c r="K93" s="125"/>
      <c r="L93" s="126" t="s">
        <v>176</v>
      </c>
      <c r="M93" s="126"/>
      <c r="N93" s="126"/>
      <c r="O93" s="126"/>
      <c r="P93" s="126"/>
      <c r="Q93" s="126"/>
      <c r="R93" s="126"/>
      <c r="S93" s="126"/>
      <c r="T93" s="126"/>
      <c r="U93" s="126"/>
      <c r="V93" s="126"/>
      <c r="W93" s="126"/>
      <c r="X93" s="126"/>
      <c r="Y93" s="126"/>
      <c r="Z93" s="126"/>
      <c r="AA93" s="126"/>
      <c r="AB93" s="126"/>
      <c r="AC93" s="126"/>
      <c r="AD93" s="126"/>
      <c r="AE93" s="126"/>
      <c r="AF93" s="126"/>
      <c r="AG93" s="127">
        <f>'SO1.3 - VON'!J34</f>
        <v>0</v>
      </c>
      <c r="AH93" s="125"/>
      <c r="AI93" s="125"/>
      <c r="AJ93" s="125"/>
      <c r="AK93" s="125"/>
      <c r="AL93" s="125"/>
      <c r="AM93" s="125"/>
      <c r="AN93" s="127">
        <f>SUM(AG93,AT93)</f>
        <v>0</v>
      </c>
      <c r="AO93" s="125"/>
      <c r="AP93" s="125"/>
      <c r="AQ93" s="128" t="s">
        <v>87</v>
      </c>
      <c r="AR93" s="65"/>
      <c r="AS93" s="135">
        <v>0</v>
      </c>
      <c r="AT93" s="136">
        <f>ROUND(SUM(AV93:AW93),2)</f>
        <v>0</v>
      </c>
      <c r="AU93" s="137">
        <f>'SO1.3 - VON'!P92</f>
        <v>0</v>
      </c>
      <c r="AV93" s="136">
        <f>'SO1.3 - VON'!J37</f>
        <v>0</v>
      </c>
      <c r="AW93" s="136">
        <f>'SO1.3 - VON'!J38</f>
        <v>0</v>
      </c>
      <c r="AX93" s="136">
        <f>'SO1.3 - VON'!J39</f>
        <v>0</v>
      </c>
      <c r="AY93" s="136">
        <f>'SO1.3 - VON'!J40</f>
        <v>0</v>
      </c>
      <c r="AZ93" s="136">
        <f>'SO1.3 - VON'!F37</f>
        <v>0</v>
      </c>
      <c r="BA93" s="136">
        <f>'SO1.3 - VON'!F38</f>
        <v>0</v>
      </c>
      <c r="BB93" s="136">
        <f>'SO1.3 - VON'!F39</f>
        <v>0</v>
      </c>
      <c r="BC93" s="136">
        <f>'SO1.3 - VON'!F40</f>
        <v>0</v>
      </c>
      <c r="BD93" s="138">
        <f>'SO1.3 - VON'!F41</f>
        <v>0</v>
      </c>
      <c r="BE93" s="4"/>
      <c r="BT93" s="133" t="s">
        <v>94</v>
      </c>
      <c r="BV93" s="133" t="s">
        <v>76</v>
      </c>
      <c r="BW93" s="133" t="s">
        <v>177</v>
      </c>
      <c r="BX93" s="133" t="s">
        <v>168</v>
      </c>
      <c r="CL93" s="133" t="s">
        <v>19</v>
      </c>
    </row>
    <row r="94" s="2" customFormat="1" ht="30" customHeight="1">
      <c r="A94" s="38"/>
      <c r="B94" s="39"/>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40"/>
      <c r="AD94" s="40"/>
      <c r="AE94" s="40"/>
      <c r="AF94" s="40"/>
      <c r="AG94" s="40"/>
      <c r="AH94" s="40"/>
      <c r="AI94" s="40"/>
      <c r="AJ94" s="40"/>
      <c r="AK94" s="40"/>
      <c r="AL94" s="40"/>
      <c r="AM94" s="40"/>
      <c r="AN94" s="40"/>
      <c r="AO94" s="40"/>
      <c r="AP94" s="40"/>
      <c r="AQ94" s="40"/>
      <c r="AR94" s="44"/>
      <c r="AS94" s="38"/>
      <c r="AT94" s="38"/>
      <c r="AU94" s="38"/>
      <c r="AV94" s="38"/>
      <c r="AW94" s="38"/>
      <c r="AX94" s="38"/>
      <c r="AY94" s="38"/>
      <c r="AZ94" s="38"/>
      <c r="BA94" s="38"/>
      <c r="BB94" s="38"/>
      <c r="BC94" s="38"/>
      <c r="BD94" s="38"/>
      <c r="BE94" s="38"/>
    </row>
    <row r="95" s="2" customFormat="1" ht="6.96" customHeight="1">
      <c r="A95" s="38"/>
      <c r="B95" s="59"/>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c r="AC95" s="60"/>
      <c r="AD95" s="60"/>
      <c r="AE95" s="60"/>
      <c r="AF95" s="60"/>
      <c r="AG95" s="60"/>
      <c r="AH95" s="60"/>
      <c r="AI95" s="60"/>
      <c r="AJ95" s="60"/>
      <c r="AK95" s="60"/>
      <c r="AL95" s="60"/>
      <c r="AM95" s="60"/>
      <c r="AN95" s="60"/>
      <c r="AO95" s="60"/>
      <c r="AP95" s="60"/>
      <c r="AQ95" s="60"/>
      <c r="AR95" s="44"/>
      <c r="AS95" s="38"/>
      <c r="AT95" s="38"/>
      <c r="AU95" s="38"/>
      <c r="AV95" s="38"/>
      <c r="AW95" s="38"/>
      <c r="AX95" s="38"/>
      <c r="AY95" s="38"/>
      <c r="AZ95" s="38"/>
      <c r="BA95" s="38"/>
      <c r="BB95" s="38"/>
      <c r="BC95" s="38"/>
      <c r="BD95" s="38"/>
      <c r="BE95" s="38"/>
    </row>
  </sheetData>
  <sheetProtection sheet="1" formatColumns="0" formatRows="0" objects="1" scenarios="1" spinCount="100000" saltValue="GZ+iDwsgwsKzRPAZSxVjNrm9cmfOKGK2fHEyozTSsRyq84IkhZyVg8H0E/3vsfOMPteQCRh6xFr705qwqqbP3g==" hashValue="2m7/DyjeNj6jeWk0GLmzpDJ/dJ7i/rWWZo9IWxj5VoA16G4CCvQf8sxifxw9oId9W3VCqfoZVoNySUDaEu50KQ==" algorithmName="SHA-512" password="CC35"/>
  <mergeCells count="19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1:AM61"/>
    <mergeCell ref="AN61:AP61"/>
    <mergeCell ref="AN62:AP62"/>
    <mergeCell ref="AG62:AM62"/>
    <mergeCell ref="AN63:AP63"/>
    <mergeCell ref="AG63:AM63"/>
    <mergeCell ref="AN64:AP64"/>
    <mergeCell ref="AG64:AM64"/>
    <mergeCell ref="AN65:AP65"/>
    <mergeCell ref="AG65:AM65"/>
    <mergeCell ref="AN66:AP66"/>
    <mergeCell ref="AG66:AM66"/>
    <mergeCell ref="AN67:AP67"/>
    <mergeCell ref="AG67:AM67"/>
    <mergeCell ref="AN68:AP68"/>
    <mergeCell ref="AG68:AM68"/>
    <mergeCell ref="AN69:AP69"/>
    <mergeCell ref="AG69:AM69"/>
    <mergeCell ref="AN70:AP70"/>
    <mergeCell ref="AG70:AM70"/>
    <mergeCell ref="AG71:AM71"/>
    <mergeCell ref="AN71:AP71"/>
    <mergeCell ref="AN72:AP72"/>
    <mergeCell ref="AG72:AM72"/>
    <mergeCell ref="AG73:AM73"/>
    <mergeCell ref="AN73:AP73"/>
    <mergeCell ref="AN74:AP74"/>
    <mergeCell ref="AG74:AM74"/>
    <mergeCell ref="AG75:AM75"/>
    <mergeCell ref="AN75:AP75"/>
    <mergeCell ref="AG76:AM76"/>
    <mergeCell ref="AN76:AP76"/>
    <mergeCell ref="AN77:AP77"/>
    <mergeCell ref="AG77:AM77"/>
    <mergeCell ref="AN78:AP78"/>
    <mergeCell ref="AG78:AM78"/>
    <mergeCell ref="AN79:AP79"/>
    <mergeCell ref="AG79:AM79"/>
    <mergeCell ref="AN80:AP80"/>
    <mergeCell ref="AG80:AM80"/>
    <mergeCell ref="AG81:AM81"/>
    <mergeCell ref="AN81:AP81"/>
    <mergeCell ref="AN82:AP82"/>
    <mergeCell ref="AG82:AM82"/>
    <mergeCell ref="AN83:AP83"/>
    <mergeCell ref="AG83:AM83"/>
    <mergeCell ref="AN84:AP84"/>
    <mergeCell ref="AG84:AM84"/>
    <mergeCell ref="AN85:AP85"/>
    <mergeCell ref="AG85:AM85"/>
    <mergeCell ref="AN86:AP86"/>
    <mergeCell ref="AG86:AM86"/>
    <mergeCell ref="AN87:AP87"/>
    <mergeCell ref="AG87:AM87"/>
    <mergeCell ref="AN88:AP88"/>
    <mergeCell ref="AG88:AM88"/>
    <mergeCell ref="AN89:AP89"/>
    <mergeCell ref="AG89:AM89"/>
    <mergeCell ref="AN90:AP90"/>
    <mergeCell ref="AG90:AM90"/>
    <mergeCell ref="AN91:AP91"/>
    <mergeCell ref="AG91:AM91"/>
    <mergeCell ref="AN92:AP92"/>
    <mergeCell ref="AG92:AM92"/>
    <mergeCell ref="AN93:AP93"/>
    <mergeCell ref="AG93:AM93"/>
    <mergeCell ref="L45:AO45"/>
    <mergeCell ref="C52:G52"/>
    <mergeCell ref="I52:AF52"/>
    <mergeCell ref="J55:AF55"/>
    <mergeCell ref="D55:H55"/>
    <mergeCell ref="E56:I56"/>
    <mergeCell ref="K56:AF56"/>
    <mergeCell ref="E57:I57"/>
    <mergeCell ref="K57:AF57"/>
    <mergeCell ref="L58:AF58"/>
    <mergeCell ref="F58:J58"/>
    <mergeCell ref="L59:AF59"/>
    <mergeCell ref="F59:J59"/>
    <mergeCell ref="L60:AF60"/>
    <mergeCell ref="F60:J60"/>
    <mergeCell ref="M61:AF61"/>
    <mergeCell ref="G61:K61"/>
    <mergeCell ref="G62:K62"/>
    <mergeCell ref="M62:AF62"/>
    <mergeCell ref="G63:K63"/>
    <mergeCell ref="M63:AF63"/>
    <mergeCell ref="E64:I64"/>
    <mergeCell ref="K64:AF64"/>
    <mergeCell ref="E65:I65"/>
    <mergeCell ref="K65:AF65"/>
    <mergeCell ref="E66:I66"/>
    <mergeCell ref="K66:AF66"/>
    <mergeCell ref="J67:AF67"/>
    <mergeCell ref="D67:H67"/>
    <mergeCell ref="AM47:AN47"/>
    <mergeCell ref="AM49:AP49"/>
    <mergeCell ref="AS49:AT51"/>
    <mergeCell ref="AM50:AP50"/>
    <mergeCell ref="AN52:AP52"/>
    <mergeCell ref="AG52:AM52"/>
    <mergeCell ref="AN55:AP55"/>
    <mergeCell ref="AG55:AM55"/>
    <mergeCell ref="AN56:AP56"/>
    <mergeCell ref="AG56:AM56"/>
    <mergeCell ref="AN57:AP57"/>
    <mergeCell ref="AG57:AM57"/>
    <mergeCell ref="AG58:AM58"/>
    <mergeCell ref="AN58:AP58"/>
    <mergeCell ref="AG59:AM59"/>
    <mergeCell ref="AN59:AP59"/>
    <mergeCell ref="AG60:AM60"/>
    <mergeCell ref="AN60:AP60"/>
    <mergeCell ref="AG54:AM54"/>
    <mergeCell ref="AN54:AP54"/>
    <mergeCell ref="K68:AF68"/>
    <mergeCell ref="E68:I68"/>
    <mergeCell ref="F69:J69"/>
    <mergeCell ref="L69:AF69"/>
    <mergeCell ref="G70:K70"/>
    <mergeCell ref="M70:AF70"/>
    <mergeCell ref="G71:K71"/>
    <mergeCell ref="M71:AF71"/>
    <mergeCell ref="F72:J72"/>
    <mergeCell ref="L72:AF72"/>
    <mergeCell ref="K73:AF73"/>
    <mergeCell ref="E73:I73"/>
    <mergeCell ref="L74:AF74"/>
    <mergeCell ref="F74:J74"/>
    <mergeCell ref="G75:K75"/>
    <mergeCell ref="M75:AF75"/>
    <mergeCell ref="M76:AF76"/>
    <mergeCell ref="G76:K76"/>
    <mergeCell ref="L77:AF77"/>
    <mergeCell ref="F77:J77"/>
    <mergeCell ref="E78:I78"/>
    <mergeCell ref="K78:AF78"/>
    <mergeCell ref="F79:J79"/>
    <mergeCell ref="L79:AF79"/>
    <mergeCell ref="M80:AF80"/>
    <mergeCell ref="G80:K80"/>
    <mergeCell ref="G81:K81"/>
    <mergeCell ref="M81:AF81"/>
    <mergeCell ref="F82:J82"/>
    <mergeCell ref="L82:AF82"/>
    <mergeCell ref="E83:I83"/>
    <mergeCell ref="K83:AF83"/>
    <mergeCell ref="L84:AF84"/>
    <mergeCell ref="F84:J84"/>
    <mergeCell ref="G85:K85"/>
    <mergeCell ref="M85:AF85"/>
    <mergeCell ref="G86:K86"/>
    <mergeCell ref="M86:AF86"/>
    <mergeCell ref="F87:J87"/>
    <mergeCell ref="L87:AF87"/>
    <mergeCell ref="D88:H88"/>
    <mergeCell ref="J88:AF88"/>
    <mergeCell ref="D89:H89"/>
    <mergeCell ref="J89:AF89"/>
    <mergeCell ref="K90:AF90"/>
    <mergeCell ref="E90:I90"/>
    <mergeCell ref="L91:AF91"/>
    <mergeCell ref="F91:J91"/>
    <mergeCell ref="F92:J92"/>
    <mergeCell ref="L92:AF92"/>
    <mergeCell ref="F93:J93"/>
    <mergeCell ref="L93:AF93"/>
  </mergeCells>
  <hyperlinks>
    <hyperlink ref="A56" location="'01 - SO 01 - Železniční s...'!C2" display="/"/>
    <hyperlink ref="A58" location="'02.1 - SO 02.1 - Odvodnění'!C2" display="/"/>
    <hyperlink ref="A59" location="'02.2 - SO 02.2 - Nástupiště'!C2" display="/"/>
    <hyperlink ref="A61" location="'02.31 - SO 02.31 - P2978 ...'!C2" display="/"/>
    <hyperlink ref="A62" location="'02.32 - SO 02.32 - P2979 ...'!C2" display="/"/>
    <hyperlink ref="A63" location="'02.33 - SO 02.33 - P2980 ...'!C2" display="/"/>
    <hyperlink ref="A64" location="'03 - Následné propracování'!C2" display="/"/>
    <hyperlink ref="A65" location="'04 - Materiál dodávaný ob...'!C2" display="/"/>
    <hyperlink ref="A66" location="'05 - VRN'!C2" display="/"/>
    <hyperlink ref="A70" location="'001 - km 440,246 - most'!C2" display="/"/>
    <hyperlink ref="A71" location="'002 - km 440,246 - svršek'!C2" display="/"/>
    <hyperlink ref="A72" location="'002 - VRN'!C2" display="/"/>
    <hyperlink ref="A75" location="'001 - km 441,125 - most'!C2" display="/"/>
    <hyperlink ref="A76" location="'002 - km 441,125 - svršek'!C2" display="/"/>
    <hyperlink ref="A77" location="'002 - VRN_01'!C2" display="/"/>
    <hyperlink ref="A80" location="'001 - km 441,562 - most'!C2" display="/"/>
    <hyperlink ref="A81" location="'002 - km 441,562 - svršek'!C2" display="/"/>
    <hyperlink ref="A82" location="'002 - VRN_02'!C2" display="/"/>
    <hyperlink ref="A85" location="'001 - km 449,517 - propustek'!C2" display="/"/>
    <hyperlink ref="A86" location="'002 - km 449,517 - svršek'!C2" display="/"/>
    <hyperlink ref="A87" location="'002 - VRN_03'!C2" display="/"/>
    <hyperlink ref="A88" location="'C - práce SSZT'!C2" display="/"/>
    <hyperlink ref="A91" location="'SO1.1 - rozvody'!C2" display="/"/>
    <hyperlink ref="A92" location="'SO1.2 - zemní práce'!C2" display="/"/>
    <hyperlink ref="A93" location="'SO1.3 - VO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120</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s="1" customFormat="1" ht="12" customHeight="1">
      <c r="B8" s="20"/>
      <c r="D8" s="145" t="s">
        <v>179</v>
      </c>
      <c r="I8" s="139"/>
      <c r="L8" s="20"/>
    </row>
    <row r="9" hidden="1" s="2" customFormat="1" ht="16.5" customHeight="1">
      <c r="A9" s="38"/>
      <c r="B9" s="44"/>
      <c r="C9" s="38"/>
      <c r="D9" s="38"/>
      <c r="E9" s="146" t="s">
        <v>180</v>
      </c>
      <c r="F9" s="38"/>
      <c r="G9" s="38"/>
      <c r="H9" s="38"/>
      <c r="I9" s="147"/>
      <c r="J9" s="38"/>
      <c r="K9" s="38"/>
      <c r="L9" s="148"/>
      <c r="S9" s="38"/>
      <c r="T9" s="38"/>
      <c r="U9" s="38"/>
      <c r="V9" s="38"/>
      <c r="W9" s="38"/>
      <c r="X9" s="38"/>
      <c r="Y9" s="38"/>
      <c r="Z9" s="38"/>
      <c r="AA9" s="38"/>
      <c r="AB9" s="38"/>
      <c r="AC9" s="38"/>
      <c r="AD9" s="38"/>
      <c r="AE9" s="38"/>
    </row>
    <row r="10" hidden="1" s="2" customFormat="1" ht="12" customHeight="1">
      <c r="A10" s="38"/>
      <c r="B10" s="44"/>
      <c r="C10" s="38"/>
      <c r="D10" s="145" t="s">
        <v>181</v>
      </c>
      <c r="E10" s="38"/>
      <c r="F10" s="38"/>
      <c r="G10" s="38"/>
      <c r="H10" s="38"/>
      <c r="I10" s="147"/>
      <c r="J10" s="38"/>
      <c r="K10" s="38"/>
      <c r="L10" s="148"/>
      <c r="S10" s="38"/>
      <c r="T10" s="38"/>
      <c r="U10" s="38"/>
      <c r="V10" s="38"/>
      <c r="W10" s="38"/>
      <c r="X10" s="38"/>
      <c r="Y10" s="38"/>
      <c r="Z10" s="38"/>
      <c r="AA10" s="38"/>
      <c r="AB10" s="38"/>
      <c r="AC10" s="38"/>
      <c r="AD10" s="38"/>
      <c r="AE10" s="38"/>
    </row>
    <row r="11" hidden="1" s="2" customFormat="1" ht="16.5" customHeight="1">
      <c r="A11" s="38"/>
      <c r="B11" s="44"/>
      <c r="C11" s="38"/>
      <c r="D11" s="38"/>
      <c r="E11" s="149" t="s">
        <v>938</v>
      </c>
      <c r="F11" s="38"/>
      <c r="G11" s="38"/>
      <c r="H11" s="38"/>
      <c r="I11" s="147"/>
      <c r="J11" s="38"/>
      <c r="K11" s="38"/>
      <c r="L11" s="148"/>
      <c r="S11" s="38"/>
      <c r="T11" s="38"/>
      <c r="U11" s="38"/>
      <c r="V11" s="38"/>
      <c r="W11" s="38"/>
      <c r="X11" s="38"/>
      <c r="Y11" s="38"/>
      <c r="Z11" s="38"/>
      <c r="AA11" s="38"/>
      <c r="AB11" s="38"/>
      <c r="AC11" s="38"/>
      <c r="AD11" s="38"/>
      <c r="AE11" s="38"/>
    </row>
    <row r="12" hidden="1" s="2" customFormat="1">
      <c r="A12" s="38"/>
      <c r="B12" s="44"/>
      <c r="C12" s="38"/>
      <c r="D12" s="38"/>
      <c r="E12" s="38"/>
      <c r="F12" s="38"/>
      <c r="G12" s="38"/>
      <c r="H12" s="38"/>
      <c r="I12" s="147"/>
      <c r="J12" s="38"/>
      <c r="K12" s="38"/>
      <c r="L12" s="148"/>
      <c r="S12" s="38"/>
      <c r="T12" s="38"/>
      <c r="U12" s="38"/>
      <c r="V12" s="38"/>
      <c r="W12" s="38"/>
      <c r="X12" s="38"/>
      <c r="Y12" s="38"/>
      <c r="Z12" s="38"/>
      <c r="AA12" s="38"/>
      <c r="AB12" s="38"/>
      <c r="AC12" s="38"/>
      <c r="AD12" s="38"/>
      <c r="AE12" s="38"/>
    </row>
    <row r="13" hidden="1" s="2" customFormat="1" ht="12" customHeight="1">
      <c r="A13" s="38"/>
      <c r="B13" s="44"/>
      <c r="C13" s="38"/>
      <c r="D13" s="145" t="s">
        <v>18</v>
      </c>
      <c r="E13" s="38"/>
      <c r="F13" s="133" t="s">
        <v>19</v>
      </c>
      <c r="G13" s="38"/>
      <c r="H13" s="38"/>
      <c r="I13" s="150" t="s">
        <v>20</v>
      </c>
      <c r="J13" s="133" t="s">
        <v>19</v>
      </c>
      <c r="K13" s="38"/>
      <c r="L13" s="148"/>
      <c r="S13" s="38"/>
      <c r="T13" s="38"/>
      <c r="U13" s="38"/>
      <c r="V13" s="38"/>
      <c r="W13" s="38"/>
      <c r="X13" s="38"/>
      <c r="Y13" s="38"/>
      <c r="Z13" s="38"/>
      <c r="AA13" s="38"/>
      <c r="AB13" s="38"/>
      <c r="AC13" s="38"/>
      <c r="AD13" s="38"/>
      <c r="AE13" s="38"/>
    </row>
    <row r="14" hidden="1" s="2" customFormat="1" ht="12" customHeight="1">
      <c r="A14" s="38"/>
      <c r="B14" s="44"/>
      <c r="C14" s="38"/>
      <c r="D14" s="145" t="s">
        <v>21</v>
      </c>
      <c r="E14" s="38"/>
      <c r="F14" s="133" t="s">
        <v>22</v>
      </c>
      <c r="G14" s="38"/>
      <c r="H14" s="38"/>
      <c r="I14" s="150" t="s">
        <v>23</v>
      </c>
      <c r="J14" s="151" t="str">
        <f>'Rekapitulace stavby'!AN8</f>
        <v>14. 2. 2020</v>
      </c>
      <c r="K14" s="38"/>
      <c r="L14" s="148"/>
      <c r="S14" s="38"/>
      <c r="T14" s="38"/>
      <c r="U14" s="38"/>
      <c r="V14" s="38"/>
      <c r="W14" s="38"/>
      <c r="X14" s="38"/>
      <c r="Y14" s="38"/>
      <c r="Z14" s="38"/>
      <c r="AA14" s="38"/>
      <c r="AB14" s="38"/>
      <c r="AC14" s="38"/>
      <c r="AD14" s="38"/>
      <c r="AE14" s="38"/>
    </row>
    <row r="15" hidden="1" s="2" customFormat="1" ht="10.8" customHeight="1">
      <c r="A15" s="38"/>
      <c r="B15" s="44"/>
      <c r="C15" s="38"/>
      <c r="D15" s="38"/>
      <c r="E15" s="38"/>
      <c r="F15" s="38"/>
      <c r="G15" s="38"/>
      <c r="H15" s="38"/>
      <c r="I15" s="147"/>
      <c r="J15" s="38"/>
      <c r="K15" s="38"/>
      <c r="L15" s="148"/>
      <c r="S15" s="38"/>
      <c r="T15" s="38"/>
      <c r="U15" s="38"/>
      <c r="V15" s="38"/>
      <c r="W15" s="38"/>
      <c r="X15" s="38"/>
      <c r="Y15" s="38"/>
      <c r="Z15" s="38"/>
      <c r="AA15" s="38"/>
      <c r="AB15" s="38"/>
      <c r="AC15" s="38"/>
      <c r="AD15" s="38"/>
      <c r="AE15" s="38"/>
    </row>
    <row r="16" hidden="1" s="2" customFormat="1" ht="12" customHeight="1">
      <c r="A16" s="38"/>
      <c r="B16" s="44"/>
      <c r="C16" s="38"/>
      <c r="D16" s="145" t="s">
        <v>25</v>
      </c>
      <c r="E16" s="38"/>
      <c r="F16" s="38"/>
      <c r="G16" s="38"/>
      <c r="H16" s="38"/>
      <c r="I16" s="150" t="s">
        <v>26</v>
      </c>
      <c r="J16" s="133" t="s">
        <v>27</v>
      </c>
      <c r="K16" s="38"/>
      <c r="L16" s="148"/>
      <c r="S16" s="38"/>
      <c r="T16" s="38"/>
      <c r="U16" s="38"/>
      <c r="V16" s="38"/>
      <c r="W16" s="38"/>
      <c r="X16" s="38"/>
      <c r="Y16" s="38"/>
      <c r="Z16" s="38"/>
      <c r="AA16" s="38"/>
      <c r="AB16" s="38"/>
      <c r="AC16" s="38"/>
      <c r="AD16" s="38"/>
      <c r="AE16" s="38"/>
    </row>
    <row r="17" hidden="1" s="2" customFormat="1" ht="18" customHeight="1">
      <c r="A17" s="38"/>
      <c r="B17" s="44"/>
      <c r="C17" s="38"/>
      <c r="D17" s="38"/>
      <c r="E17" s="133" t="s">
        <v>28</v>
      </c>
      <c r="F17" s="38"/>
      <c r="G17" s="38"/>
      <c r="H17" s="38"/>
      <c r="I17" s="150" t="s">
        <v>29</v>
      </c>
      <c r="J17" s="133" t="s">
        <v>30</v>
      </c>
      <c r="K17" s="38"/>
      <c r="L17" s="148"/>
      <c r="S17" s="38"/>
      <c r="T17" s="38"/>
      <c r="U17" s="38"/>
      <c r="V17" s="38"/>
      <c r="W17" s="38"/>
      <c r="X17" s="38"/>
      <c r="Y17" s="38"/>
      <c r="Z17" s="38"/>
      <c r="AA17" s="38"/>
      <c r="AB17" s="38"/>
      <c r="AC17" s="38"/>
      <c r="AD17" s="38"/>
      <c r="AE17" s="38"/>
    </row>
    <row r="18" hidden="1" s="2" customFormat="1" ht="6.96" customHeight="1">
      <c r="A18" s="38"/>
      <c r="B18" s="44"/>
      <c r="C18" s="38"/>
      <c r="D18" s="38"/>
      <c r="E18" s="38"/>
      <c r="F18" s="38"/>
      <c r="G18" s="38"/>
      <c r="H18" s="38"/>
      <c r="I18" s="147"/>
      <c r="J18" s="38"/>
      <c r="K18" s="38"/>
      <c r="L18" s="148"/>
      <c r="S18" s="38"/>
      <c r="T18" s="38"/>
      <c r="U18" s="38"/>
      <c r="V18" s="38"/>
      <c r="W18" s="38"/>
      <c r="X18" s="38"/>
      <c r="Y18" s="38"/>
      <c r="Z18" s="38"/>
      <c r="AA18" s="38"/>
      <c r="AB18" s="38"/>
      <c r="AC18" s="38"/>
      <c r="AD18" s="38"/>
      <c r="AE18" s="38"/>
    </row>
    <row r="19" hidden="1" s="2" customFormat="1" ht="12" customHeight="1">
      <c r="A19" s="38"/>
      <c r="B19" s="44"/>
      <c r="C19" s="38"/>
      <c r="D19" s="145" t="s">
        <v>31</v>
      </c>
      <c r="E19" s="38"/>
      <c r="F19" s="38"/>
      <c r="G19" s="38"/>
      <c r="H19" s="38"/>
      <c r="I19" s="150" t="s">
        <v>26</v>
      </c>
      <c r="J19" s="33" t="str">
        <f>'Rekapitulace stavby'!AN13</f>
        <v>Vyplň údaj</v>
      </c>
      <c r="K19" s="38"/>
      <c r="L19" s="148"/>
      <c r="S19" s="38"/>
      <c r="T19" s="38"/>
      <c r="U19" s="38"/>
      <c r="V19" s="38"/>
      <c r="W19" s="38"/>
      <c r="X19" s="38"/>
      <c r="Y19" s="38"/>
      <c r="Z19" s="38"/>
      <c r="AA19" s="38"/>
      <c r="AB19" s="38"/>
      <c r="AC19" s="38"/>
      <c r="AD19" s="38"/>
      <c r="AE19" s="38"/>
    </row>
    <row r="20" hidden="1" s="2" customFormat="1" ht="18" customHeight="1">
      <c r="A20" s="38"/>
      <c r="B20" s="44"/>
      <c r="C20" s="38"/>
      <c r="D20" s="38"/>
      <c r="E20" s="33" t="str">
        <f>'Rekapitulace stavby'!E14</f>
        <v>Vyplň údaj</v>
      </c>
      <c r="F20" s="133"/>
      <c r="G20" s="133"/>
      <c r="H20" s="133"/>
      <c r="I20" s="150" t="s">
        <v>29</v>
      </c>
      <c r="J20" s="33" t="str">
        <f>'Rekapitulace stavby'!AN14</f>
        <v>Vyplň údaj</v>
      </c>
      <c r="K20" s="38"/>
      <c r="L20" s="148"/>
      <c r="S20" s="38"/>
      <c r="T20" s="38"/>
      <c r="U20" s="38"/>
      <c r="V20" s="38"/>
      <c r="W20" s="38"/>
      <c r="X20" s="38"/>
      <c r="Y20" s="38"/>
      <c r="Z20" s="38"/>
      <c r="AA20" s="38"/>
      <c r="AB20" s="38"/>
      <c r="AC20" s="38"/>
      <c r="AD20" s="38"/>
      <c r="AE20" s="38"/>
    </row>
    <row r="21" hidden="1" s="2" customFormat="1" ht="6.96" customHeight="1">
      <c r="A21" s="38"/>
      <c r="B21" s="44"/>
      <c r="C21" s="38"/>
      <c r="D21" s="38"/>
      <c r="E21" s="38"/>
      <c r="F21" s="38"/>
      <c r="G21" s="38"/>
      <c r="H21" s="38"/>
      <c r="I21" s="147"/>
      <c r="J21" s="38"/>
      <c r="K21" s="38"/>
      <c r="L21" s="148"/>
      <c r="S21" s="38"/>
      <c r="T21" s="38"/>
      <c r="U21" s="38"/>
      <c r="V21" s="38"/>
      <c r="W21" s="38"/>
      <c r="X21" s="38"/>
      <c r="Y21" s="38"/>
      <c r="Z21" s="38"/>
      <c r="AA21" s="38"/>
      <c r="AB21" s="38"/>
      <c r="AC21" s="38"/>
      <c r="AD21" s="38"/>
      <c r="AE21" s="38"/>
    </row>
    <row r="22" hidden="1" s="2" customFormat="1" ht="12" customHeight="1">
      <c r="A22" s="38"/>
      <c r="B22" s="44"/>
      <c r="C22" s="38"/>
      <c r="D22" s="145" t="s">
        <v>33</v>
      </c>
      <c r="E22" s="38"/>
      <c r="F22" s="38"/>
      <c r="G22" s="38"/>
      <c r="H22" s="38"/>
      <c r="I22" s="150" t="s">
        <v>26</v>
      </c>
      <c r="J22" s="133" t="str">
        <f>IF('Rekapitulace stavby'!AN16="","",'Rekapitulace stavby'!AN16)</f>
        <v/>
      </c>
      <c r="K22" s="38"/>
      <c r="L22" s="148"/>
      <c r="S22" s="38"/>
      <c r="T22" s="38"/>
      <c r="U22" s="38"/>
      <c r="V22" s="38"/>
      <c r="W22" s="38"/>
      <c r="X22" s="38"/>
      <c r="Y22" s="38"/>
      <c r="Z22" s="38"/>
      <c r="AA22" s="38"/>
      <c r="AB22" s="38"/>
      <c r="AC22" s="38"/>
      <c r="AD22" s="38"/>
      <c r="AE22" s="38"/>
    </row>
    <row r="23" hidden="1" s="2" customFormat="1" ht="18" customHeight="1">
      <c r="A23" s="38"/>
      <c r="B23" s="44"/>
      <c r="C23" s="38"/>
      <c r="D23" s="38"/>
      <c r="E23" s="133" t="str">
        <f>IF('Rekapitulace stavby'!E17="","",'Rekapitulace stavby'!E17)</f>
        <v xml:space="preserve"> </v>
      </c>
      <c r="F23" s="38"/>
      <c r="G23" s="38"/>
      <c r="H23" s="38"/>
      <c r="I23" s="150" t="s">
        <v>29</v>
      </c>
      <c r="J23" s="133" t="str">
        <f>IF('Rekapitulace stavby'!AN17="","",'Rekapitulace stavby'!AN17)</f>
        <v/>
      </c>
      <c r="K23" s="38"/>
      <c r="L23" s="148"/>
      <c r="S23" s="38"/>
      <c r="T23" s="38"/>
      <c r="U23" s="38"/>
      <c r="V23" s="38"/>
      <c r="W23" s="38"/>
      <c r="X23" s="38"/>
      <c r="Y23" s="38"/>
      <c r="Z23" s="38"/>
      <c r="AA23" s="38"/>
      <c r="AB23" s="38"/>
      <c r="AC23" s="38"/>
      <c r="AD23" s="38"/>
      <c r="AE23" s="38"/>
    </row>
    <row r="24" hidden="1" s="2" customFormat="1" ht="6.96" customHeight="1">
      <c r="A24" s="38"/>
      <c r="B24" s="44"/>
      <c r="C24" s="38"/>
      <c r="D24" s="38"/>
      <c r="E24" s="38"/>
      <c r="F24" s="38"/>
      <c r="G24" s="38"/>
      <c r="H24" s="38"/>
      <c r="I24" s="147"/>
      <c r="J24" s="38"/>
      <c r="K24" s="38"/>
      <c r="L24" s="148"/>
      <c r="S24" s="38"/>
      <c r="T24" s="38"/>
      <c r="U24" s="38"/>
      <c r="V24" s="38"/>
      <c r="W24" s="38"/>
      <c r="X24" s="38"/>
      <c r="Y24" s="38"/>
      <c r="Z24" s="38"/>
      <c r="AA24" s="38"/>
      <c r="AB24" s="38"/>
      <c r="AC24" s="38"/>
      <c r="AD24" s="38"/>
      <c r="AE24" s="38"/>
    </row>
    <row r="25" hidden="1" s="2" customFormat="1" ht="12" customHeight="1">
      <c r="A25" s="38"/>
      <c r="B25" s="44"/>
      <c r="C25" s="38"/>
      <c r="D25" s="145" t="s">
        <v>36</v>
      </c>
      <c r="E25" s="38"/>
      <c r="F25" s="38"/>
      <c r="G25" s="38"/>
      <c r="H25" s="38"/>
      <c r="I25" s="150" t="s">
        <v>26</v>
      </c>
      <c r="J25" s="133" t="s">
        <v>19</v>
      </c>
      <c r="K25" s="38"/>
      <c r="L25" s="148"/>
      <c r="S25" s="38"/>
      <c r="T25" s="38"/>
      <c r="U25" s="38"/>
      <c r="V25" s="38"/>
      <c r="W25" s="38"/>
      <c r="X25" s="38"/>
      <c r="Y25" s="38"/>
      <c r="Z25" s="38"/>
      <c r="AA25" s="38"/>
      <c r="AB25" s="38"/>
      <c r="AC25" s="38"/>
      <c r="AD25" s="38"/>
      <c r="AE25" s="38"/>
    </row>
    <row r="26" hidden="1" s="2" customFormat="1" ht="18" customHeight="1">
      <c r="A26" s="38"/>
      <c r="B26" s="44"/>
      <c r="C26" s="38"/>
      <c r="D26" s="38"/>
      <c r="E26" s="133" t="s">
        <v>37</v>
      </c>
      <c r="F26" s="38"/>
      <c r="G26" s="38"/>
      <c r="H26" s="38"/>
      <c r="I26" s="150" t="s">
        <v>29</v>
      </c>
      <c r="J26" s="133" t="s">
        <v>19</v>
      </c>
      <c r="K26" s="38"/>
      <c r="L26" s="148"/>
      <c r="S26" s="38"/>
      <c r="T26" s="38"/>
      <c r="U26" s="38"/>
      <c r="V26" s="38"/>
      <c r="W26" s="38"/>
      <c r="X26" s="38"/>
      <c r="Y26" s="38"/>
      <c r="Z26" s="38"/>
      <c r="AA26" s="38"/>
      <c r="AB26" s="38"/>
      <c r="AC26" s="38"/>
      <c r="AD26" s="38"/>
      <c r="AE26" s="38"/>
    </row>
    <row r="27" hidden="1" s="2" customFormat="1" ht="6.96" customHeight="1">
      <c r="A27" s="38"/>
      <c r="B27" s="44"/>
      <c r="C27" s="38"/>
      <c r="D27" s="38"/>
      <c r="E27" s="38"/>
      <c r="F27" s="38"/>
      <c r="G27" s="38"/>
      <c r="H27" s="38"/>
      <c r="I27" s="147"/>
      <c r="J27" s="38"/>
      <c r="K27" s="38"/>
      <c r="L27" s="148"/>
      <c r="S27" s="38"/>
      <c r="T27" s="38"/>
      <c r="U27" s="38"/>
      <c r="V27" s="38"/>
      <c r="W27" s="38"/>
      <c r="X27" s="38"/>
      <c r="Y27" s="38"/>
      <c r="Z27" s="38"/>
      <c r="AA27" s="38"/>
      <c r="AB27" s="38"/>
      <c r="AC27" s="38"/>
      <c r="AD27" s="38"/>
      <c r="AE27" s="38"/>
    </row>
    <row r="28" hidden="1" s="2" customFormat="1" ht="12" customHeight="1">
      <c r="A28" s="38"/>
      <c r="B28" s="44"/>
      <c r="C28" s="38"/>
      <c r="D28" s="145" t="s">
        <v>38</v>
      </c>
      <c r="E28" s="38"/>
      <c r="F28" s="38"/>
      <c r="G28" s="38"/>
      <c r="H28" s="38"/>
      <c r="I28" s="147"/>
      <c r="J28" s="38"/>
      <c r="K28" s="38"/>
      <c r="L28" s="148"/>
      <c r="S28" s="38"/>
      <c r="T28" s="38"/>
      <c r="U28" s="38"/>
      <c r="V28" s="38"/>
      <c r="W28" s="38"/>
      <c r="X28" s="38"/>
      <c r="Y28" s="38"/>
      <c r="Z28" s="38"/>
      <c r="AA28" s="38"/>
      <c r="AB28" s="38"/>
      <c r="AC28" s="38"/>
      <c r="AD28" s="38"/>
      <c r="AE28" s="38"/>
    </row>
    <row r="29" hidden="1" s="8" customFormat="1" ht="83.25" customHeight="1">
      <c r="A29" s="152"/>
      <c r="B29" s="153"/>
      <c r="C29" s="152"/>
      <c r="D29" s="152"/>
      <c r="E29" s="154" t="s">
        <v>39</v>
      </c>
      <c r="F29" s="154"/>
      <c r="G29" s="154"/>
      <c r="H29" s="154"/>
      <c r="I29" s="155"/>
      <c r="J29" s="152"/>
      <c r="K29" s="152"/>
      <c r="L29" s="156"/>
      <c r="S29" s="152"/>
      <c r="T29" s="152"/>
      <c r="U29" s="152"/>
      <c r="V29" s="152"/>
      <c r="W29" s="152"/>
      <c r="X29" s="152"/>
      <c r="Y29" s="152"/>
      <c r="Z29" s="152"/>
      <c r="AA29" s="152"/>
      <c r="AB29" s="152"/>
      <c r="AC29" s="152"/>
      <c r="AD29" s="152"/>
      <c r="AE29" s="152"/>
    </row>
    <row r="30" hidden="1" s="2" customFormat="1" ht="6.96" customHeight="1">
      <c r="A30" s="38"/>
      <c r="B30" s="44"/>
      <c r="C30" s="38"/>
      <c r="D30" s="38"/>
      <c r="E30" s="38"/>
      <c r="F30" s="38"/>
      <c r="G30" s="38"/>
      <c r="H30" s="38"/>
      <c r="I30" s="147"/>
      <c r="J30" s="38"/>
      <c r="K30" s="38"/>
      <c r="L30" s="148"/>
      <c r="S30" s="38"/>
      <c r="T30" s="38"/>
      <c r="U30" s="38"/>
      <c r="V30" s="38"/>
      <c r="W30" s="38"/>
      <c r="X30" s="38"/>
      <c r="Y30" s="38"/>
      <c r="Z30" s="38"/>
      <c r="AA30" s="38"/>
      <c r="AB30" s="38"/>
      <c r="AC30" s="38"/>
      <c r="AD30" s="38"/>
      <c r="AE30" s="38"/>
    </row>
    <row r="31" hidden="1" s="2" customFormat="1" ht="6.96" customHeight="1">
      <c r="A31" s="38"/>
      <c r="B31" s="44"/>
      <c r="C31" s="38"/>
      <c r="D31" s="157"/>
      <c r="E31" s="157"/>
      <c r="F31" s="157"/>
      <c r="G31" s="157"/>
      <c r="H31" s="157"/>
      <c r="I31" s="158"/>
      <c r="J31" s="157"/>
      <c r="K31" s="157"/>
      <c r="L31" s="148"/>
      <c r="S31" s="38"/>
      <c r="T31" s="38"/>
      <c r="U31" s="38"/>
      <c r="V31" s="38"/>
      <c r="W31" s="38"/>
      <c r="X31" s="38"/>
      <c r="Y31" s="38"/>
      <c r="Z31" s="38"/>
      <c r="AA31" s="38"/>
      <c r="AB31" s="38"/>
      <c r="AC31" s="38"/>
      <c r="AD31" s="38"/>
      <c r="AE31" s="38"/>
    </row>
    <row r="32" hidden="1" s="2" customFormat="1" ht="25.44" customHeight="1">
      <c r="A32" s="38"/>
      <c r="B32" s="44"/>
      <c r="C32" s="38"/>
      <c r="D32" s="159" t="s">
        <v>40</v>
      </c>
      <c r="E32" s="38"/>
      <c r="F32" s="38"/>
      <c r="G32" s="38"/>
      <c r="H32" s="38"/>
      <c r="I32" s="147"/>
      <c r="J32" s="160">
        <f>ROUND(J86, 2)</f>
        <v>0</v>
      </c>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14.4" customHeight="1">
      <c r="A34" s="38"/>
      <c r="B34" s="44"/>
      <c r="C34" s="38"/>
      <c r="D34" s="38"/>
      <c r="E34" s="38"/>
      <c r="F34" s="161" t="s">
        <v>42</v>
      </c>
      <c r="G34" s="38"/>
      <c r="H34" s="38"/>
      <c r="I34" s="162" t="s">
        <v>41</v>
      </c>
      <c r="J34" s="161" t="s">
        <v>43</v>
      </c>
      <c r="K34" s="38"/>
      <c r="L34" s="148"/>
      <c r="S34" s="38"/>
      <c r="T34" s="38"/>
      <c r="U34" s="38"/>
      <c r="V34" s="38"/>
      <c r="W34" s="38"/>
      <c r="X34" s="38"/>
      <c r="Y34" s="38"/>
      <c r="Z34" s="38"/>
      <c r="AA34" s="38"/>
      <c r="AB34" s="38"/>
      <c r="AC34" s="38"/>
      <c r="AD34" s="38"/>
      <c r="AE34" s="38"/>
    </row>
    <row r="35" hidden="1" s="2" customFormat="1" ht="14.4" customHeight="1">
      <c r="A35" s="38"/>
      <c r="B35" s="44"/>
      <c r="C35" s="38"/>
      <c r="D35" s="163" t="s">
        <v>44</v>
      </c>
      <c r="E35" s="145" t="s">
        <v>45</v>
      </c>
      <c r="F35" s="164">
        <f>ROUND((SUM(BE86:BE123)),  2)</f>
        <v>0</v>
      </c>
      <c r="G35" s="38"/>
      <c r="H35" s="38"/>
      <c r="I35" s="165">
        <v>0.20999999999999999</v>
      </c>
      <c r="J35" s="164">
        <f>ROUND(((SUM(BE86:BE123))*I35),  2)</f>
        <v>0</v>
      </c>
      <c r="K35" s="38"/>
      <c r="L35" s="148"/>
      <c r="S35" s="38"/>
      <c r="T35" s="38"/>
      <c r="U35" s="38"/>
      <c r="V35" s="38"/>
      <c r="W35" s="38"/>
      <c r="X35" s="38"/>
      <c r="Y35" s="38"/>
      <c r="Z35" s="38"/>
      <c r="AA35" s="38"/>
      <c r="AB35" s="38"/>
      <c r="AC35" s="38"/>
      <c r="AD35" s="38"/>
      <c r="AE35" s="38"/>
    </row>
    <row r="36" hidden="1" s="2" customFormat="1" ht="14.4" customHeight="1">
      <c r="A36" s="38"/>
      <c r="B36" s="44"/>
      <c r="C36" s="38"/>
      <c r="D36" s="38"/>
      <c r="E36" s="145" t="s">
        <v>46</v>
      </c>
      <c r="F36" s="164">
        <f>ROUND((SUM(BF86:BF123)),  2)</f>
        <v>0</v>
      </c>
      <c r="G36" s="38"/>
      <c r="H36" s="38"/>
      <c r="I36" s="165">
        <v>0.14999999999999999</v>
      </c>
      <c r="J36" s="164">
        <f>ROUND(((SUM(BF86:BF123))*I36),  2)</f>
        <v>0</v>
      </c>
      <c r="K36" s="38"/>
      <c r="L36" s="148"/>
      <c r="S36" s="38"/>
      <c r="T36" s="38"/>
      <c r="U36" s="38"/>
      <c r="V36" s="38"/>
      <c r="W36" s="38"/>
      <c r="X36" s="38"/>
      <c r="Y36" s="38"/>
      <c r="Z36" s="38"/>
      <c r="AA36" s="38"/>
      <c r="AB36" s="38"/>
      <c r="AC36" s="38"/>
      <c r="AD36" s="38"/>
      <c r="AE36" s="38"/>
    </row>
    <row r="37" hidden="1" s="2" customFormat="1" ht="14.4" customHeight="1">
      <c r="A37" s="38"/>
      <c r="B37" s="44"/>
      <c r="C37" s="38"/>
      <c r="D37" s="38"/>
      <c r="E37" s="145" t="s">
        <v>47</v>
      </c>
      <c r="F37" s="164">
        <f>ROUND((SUM(BG86:BG123)),  2)</f>
        <v>0</v>
      </c>
      <c r="G37" s="38"/>
      <c r="H37" s="38"/>
      <c r="I37" s="165">
        <v>0.20999999999999999</v>
      </c>
      <c r="J37" s="164">
        <f>0</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48</v>
      </c>
      <c r="F38" s="164">
        <f>ROUND((SUM(BH86:BH123)),  2)</f>
        <v>0</v>
      </c>
      <c r="G38" s="38"/>
      <c r="H38" s="38"/>
      <c r="I38" s="165">
        <v>0.14999999999999999</v>
      </c>
      <c r="J38" s="164">
        <f>0</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49</v>
      </c>
      <c r="F39" s="164">
        <f>ROUND((SUM(BI86:BI123)),  2)</f>
        <v>0</v>
      </c>
      <c r="G39" s="38"/>
      <c r="H39" s="38"/>
      <c r="I39" s="165">
        <v>0</v>
      </c>
      <c r="J39" s="164">
        <f>0</f>
        <v>0</v>
      </c>
      <c r="K39" s="38"/>
      <c r="L39" s="148"/>
      <c r="S39" s="38"/>
      <c r="T39" s="38"/>
      <c r="U39" s="38"/>
      <c r="V39" s="38"/>
      <c r="W39" s="38"/>
      <c r="X39" s="38"/>
      <c r="Y39" s="38"/>
      <c r="Z39" s="38"/>
      <c r="AA39" s="38"/>
      <c r="AB39" s="38"/>
      <c r="AC39" s="38"/>
      <c r="AD39" s="38"/>
      <c r="AE39" s="38"/>
    </row>
    <row r="40" hidden="1" s="2" customFormat="1" ht="6.96" customHeight="1">
      <c r="A40" s="38"/>
      <c r="B40" s="44"/>
      <c r="C40" s="38"/>
      <c r="D40" s="38"/>
      <c r="E40" s="38"/>
      <c r="F40" s="38"/>
      <c r="G40" s="38"/>
      <c r="H40" s="38"/>
      <c r="I40" s="147"/>
      <c r="J40" s="38"/>
      <c r="K40" s="38"/>
      <c r="L40" s="148"/>
      <c r="S40" s="38"/>
      <c r="T40" s="38"/>
      <c r="U40" s="38"/>
      <c r="V40" s="38"/>
      <c r="W40" s="38"/>
      <c r="X40" s="38"/>
      <c r="Y40" s="38"/>
      <c r="Z40" s="38"/>
      <c r="AA40" s="38"/>
      <c r="AB40" s="38"/>
      <c r="AC40" s="38"/>
      <c r="AD40" s="38"/>
      <c r="AE40" s="38"/>
    </row>
    <row r="41" hidden="1" s="2" customFormat="1" ht="25.44" customHeight="1">
      <c r="A41" s="38"/>
      <c r="B41" s="44"/>
      <c r="C41" s="166"/>
      <c r="D41" s="167" t="s">
        <v>50</v>
      </c>
      <c r="E41" s="168"/>
      <c r="F41" s="168"/>
      <c r="G41" s="169" t="s">
        <v>51</v>
      </c>
      <c r="H41" s="170" t="s">
        <v>52</v>
      </c>
      <c r="I41" s="171"/>
      <c r="J41" s="172">
        <f>SUM(J32:J39)</f>
        <v>0</v>
      </c>
      <c r="K41" s="173"/>
      <c r="L41" s="148"/>
      <c r="S41" s="38"/>
      <c r="T41" s="38"/>
      <c r="U41" s="38"/>
      <c r="V41" s="38"/>
      <c r="W41" s="38"/>
      <c r="X41" s="38"/>
      <c r="Y41" s="38"/>
      <c r="Z41" s="38"/>
      <c r="AA41" s="38"/>
      <c r="AB41" s="38"/>
      <c r="AC41" s="38"/>
      <c r="AD41" s="38"/>
      <c r="AE41" s="38"/>
    </row>
    <row r="42" hidden="1" s="2" customFormat="1" ht="14.4" customHeight="1">
      <c r="A42" s="38"/>
      <c r="B42" s="174"/>
      <c r="C42" s="175"/>
      <c r="D42" s="175"/>
      <c r="E42" s="175"/>
      <c r="F42" s="175"/>
      <c r="G42" s="175"/>
      <c r="H42" s="175"/>
      <c r="I42" s="176"/>
      <c r="J42" s="175"/>
      <c r="K42" s="175"/>
      <c r="L42" s="148"/>
      <c r="S42" s="38"/>
      <c r="T42" s="38"/>
      <c r="U42" s="38"/>
      <c r="V42" s="38"/>
      <c r="W42" s="38"/>
      <c r="X42" s="38"/>
      <c r="Y42" s="38"/>
      <c r="Z42" s="38"/>
      <c r="AA42" s="38"/>
      <c r="AB42" s="38"/>
      <c r="AC42" s="38"/>
      <c r="AD42" s="38"/>
      <c r="AE42" s="38"/>
    </row>
    <row r="43" hidden="1"/>
    <row r="44" hidden="1"/>
    <row r="45" hidden="1"/>
    <row r="46" hidden="1" s="2" customFormat="1" ht="6.96" customHeight="1">
      <c r="A46" s="38"/>
      <c r="B46" s="177"/>
      <c r="C46" s="178"/>
      <c r="D46" s="178"/>
      <c r="E46" s="178"/>
      <c r="F46" s="178"/>
      <c r="G46" s="178"/>
      <c r="H46" s="178"/>
      <c r="I46" s="179"/>
      <c r="J46" s="178"/>
      <c r="K46" s="178"/>
      <c r="L46" s="148"/>
      <c r="S46" s="38"/>
      <c r="T46" s="38"/>
      <c r="U46" s="38"/>
      <c r="V46" s="38"/>
      <c r="W46" s="38"/>
      <c r="X46" s="38"/>
      <c r="Y46" s="38"/>
      <c r="Z46" s="38"/>
      <c r="AA46" s="38"/>
      <c r="AB46" s="38"/>
      <c r="AC46" s="38"/>
      <c r="AD46" s="38"/>
      <c r="AE46" s="38"/>
    </row>
    <row r="47" hidden="1" s="2" customFormat="1" ht="24.96" customHeight="1">
      <c r="A47" s="38"/>
      <c r="B47" s="39"/>
      <c r="C47" s="23" t="s">
        <v>183</v>
      </c>
      <c r="D47" s="40"/>
      <c r="E47" s="40"/>
      <c r="F47" s="40"/>
      <c r="G47" s="40"/>
      <c r="H47" s="40"/>
      <c r="I47" s="147"/>
      <c r="J47" s="40"/>
      <c r="K47" s="40"/>
      <c r="L47" s="148"/>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147"/>
      <c r="J48" s="40"/>
      <c r="K48" s="40"/>
      <c r="L48" s="148"/>
      <c r="S48" s="38"/>
      <c r="T48" s="38"/>
      <c r="U48" s="38"/>
      <c r="V48" s="38"/>
      <c r="W48" s="38"/>
      <c r="X48" s="38"/>
      <c r="Y48" s="38"/>
      <c r="Z48" s="38"/>
      <c r="AA48" s="38"/>
      <c r="AB48" s="38"/>
      <c r="AC48" s="38"/>
      <c r="AD48" s="38"/>
      <c r="AE48" s="38"/>
    </row>
    <row r="49" hidden="1" s="2" customFormat="1" ht="12" customHeight="1">
      <c r="A49" s="38"/>
      <c r="B49" s="39"/>
      <c r="C49" s="32" t="s">
        <v>16</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16.5" customHeight="1">
      <c r="A50" s="38"/>
      <c r="B50" s="39"/>
      <c r="C50" s="40"/>
      <c r="D50" s="40"/>
      <c r="E50" s="180" t="str">
        <f>E7</f>
        <v>Oprava trati v úseku Velké Březno - Boletice n/L km 440,200 - 443,320</v>
      </c>
      <c r="F50" s="32"/>
      <c r="G50" s="32"/>
      <c r="H50" s="32"/>
      <c r="I50" s="147"/>
      <c r="J50" s="40"/>
      <c r="K50" s="40"/>
      <c r="L50" s="148"/>
      <c r="S50" s="38"/>
      <c r="T50" s="38"/>
      <c r="U50" s="38"/>
      <c r="V50" s="38"/>
      <c r="W50" s="38"/>
      <c r="X50" s="38"/>
      <c r="Y50" s="38"/>
      <c r="Z50" s="38"/>
      <c r="AA50" s="38"/>
      <c r="AB50" s="38"/>
      <c r="AC50" s="38"/>
      <c r="AD50" s="38"/>
      <c r="AE50" s="38"/>
    </row>
    <row r="51" hidden="1" s="1" customFormat="1" ht="12" customHeight="1">
      <c r="B51" s="21"/>
      <c r="C51" s="32" t="s">
        <v>179</v>
      </c>
      <c r="D51" s="22"/>
      <c r="E51" s="22"/>
      <c r="F51" s="22"/>
      <c r="G51" s="22"/>
      <c r="H51" s="22"/>
      <c r="I51" s="139"/>
      <c r="J51" s="22"/>
      <c r="K51" s="22"/>
      <c r="L51" s="20"/>
    </row>
    <row r="52" hidden="1" s="2" customFormat="1" ht="16.5" customHeight="1">
      <c r="A52" s="38"/>
      <c r="B52" s="39"/>
      <c r="C52" s="40"/>
      <c r="D52" s="40"/>
      <c r="E52" s="180" t="s">
        <v>180</v>
      </c>
      <c r="F52" s="40"/>
      <c r="G52" s="40"/>
      <c r="H52" s="40"/>
      <c r="I52" s="147"/>
      <c r="J52" s="40"/>
      <c r="K52" s="40"/>
      <c r="L52" s="148"/>
      <c r="S52" s="38"/>
      <c r="T52" s="38"/>
      <c r="U52" s="38"/>
      <c r="V52" s="38"/>
      <c r="W52" s="38"/>
      <c r="X52" s="38"/>
      <c r="Y52" s="38"/>
      <c r="Z52" s="38"/>
      <c r="AA52" s="38"/>
      <c r="AB52" s="38"/>
      <c r="AC52" s="38"/>
      <c r="AD52" s="38"/>
      <c r="AE52" s="38"/>
    </row>
    <row r="53" hidden="1" s="2" customFormat="1" ht="12" customHeight="1">
      <c r="A53" s="38"/>
      <c r="B53" s="39"/>
      <c r="C53" s="32" t="s">
        <v>181</v>
      </c>
      <c r="D53" s="40"/>
      <c r="E53" s="40"/>
      <c r="F53" s="40"/>
      <c r="G53" s="40"/>
      <c r="H53" s="40"/>
      <c r="I53" s="147"/>
      <c r="J53" s="40"/>
      <c r="K53" s="40"/>
      <c r="L53" s="148"/>
      <c r="S53" s="38"/>
      <c r="T53" s="38"/>
      <c r="U53" s="38"/>
      <c r="V53" s="38"/>
      <c r="W53" s="38"/>
      <c r="X53" s="38"/>
      <c r="Y53" s="38"/>
      <c r="Z53" s="38"/>
      <c r="AA53" s="38"/>
      <c r="AB53" s="38"/>
      <c r="AC53" s="38"/>
      <c r="AD53" s="38"/>
      <c r="AE53" s="38"/>
    </row>
    <row r="54" hidden="1" s="2" customFormat="1" ht="16.5" customHeight="1">
      <c r="A54" s="38"/>
      <c r="B54" s="39"/>
      <c r="C54" s="40"/>
      <c r="D54" s="40"/>
      <c r="E54" s="69" t="str">
        <f>E11</f>
        <v>05 - VRN</v>
      </c>
      <c r="F54" s="40"/>
      <c r="G54" s="40"/>
      <c r="H54" s="40"/>
      <c r="I54" s="147"/>
      <c r="J54" s="40"/>
      <c r="K54" s="40"/>
      <c r="L54" s="148"/>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147"/>
      <c r="J55" s="40"/>
      <c r="K55" s="40"/>
      <c r="L55" s="148"/>
      <c r="S55" s="38"/>
      <c r="T55" s="38"/>
      <c r="U55" s="38"/>
      <c r="V55" s="38"/>
      <c r="W55" s="38"/>
      <c r="X55" s="38"/>
      <c r="Y55" s="38"/>
      <c r="Z55" s="38"/>
      <c r="AA55" s="38"/>
      <c r="AB55" s="38"/>
      <c r="AC55" s="38"/>
      <c r="AD55" s="38"/>
      <c r="AE55" s="38"/>
    </row>
    <row r="56" hidden="1" s="2" customFormat="1" ht="12" customHeight="1">
      <c r="A56" s="38"/>
      <c r="B56" s="39"/>
      <c r="C56" s="32" t="s">
        <v>21</v>
      </c>
      <c r="D56" s="40"/>
      <c r="E56" s="40"/>
      <c r="F56" s="27" t="str">
        <f>F14</f>
        <v>trať 073</v>
      </c>
      <c r="G56" s="40"/>
      <c r="H56" s="40"/>
      <c r="I56" s="150" t="s">
        <v>23</v>
      </c>
      <c r="J56" s="72" t="str">
        <f>IF(J14="","",J14)</f>
        <v>14. 2. 2020</v>
      </c>
      <c r="K56" s="40"/>
      <c r="L56" s="148"/>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5.15" customHeight="1">
      <c r="A58" s="38"/>
      <c r="B58" s="39"/>
      <c r="C58" s="32" t="s">
        <v>25</v>
      </c>
      <c r="D58" s="40"/>
      <c r="E58" s="40"/>
      <c r="F58" s="27" t="str">
        <f>E17</f>
        <v>Správa železnic, OŘ ÚNL</v>
      </c>
      <c r="G58" s="40"/>
      <c r="H58" s="40"/>
      <c r="I58" s="150" t="s">
        <v>33</v>
      </c>
      <c r="J58" s="36" t="str">
        <f>E23</f>
        <v xml:space="preserve"> </v>
      </c>
      <c r="K58" s="40"/>
      <c r="L58" s="148"/>
      <c r="S58" s="38"/>
      <c r="T58" s="38"/>
      <c r="U58" s="38"/>
      <c r="V58" s="38"/>
      <c r="W58" s="38"/>
      <c r="X58" s="38"/>
      <c r="Y58" s="38"/>
      <c r="Z58" s="38"/>
      <c r="AA58" s="38"/>
      <c r="AB58" s="38"/>
      <c r="AC58" s="38"/>
      <c r="AD58" s="38"/>
      <c r="AE58" s="38"/>
    </row>
    <row r="59" hidden="1" s="2" customFormat="1" ht="15.15" customHeight="1">
      <c r="A59" s="38"/>
      <c r="B59" s="39"/>
      <c r="C59" s="32" t="s">
        <v>31</v>
      </c>
      <c r="D59" s="40"/>
      <c r="E59" s="40"/>
      <c r="F59" s="27" t="str">
        <f>IF(E20="","",E20)</f>
        <v>Vyplň údaj</v>
      </c>
      <c r="G59" s="40"/>
      <c r="H59" s="40"/>
      <c r="I59" s="150" t="s">
        <v>36</v>
      </c>
      <c r="J59" s="36" t="str">
        <f>E26</f>
        <v>Věra Trnková</v>
      </c>
      <c r="K59" s="40"/>
      <c r="L59" s="148"/>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147"/>
      <c r="J60" s="40"/>
      <c r="K60" s="40"/>
      <c r="L60" s="148"/>
      <c r="S60" s="38"/>
      <c r="T60" s="38"/>
      <c r="U60" s="38"/>
      <c r="V60" s="38"/>
      <c r="W60" s="38"/>
      <c r="X60" s="38"/>
      <c r="Y60" s="38"/>
      <c r="Z60" s="38"/>
      <c r="AA60" s="38"/>
      <c r="AB60" s="38"/>
      <c r="AC60" s="38"/>
      <c r="AD60" s="38"/>
      <c r="AE60" s="38"/>
    </row>
    <row r="61" hidden="1" s="2" customFormat="1" ht="29.28" customHeight="1">
      <c r="A61" s="38"/>
      <c r="B61" s="39"/>
      <c r="C61" s="181" t="s">
        <v>184</v>
      </c>
      <c r="D61" s="182"/>
      <c r="E61" s="182"/>
      <c r="F61" s="182"/>
      <c r="G61" s="182"/>
      <c r="H61" s="182"/>
      <c r="I61" s="183"/>
      <c r="J61" s="184" t="s">
        <v>185</v>
      </c>
      <c r="K61" s="182"/>
      <c r="L61" s="148"/>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147"/>
      <c r="J62" s="40"/>
      <c r="K62" s="40"/>
      <c r="L62" s="148"/>
      <c r="S62" s="38"/>
      <c r="T62" s="38"/>
      <c r="U62" s="38"/>
      <c r="V62" s="38"/>
      <c r="W62" s="38"/>
      <c r="X62" s="38"/>
      <c r="Y62" s="38"/>
      <c r="Z62" s="38"/>
      <c r="AA62" s="38"/>
      <c r="AB62" s="38"/>
      <c r="AC62" s="38"/>
      <c r="AD62" s="38"/>
      <c r="AE62" s="38"/>
    </row>
    <row r="63" hidden="1" s="2" customFormat="1" ht="22.8" customHeight="1">
      <c r="A63" s="38"/>
      <c r="B63" s="39"/>
      <c r="C63" s="185" t="s">
        <v>72</v>
      </c>
      <c r="D63" s="40"/>
      <c r="E63" s="40"/>
      <c r="F63" s="40"/>
      <c r="G63" s="40"/>
      <c r="H63" s="40"/>
      <c r="I63" s="147"/>
      <c r="J63" s="102">
        <f>J86</f>
        <v>0</v>
      </c>
      <c r="K63" s="40"/>
      <c r="L63" s="148"/>
      <c r="S63" s="38"/>
      <c r="T63" s="38"/>
      <c r="U63" s="38"/>
      <c r="V63" s="38"/>
      <c r="W63" s="38"/>
      <c r="X63" s="38"/>
      <c r="Y63" s="38"/>
      <c r="Z63" s="38"/>
      <c r="AA63" s="38"/>
      <c r="AB63" s="38"/>
      <c r="AC63" s="38"/>
      <c r="AD63" s="38"/>
      <c r="AE63" s="38"/>
      <c r="AU63" s="17" t="s">
        <v>186</v>
      </c>
    </row>
    <row r="64" hidden="1" s="9" customFormat="1" ht="24.96" customHeight="1">
      <c r="A64" s="9"/>
      <c r="B64" s="186"/>
      <c r="C64" s="187"/>
      <c r="D64" s="188" t="s">
        <v>939</v>
      </c>
      <c r="E64" s="189"/>
      <c r="F64" s="189"/>
      <c r="G64" s="189"/>
      <c r="H64" s="189"/>
      <c r="I64" s="190"/>
      <c r="J64" s="191">
        <f>J87</f>
        <v>0</v>
      </c>
      <c r="K64" s="187"/>
      <c r="L64" s="192"/>
      <c r="S64" s="9"/>
      <c r="T64" s="9"/>
      <c r="U64" s="9"/>
      <c r="V64" s="9"/>
      <c r="W64" s="9"/>
      <c r="X64" s="9"/>
      <c r="Y64" s="9"/>
      <c r="Z64" s="9"/>
      <c r="AA64" s="9"/>
      <c r="AB64" s="9"/>
      <c r="AC64" s="9"/>
      <c r="AD64" s="9"/>
      <c r="AE64" s="9"/>
    </row>
    <row r="65" hidden="1" s="2" customFormat="1" ht="21.84" customHeight="1">
      <c r="A65" s="38"/>
      <c r="B65" s="39"/>
      <c r="C65" s="40"/>
      <c r="D65" s="40"/>
      <c r="E65" s="40"/>
      <c r="F65" s="40"/>
      <c r="G65" s="40"/>
      <c r="H65" s="40"/>
      <c r="I65" s="147"/>
      <c r="J65" s="40"/>
      <c r="K65" s="40"/>
      <c r="L65" s="148"/>
      <c r="S65" s="38"/>
      <c r="T65" s="38"/>
      <c r="U65" s="38"/>
      <c r="V65" s="38"/>
      <c r="W65" s="38"/>
      <c r="X65" s="38"/>
      <c r="Y65" s="38"/>
      <c r="Z65" s="38"/>
      <c r="AA65" s="38"/>
      <c r="AB65" s="38"/>
      <c r="AC65" s="38"/>
      <c r="AD65" s="38"/>
      <c r="AE65" s="38"/>
    </row>
    <row r="66" hidden="1" s="2" customFormat="1" ht="6.96" customHeight="1">
      <c r="A66" s="38"/>
      <c r="B66" s="59"/>
      <c r="C66" s="60"/>
      <c r="D66" s="60"/>
      <c r="E66" s="60"/>
      <c r="F66" s="60"/>
      <c r="G66" s="60"/>
      <c r="H66" s="60"/>
      <c r="I66" s="176"/>
      <c r="J66" s="60"/>
      <c r="K66" s="60"/>
      <c r="L66" s="148"/>
      <c r="S66" s="38"/>
      <c r="T66" s="38"/>
      <c r="U66" s="38"/>
      <c r="V66" s="38"/>
      <c r="W66" s="38"/>
      <c r="X66" s="38"/>
      <c r="Y66" s="38"/>
      <c r="Z66" s="38"/>
      <c r="AA66" s="38"/>
      <c r="AB66" s="38"/>
      <c r="AC66" s="38"/>
      <c r="AD66" s="38"/>
      <c r="AE66" s="38"/>
    </row>
    <row r="67" hidden="1"/>
    <row r="68" hidden="1"/>
    <row r="69" hidden="1"/>
    <row r="70" s="2" customFormat="1" ht="6.96" customHeight="1">
      <c r="A70" s="38"/>
      <c r="B70" s="61"/>
      <c r="C70" s="62"/>
      <c r="D70" s="62"/>
      <c r="E70" s="62"/>
      <c r="F70" s="62"/>
      <c r="G70" s="62"/>
      <c r="H70" s="62"/>
      <c r="I70" s="179"/>
      <c r="J70" s="62"/>
      <c r="K70" s="62"/>
      <c r="L70" s="148"/>
      <c r="S70" s="38"/>
      <c r="T70" s="38"/>
      <c r="U70" s="38"/>
      <c r="V70" s="38"/>
      <c r="W70" s="38"/>
      <c r="X70" s="38"/>
      <c r="Y70" s="38"/>
      <c r="Z70" s="38"/>
      <c r="AA70" s="38"/>
      <c r="AB70" s="38"/>
      <c r="AC70" s="38"/>
      <c r="AD70" s="38"/>
      <c r="AE70" s="38"/>
    </row>
    <row r="71" s="2" customFormat="1" ht="24.96" customHeight="1">
      <c r="A71" s="38"/>
      <c r="B71" s="39"/>
      <c r="C71" s="23" t="s">
        <v>189</v>
      </c>
      <c r="D71" s="40"/>
      <c r="E71" s="40"/>
      <c r="F71" s="40"/>
      <c r="G71" s="40"/>
      <c r="H71" s="40"/>
      <c r="I71" s="147"/>
      <c r="J71" s="40"/>
      <c r="K71" s="40"/>
      <c r="L71" s="148"/>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147"/>
      <c r="J72" s="40"/>
      <c r="K72" s="40"/>
      <c r="L72" s="148"/>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147"/>
      <c r="J73" s="40"/>
      <c r="K73" s="40"/>
      <c r="L73" s="148"/>
      <c r="S73" s="38"/>
      <c r="T73" s="38"/>
      <c r="U73" s="38"/>
      <c r="V73" s="38"/>
      <c r="W73" s="38"/>
      <c r="X73" s="38"/>
      <c r="Y73" s="38"/>
      <c r="Z73" s="38"/>
      <c r="AA73" s="38"/>
      <c r="AB73" s="38"/>
      <c r="AC73" s="38"/>
      <c r="AD73" s="38"/>
      <c r="AE73" s="38"/>
    </row>
    <row r="74" s="2" customFormat="1" ht="16.5" customHeight="1">
      <c r="A74" s="38"/>
      <c r="B74" s="39"/>
      <c r="C74" s="40"/>
      <c r="D74" s="40"/>
      <c r="E74" s="180" t="str">
        <f>E7</f>
        <v>Oprava trati v úseku Velké Březno - Boletice n/L km 440,200 - 443,320</v>
      </c>
      <c r="F74" s="32"/>
      <c r="G74" s="32"/>
      <c r="H74" s="32"/>
      <c r="I74" s="147"/>
      <c r="J74" s="40"/>
      <c r="K74" s="40"/>
      <c r="L74" s="148"/>
      <c r="S74" s="38"/>
      <c r="T74" s="38"/>
      <c r="U74" s="38"/>
      <c r="V74" s="38"/>
      <c r="W74" s="38"/>
      <c r="X74" s="38"/>
      <c r="Y74" s="38"/>
      <c r="Z74" s="38"/>
      <c r="AA74" s="38"/>
      <c r="AB74" s="38"/>
      <c r="AC74" s="38"/>
      <c r="AD74" s="38"/>
      <c r="AE74" s="38"/>
    </row>
    <row r="75" s="1" customFormat="1" ht="12" customHeight="1">
      <c r="B75" s="21"/>
      <c r="C75" s="32" t="s">
        <v>179</v>
      </c>
      <c r="D75" s="22"/>
      <c r="E75" s="22"/>
      <c r="F75" s="22"/>
      <c r="G75" s="22"/>
      <c r="H75" s="22"/>
      <c r="I75" s="139"/>
      <c r="J75" s="22"/>
      <c r="K75" s="22"/>
      <c r="L75" s="20"/>
    </row>
    <row r="76" s="2" customFormat="1" ht="16.5" customHeight="1">
      <c r="A76" s="38"/>
      <c r="B76" s="39"/>
      <c r="C76" s="40"/>
      <c r="D76" s="40"/>
      <c r="E76" s="180" t="s">
        <v>180</v>
      </c>
      <c r="F76" s="40"/>
      <c r="G76" s="40"/>
      <c r="H76" s="40"/>
      <c r="I76" s="147"/>
      <c r="J76" s="40"/>
      <c r="K76" s="40"/>
      <c r="L76" s="148"/>
      <c r="S76" s="38"/>
      <c r="T76" s="38"/>
      <c r="U76" s="38"/>
      <c r="V76" s="38"/>
      <c r="W76" s="38"/>
      <c r="X76" s="38"/>
      <c r="Y76" s="38"/>
      <c r="Z76" s="38"/>
      <c r="AA76" s="38"/>
      <c r="AB76" s="38"/>
      <c r="AC76" s="38"/>
      <c r="AD76" s="38"/>
      <c r="AE76" s="38"/>
    </row>
    <row r="77" s="2" customFormat="1" ht="12" customHeight="1">
      <c r="A77" s="38"/>
      <c r="B77" s="39"/>
      <c r="C77" s="32" t="s">
        <v>181</v>
      </c>
      <c r="D77" s="40"/>
      <c r="E77" s="40"/>
      <c r="F77" s="40"/>
      <c r="G77" s="40"/>
      <c r="H77" s="40"/>
      <c r="I77" s="147"/>
      <c r="J77" s="40"/>
      <c r="K77" s="40"/>
      <c r="L77" s="148"/>
      <c r="S77" s="38"/>
      <c r="T77" s="38"/>
      <c r="U77" s="38"/>
      <c r="V77" s="38"/>
      <c r="W77" s="38"/>
      <c r="X77" s="38"/>
      <c r="Y77" s="38"/>
      <c r="Z77" s="38"/>
      <c r="AA77" s="38"/>
      <c r="AB77" s="38"/>
      <c r="AC77" s="38"/>
      <c r="AD77" s="38"/>
      <c r="AE77" s="38"/>
    </row>
    <row r="78" s="2" customFormat="1" ht="16.5" customHeight="1">
      <c r="A78" s="38"/>
      <c r="B78" s="39"/>
      <c r="C78" s="40"/>
      <c r="D78" s="40"/>
      <c r="E78" s="69" t="str">
        <f>E11</f>
        <v>05 - VRN</v>
      </c>
      <c r="F78" s="40"/>
      <c r="G78" s="40"/>
      <c r="H78" s="40"/>
      <c r="I78" s="147"/>
      <c r="J78" s="40"/>
      <c r="K78" s="40"/>
      <c r="L78" s="148"/>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147"/>
      <c r="J79" s="40"/>
      <c r="K79" s="40"/>
      <c r="L79" s="148"/>
      <c r="S79" s="38"/>
      <c r="T79" s="38"/>
      <c r="U79" s="38"/>
      <c r="V79" s="38"/>
      <c r="W79" s="38"/>
      <c r="X79" s="38"/>
      <c r="Y79" s="38"/>
      <c r="Z79" s="38"/>
      <c r="AA79" s="38"/>
      <c r="AB79" s="38"/>
      <c r="AC79" s="38"/>
      <c r="AD79" s="38"/>
      <c r="AE79" s="38"/>
    </row>
    <row r="80" s="2" customFormat="1" ht="12" customHeight="1">
      <c r="A80" s="38"/>
      <c r="B80" s="39"/>
      <c r="C80" s="32" t="s">
        <v>21</v>
      </c>
      <c r="D80" s="40"/>
      <c r="E80" s="40"/>
      <c r="F80" s="27" t="str">
        <f>F14</f>
        <v>trať 073</v>
      </c>
      <c r="G80" s="40"/>
      <c r="H80" s="40"/>
      <c r="I80" s="150" t="s">
        <v>23</v>
      </c>
      <c r="J80" s="72" t="str">
        <f>IF(J14="","",J14)</f>
        <v>14. 2. 2020</v>
      </c>
      <c r="K80" s="40"/>
      <c r="L80" s="148"/>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147"/>
      <c r="J81" s="40"/>
      <c r="K81" s="40"/>
      <c r="L81" s="148"/>
      <c r="S81" s="38"/>
      <c r="T81" s="38"/>
      <c r="U81" s="38"/>
      <c r="V81" s="38"/>
      <c r="W81" s="38"/>
      <c r="X81" s="38"/>
      <c r="Y81" s="38"/>
      <c r="Z81" s="38"/>
      <c r="AA81" s="38"/>
      <c r="AB81" s="38"/>
      <c r="AC81" s="38"/>
      <c r="AD81" s="38"/>
      <c r="AE81" s="38"/>
    </row>
    <row r="82" s="2" customFormat="1" ht="15.15" customHeight="1">
      <c r="A82" s="38"/>
      <c r="B82" s="39"/>
      <c r="C82" s="32" t="s">
        <v>25</v>
      </c>
      <c r="D82" s="40"/>
      <c r="E82" s="40"/>
      <c r="F82" s="27" t="str">
        <f>E17</f>
        <v>Správa železnic, OŘ ÚNL</v>
      </c>
      <c r="G82" s="40"/>
      <c r="H82" s="40"/>
      <c r="I82" s="150" t="s">
        <v>33</v>
      </c>
      <c r="J82" s="36" t="str">
        <f>E23</f>
        <v xml:space="preserve"> </v>
      </c>
      <c r="K82" s="40"/>
      <c r="L82" s="148"/>
      <c r="S82" s="38"/>
      <c r="T82" s="38"/>
      <c r="U82" s="38"/>
      <c r="V82" s="38"/>
      <c r="W82" s="38"/>
      <c r="X82" s="38"/>
      <c r="Y82" s="38"/>
      <c r="Z82" s="38"/>
      <c r="AA82" s="38"/>
      <c r="AB82" s="38"/>
      <c r="AC82" s="38"/>
      <c r="AD82" s="38"/>
      <c r="AE82" s="38"/>
    </row>
    <row r="83" s="2" customFormat="1" ht="15.15" customHeight="1">
      <c r="A83" s="38"/>
      <c r="B83" s="39"/>
      <c r="C83" s="32" t="s">
        <v>31</v>
      </c>
      <c r="D83" s="40"/>
      <c r="E83" s="40"/>
      <c r="F83" s="27" t="str">
        <f>IF(E20="","",E20)</f>
        <v>Vyplň údaj</v>
      </c>
      <c r="G83" s="40"/>
      <c r="H83" s="40"/>
      <c r="I83" s="150" t="s">
        <v>36</v>
      </c>
      <c r="J83" s="36" t="str">
        <f>E26</f>
        <v>Věra Trnková</v>
      </c>
      <c r="K83" s="40"/>
      <c r="L83" s="148"/>
      <c r="S83" s="38"/>
      <c r="T83" s="38"/>
      <c r="U83" s="38"/>
      <c r="V83" s="38"/>
      <c r="W83" s="38"/>
      <c r="X83" s="38"/>
      <c r="Y83" s="38"/>
      <c r="Z83" s="38"/>
      <c r="AA83" s="38"/>
      <c r="AB83" s="38"/>
      <c r="AC83" s="38"/>
      <c r="AD83" s="38"/>
      <c r="AE83" s="38"/>
    </row>
    <row r="84" s="2" customFormat="1" ht="10.32" customHeight="1">
      <c r="A84" s="38"/>
      <c r="B84" s="39"/>
      <c r="C84" s="40"/>
      <c r="D84" s="40"/>
      <c r="E84" s="40"/>
      <c r="F84" s="40"/>
      <c r="G84" s="40"/>
      <c r="H84" s="40"/>
      <c r="I84" s="147"/>
      <c r="J84" s="40"/>
      <c r="K84" s="40"/>
      <c r="L84" s="148"/>
      <c r="S84" s="38"/>
      <c r="T84" s="38"/>
      <c r="U84" s="38"/>
      <c r="V84" s="38"/>
      <c r="W84" s="38"/>
      <c r="X84" s="38"/>
      <c r="Y84" s="38"/>
      <c r="Z84" s="38"/>
      <c r="AA84" s="38"/>
      <c r="AB84" s="38"/>
      <c r="AC84" s="38"/>
      <c r="AD84" s="38"/>
      <c r="AE84" s="38"/>
    </row>
    <row r="85" s="11" customFormat="1" ht="29.28" customHeight="1">
      <c r="A85" s="199"/>
      <c r="B85" s="200"/>
      <c r="C85" s="201" t="s">
        <v>190</v>
      </c>
      <c r="D85" s="202" t="s">
        <v>59</v>
      </c>
      <c r="E85" s="202" t="s">
        <v>55</v>
      </c>
      <c r="F85" s="202" t="s">
        <v>56</v>
      </c>
      <c r="G85" s="202" t="s">
        <v>191</v>
      </c>
      <c r="H85" s="202" t="s">
        <v>192</v>
      </c>
      <c r="I85" s="203" t="s">
        <v>193</v>
      </c>
      <c r="J85" s="202" t="s">
        <v>185</v>
      </c>
      <c r="K85" s="204" t="s">
        <v>194</v>
      </c>
      <c r="L85" s="205"/>
      <c r="M85" s="92" t="s">
        <v>19</v>
      </c>
      <c r="N85" s="93" t="s">
        <v>44</v>
      </c>
      <c r="O85" s="93" t="s">
        <v>195</v>
      </c>
      <c r="P85" s="93" t="s">
        <v>196</v>
      </c>
      <c r="Q85" s="93" t="s">
        <v>197</v>
      </c>
      <c r="R85" s="93" t="s">
        <v>198</v>
      </c>
      <c r="S85" s="93" t="s">
        <v>199</v>
      </c>
      <c r="T85" s="94" t="s">
        <v>200</v>
      </c>
      <c r="U85" s="199"/>
      <c r="V85" s="199"/>
      <c r="W85" s="199"/>
      <c r="X85" s="199"/>
      <c r="Y85" s="199"/>
      <c r="Z85" s="199"/>
      <c r="AA85" s="199"/>
      <c r="AB85" s="199"/>
      <c r="AC85" s="199"/>
      <c r="AD85" s="199"/>
      <c r="AE85" s="199"/>
    </row>
    <row r="86" s="2" customFormat="1" ht="22.8" customHeight="1">
      <c r="A86" s="38"/>
      <c r="B86" s="39"/>
      <c r="C86" s="99" t="s">
        <v>201</v>
      </c>
      <c r="D86" s="40"/>
      <c r="E86" s="40"/>
      <c r="F86" s="40"/>
      <c r="G86" s="40"/>
      <c r="H86" s="40"/>
      <c r="I86" s="147"/>
      <c r="J86" s="206">
        <f>BK86</f>
        <v>0</v>
      </c>
      <c r="K86" s="40"/>
      <c r="L86" s="44"/>
      <c r="M86" s="95"/>
      <c r="N86" s="207"/>
      <c r="O86" s="96"/>
      <c r="P86" s="208">
        <f>P87</f>
        <v>0</v>
      </c>
      <c r="Q86" s="96"/>
      <c r="R86" s="208">
        <f>R87</f>
        <v>0</v>
      </c>
      <c r="S86" s="96"/>
      <c r="T86" s="209">
        <f>T87</f>
        <v>0</v>
      </c>
      <c r="U86" s="38"/>
      <c r="V86" s="38"/>
      <c r="W86" s="38"/>
      <c r="X86" s="38"/>
      <c r="Y86" s="38"/>
      <c r="Z86" s="38"/>
      <c r="AA86" s="38"/>
      <c r="AB86" s="38"/>
      <c r="AC86" s="38"/>
      <c r="AD86" s="38"/>
      <c r="AE86" s="38"/>
      <c r="AT86" s="17" t="s">
        <v>73</v>
      </c>
      <c r="AU86" s="17" t="s">
        <v>186</v>
      </c>
      <c r="BK86" s="210">
        <f>BK87</f>
        <v>0</v>
      </c>
    </row>
    <row r="87" s="12" customFormat="1" ht="25.92" customHeight="1">
      <c r="A87" s="12"/>
      <c r="B87" s="211"/>
      <c r="C87" s="212"/>
      <c r="D87" s="213" t="s">
        <v>73</v>
      </c>
      <c r="E87" s="214" t="s">
        <v>119</v>
      </c>
      <c r="F87" s="214" t="s">
        <v>940</v>
      </c>
      <c r="G87" s="212"/>
      <c r="H87" s="212"/>
      <c r="I87" s="215"/>
      <c r="J87" s="216">
        <f>BK87</f>
        <v>0</v>
      </c>
      <c r="K87" s="212"/>
      <c r="L87" s="217"/>
      <c r="M87" s="218"/>
      <c r="N87" s="219"/>
      <c r="O87" s="219"/>
      <c r="P87" s="220">
        <f>SUM(P88:P123)</f>
        <v>0</v>
      </c>
      <c r="Q87" s="219"/>
      <c r="R87" s="220">
        <f>SUM(R88:R123)</f>
        <v>0</v>
      </c>
      <c r="S87" s="219"/>
      <c r="T87" s="221">
        <f>SUM(T88:T123)</f>
        <v>0</v>
      </c>
      <c r="U87" s="12"/>
      <c r="V87" s="12"/>
      <c r="W87" s="12"/>
      <c r="X87" s="12"/>
      <c r="Y87" s="12"/>
      <c r="Z87" s="12"/>
      <c r="AA87" s="12"/>
      <c r="AB87" s="12"/>
      <c r="AC87" s="12"/>
      <c r="AD87" s="12"/>
      <c r="AE87" s="12"/>
      <c r="AR87" s="222" t="s">
        <v>205</v>
      </c>
      <c r="AT87" s="223" t="s">
        <v>73</v>
      </c>
      <c r="AU87" s="223" t="s">
        <v>74</v>
      </c>
      <c r="AY87" s="222" t="s">
        <v>204</v>
      </c>
      <c r="BK87" s="224">
        <f>SUM(BK88:BK123)</f>
        <v>0</v>
      </c>
    </row>
    <row r="88" s="2" customFormat="1" ht="55.5" customHeight="1">
      <c r="A88" s="38"/>
      <c r="B88" s="39"/>
      <c r="C88" s="227" t="s">
        <v>81</v>
      </c>
      <c r="D88" s="227" t="s">
        <v>207</v>
      </c>
      <c r="E88" s="228" t="s">
        <v>941</v>
      </c>
      <c r="F88" s="229" t="s">
        <v>942</v>
      </c>
      <c r="G88" s="230" t="s">
        <v>943</v>
      </c>
      <c r="H88" s="231">
        <v>1</v>
      </c>
      <c r="I88" s="232"/>
      <c r="J88" s="233">
        <f>ROUND(I88*H88,2)</f>
        <v>0</v>
      </c>
      <c r="K88" s="229" t="s">
        <v>211</v>
      </c>
      <c r="L88" s="44"/>
      <c r="M88" s="234" t="s">
        <v>19</v>
      </c>
      <c r="N88" s="235" t="s">
        <v>45</v>
      </c>
      <c r="O88" s="84"/>
      <c r="P88" s="236">
        <f>O88*H88</f>
        <v>0</v>
      </c>
      <c r="Q88" s="236">
        <v>0</v>
      </c>
      <c r="R88" s="236">
        <f>Q88*H88</f>
        <v>0</v>
      </c>
      <c r="S88" s="236">
        <v>0</v>
      </c>
      <c r="T88" s="237">
        <f>S88*H88</f>
        <v>0</v>
      </c>
      <c r="U88" s="38"/>
      <c r="V88" s="38"/>
      <c r="W88" s="38"/>
      <c r="X88" s="38"/>
      <c r="Y88" s="38"/>
      <c r="Z88" s="38"/>
      <c r="AA88" s="38"/>
      <c r="AB88" s="38"/>
      <c r="AC88" s="38"/>
      <c r="AD88" s="38"/>
      <c r="AE88" s="38"/>
      <c r="AR88" s="238" t="s">
        <v>104</v>
      </c>
      <c r="AT88" s="238" t="s">
        <v>207</v>
      </c>
      <c r="AU88" s="238" t="s">
        <v>81</v>
      </c>
      <c r="AY88" s="17" t="s">
        <v>204</v>
      </c>
      <c r="BE88" s="239">
        <f>IF(N88="základní",J88,0)</f>
        <v>0</v>
      </c>
      <c r="BF88" s="239">
        <f>IF(N88="snížená",J88,0)</f>
        <v>0</v>
      </c>
      <c r="BG88" s="239">
        <f>IF(N88="zákl. přenesená",J88,0)</f>
        <v>0</v>
      </c>
      <c r="BH88" s="239">
        <f>IF(N88="sníž. přenesená",J88,0)</f>
        <v>0</v>
      </c>
      <c r="BI88" s="239">
        <f>IF(N88="nulová",J88,0)</f>
        <v>0</v>
      </c>
      <c r="BJ88" s="17" t="s">
        <v>81</v>
      </c>
      <c r="BK88" s="239">
        <f>ROUND(I88*H88,2)</f>
        <v>0</v>
      </c>
      <c r="BL88" s="17" t="s">
        <v>104</v>
      </c>
      <c r="BM88" s="238" t="s">
        <v>944</v>
      </c>
    </row>
    <row r="89" s="2" customFormat="1">
      <c r="A89" s="38"/>
      <c r="B89" s="39"/>
      <c r="C89" s="40"/>
      <c r="D89" s="240" t="s">
        <v>213</v>
      </c>
      <c r="E89" s="40"/>
      <c r="F89" s="241" t="s">
        <v>945</v>
      </c>
      <c r="G89" s="40"/>
      <c r="H89" s="40"/>
      <c r="I89" s="147"/>
      <c r="J89" s="40"/>
      <c r="K89" s="40"/>
      <c r="L89" s="44"/>
      <c r="M89" s="242"/>
      <c r="N89" s="243"/>
      <c r="O89" s="84"/>
      <c r="P89" s="84"/>
      <c r="Q89" s="84"/>
      <c r="R89" s="84"/>
      <c r="S89" s="84"/>
      <c r="T89" s="85"/>
      <c r="U89" s="38"/>
      <c r="V89" s="38"/>
      <c r="W89" s="38"/>
      <c r="X89" s="38"/>
      <c r="Y89" s="38"/>
      <c r="Z89" s="38"/>
      <c r="AA89" s="38"/>
      <c r="AB89" s="38"/>
      <c r="AC89" s="38"/>
      <c r="AD89" s="38"/>
      <c r="AE89" s="38"/>
      <c r="AT89" s="17" t="s">
        <v>213</v>
      </c>
      <c r="AU89" s="17" t="s">
        <v>81</v>
      </c>
    </row>
    <row r="90" s="2" customFormat="1" ht="21.75" customHeight="1">
      <c r="A90" s="38"/>
      <c r="B90" s="39"/>
      <c r="C90" s="227" t="s">
        <v>83</v>
      </c>
      <c r="D90" s="227" t="s">
        <v>207</v>
      </c>
      <c r="E90" s="228" t="s">
        <v>946</v>
      </c>
      <c r="F90" s="229" t="s">
        <v>947</v>
      </c>
      <c r="G90" s="230" t="s">
        <v>943</v>
      </c>
      <c r="H90" s="231">
        <v>1</v>
      </c>
      <c r="I90" s="232"/>
      <c r="J90" s="233">
        <f>ROUND(I90*H90,2)</f>
        <v>0</v>
      </c>
      <c r="K90" s="229" t="s">
        <v>211</v>
      </c>
      <c r="L90" s="44"/>
      <c r="M90" s="234" t="s">
        <v>19</v>
      </c>
      <c r="N90" s="235" t="s">
        <v>45</v>
      </c>
      <c r="O90" s="84"/>
      <c r="P90" s="236">
        <f>O90*H90</f>
        <v>0</v>
      </c>
      <c r="Q90" s="236">
        <v>0</v>
      </c>
      <c r="R90" s="236">
        <f>Q90*H90</f>
        <v>0</v>
      </c>
      <c r="S90" s="236">
        <v>0</v>
      </c>
      <c r="T90" s="237">
        <f>S90*H90</f>
        <v>0</v>
      </c>
      <c r="U90" s="38"/>
      <c r="V90" s="38"/>
      <c r="W90" s="38"/>
      <c r="X90" s="38"/>
      <c r="Y90" s="38"/>
      <c r="Z90" s="38"/>
      <c r="AA90" s="38"/>
      <c r="AB90" s="38"/>
      <c r="AC90" s="38"/>
      <c r="AD90" s="38"/>
      <c r="AE90" s="38"/>
      <c r="AR90" s="238" t="s">
        <v>104</v>
      </c>
      <c r="AT90" s="238" t="s">
        <v>207</v>
      </c>
      <c r="AU90" s="238" t="s">
        <v>81</v>
      </c>
      <c r="AY90" s="17" t="s">
        <v>204</v>
      </c>
      <c r="BE90" s="239">
        <f>IF(N90="základní",J90,0)</f>
        <v>0</v>
      </c>
      <c r="BF90" s="239">
        <f>IF(N90="snížená",J90,0)</f>
        <v>0</v>
      </c>
      <c r="BG90" s="239">
        <f>IF(N90="zákl. přenesená",J90,0)</f>
        <v>0</v>
      </c>
      <c r="BH90" s="239">
        <f>IF(N90="sníž. přenesená",J90,0)</f>
        <v>0</v>
      </c>
      <c r="BI90" s="239">
        <f>IF(N90="nulová",J90,0)</f>
        <v>0</v>
      </c>
      <c r="BJ90" s="17" t="s">
        <v>81</v>
      </c>
      <c r="BK90" s="239">
        <f>ROUND(I90*H90,2)</f>
        <v>0</v>
      </c>
      <c r="BL90" s="17" t="s">
        <v>104</v>
      </c>
      <c r="BM90" s="238" t="s">
        <v>948</v>
      </c>
    </row>
    <row r="91" s="2" customFormat="1">
      <c r="A91" s="38"/>
      <c r="B91" s="39"/>
      <c r="C91" s="40"/>
      <c r="D91" s="240" t="s">
        <v>213</v>
      </c>
      <c r="E91" s="40"/>
      <c r="F91" s="241" t="s">
        <v>947</v>
      </c>
      <c r="G91" s="40"/>
      <c r="H91" s="40"/>
      <c r="I91" s="147"/>
      <c r="J91" s="40"/>
      <c r="K91" s="40"/>
      <c r="L91" s="44"/>
      <c r="M91" s="242"/>
      <c r="N91" s="243"/>
      <c r="O91" s="84"/>
      <c r="P91" s="84"/>
      <c r="Q91" s="84"/>
      <c r="R91" s="84"/>
      <c r="S91" s="84"/>
      <c r="T91" s="85"/>
      <c r="U91" s="38"/>
      <c r="V91" s="38"/>
      <c r="W91" s="38"/>
      <c r="X91" s="38"/>
      <c r="Y91" s="38"/>
      <c r="Z91" s="38"/>
      <c r="AA91" s="38"/>
      <c r="AB91" s="38"/>
      <c r="AC91" s="38"/>
      <c r="AD91" s="38"/>
      <c r="AE91" s="38"/>
      <c r="AT91" s="17" t="s">
        <v>213</v>
      </c>
      <c r="AU91" s="17" t="s">
        <v>81</v>
      </c>
    </row>
    <row r="92" s="2" customFormat="1" ht="21.75" customHeight="1">
      <c r="A92" s="38"/>
      <c r="B92" s="39"/>
      <c r="C92" s="227" t="s">
        <v>94</v>
      </c>
      <c r="D92" s="227" t="s">
        <v>207</v>
      </c>
      <c r="E92" s="228" t="s">
        <v>949</v>
      </c>
      <c r="F92" s="229" t="s">
        <v>950</v>
      </c>
      <c r="G92" s="230" t="s">
        <v>943</v>
      </c>
      <c r="H92" s="231">
        <v>1</v>
      </c>
      <c r="I92" s="232"/>
      <c r="J92" s="233">
        <f>ROUND(I92*H92,2)</f>
        <v>0</v>
      </c>
      <c r="K92" s="229" t="s">
        <v>211</v>
      </c>
      <c r="L92" s="44"/>
      <c r="M92" s="234" t="s">
        <v>19</v>
      </c>
      <c r="N92" s="235" t="s">
        <v>45</v>
      </c>
      <c r="O92" s="84"/>
      <c r="P92" s="236">
        <f>O92*H92</f>
        <v>0</v>
      </c>
      <c r="Q92" s="236">
        <v>0</v>
      </c>
      <c r="R92" s="236">
        <f>Q92*H92</f>
        <v>0</v>
      </c>
      <c r="S92" s="236">
        <v>0</v>
      </c>
      <c r="T92" s="237">
        <f>S92*H92</f>
        <v>0</v>
      </c>
      <c r="U92" s="38"/>
      <c r="V92" s="38"/>
      <c r="W92" s="38"/>
      <c r="X92" s="38"/>
      <c r="Y92" s="38"/>
      <c r="Z92" s="38"/>
      <c r="AA92" s="38"/>
      <c r="AB92" s="38"/>
      <c r="AC92" s="38"/>
      <c r="AD92" s="38"/>
      <c r="AE92" s="38"/>
      <c r="AR92" s="238" t="s">
        <v>104</v>
      </c>
      <c r="AT92" s="238" t="s">
        <v>207</v>
      </c>
      <c r="AU92" s="238" t="s">
        <v>81</v>
      </c>
      <c r="AY92" s="17" t="s">
        <v>204</v>
      </c>
      <c r="BE92" s="239">
        <f>IF(N92="základní",J92,0)</f>
        <v>0</v>
      </c>
      <c r="BF92" s="239">
        <f>IF(N92="snížená",J92,0)</f>
        <v>0</v>
      </c>
      <c r="BG92" s="239">
        <f>IF(N92="zákl. přenesená",J92,0)</f>
        <v>0</v>
      </c>
      <c r="BH92" s="239">
        <f>IF(N92="sníž. přenesená",J92,0)</f>
        <v>0</v>
      </c>
      <c r="BI92" s="239">
        <f>IF(N92="nulová",J92,0)</f>
        <v>0</v>
      </c>
      <c r="BJ92" s="17" t="s">
        <v>81</v>
      </c>
      <c r="BK92" s="239">
        <f>ROUND(I92*H92,2)</f>
        <v>0</v>
      </c>
      <c r="BL92" s="17" t="s">
        <v>104</v>
      </c>
      <c r="BM92" s="238" t="s">
        <v>951</v>
      </c>
    </row>
    <row r="93" s="2" customFormat="1">
      <c r="A93" s="38"/>
      <c r="B93" s="39"/>
      <c r="C93" s="40"/>
      <c r="D93" s="240" t="s">
        <v>213</v>
      </c>
      <c r="E93" s="40"/>
      <c r="F93" s="241" t="s">
        <v>950</v>
      </c>
      <c r="G93" s="40"/>
      <c r="H93" s="40"/>
      <c r="I93" s="147"/>
      <c r="J93" s="40"/>
      <c r="K93" s="40"/>
      <c r="L93" s="44"/>
      <c r="M93" s="242"/>
      <c r="N93" s="243"/>
      <c r="O93" s="84"/>
      <c r="P93" s="84"/>
      <c r="Q93" s="84"/>
      <c r="R93" s="84"/>
      <c r="S93" s="84"/>
      <c r="T93" s="85"/>
      <c r="U93" s="38"/>
      <c r="V93" s="38"/>
      <c r="W93" s="38"/>
      <c r="X93" s="38"/>
      <c r="Y93" s="38"/>
      <c r="Z93" s="38"/>
      <c r="AA93" s="38"/>
      <c r="AB93" s="38"/>
      <c r="AC93" s="38"/>
      <c r="AD93" s="38"/>
      <c r="AE93" s="38"/>
      <c r="AT93" s="17" t="s">
        <v>213</v>
      </c>
      <c r="AU93" s="17" t="s">
        <v>81</v>
      </c>
    </row>
    <row r="94" s="14" customFormat="1">
      <c r="A94" s="14"/>
      <c r="B94" s="255"/>
      <c r="C94" s="256"/>
      <c r="D94" s="240" t="s">
        <v>217</v>
      </c>
      <c r="E94" s="257" t="s">
        <v>19</v>
      </c>
      <c r="F94" s="258" t="s">
        <v>952</v>
      </c>
      <c r="G94" s="256"/>
      <c r="H94" s="259">
        <v>1</v>
      </c>
      <c r="I94" s="260"/>
      <c r="J94" s="256"/>
      <c r="K94" s="256"/>
      <c r="L94" s="261"/>
      <c r="M94" s="262"/>
      <c r="N94" s="263"/>
      <c r="O94" s="263"/>
      <c r="P94" s="263"/>
      <c r="Q94" s="263"/>
      <c r="R94" s="263"/>
      <c r="S94" s="263"/>
      <c r="T94" s="264"/>
      <c r="U94" s="14"/>
      <c r="V94" s="14"/>
      <c r="W94" s="14"/>
      <c r="X94" s="14"/>
      <c r="Y94" s="14"/>
      <c r="Z94" s="14"/>
      <c r="AA94" s="14"/>
      <c r="AB94" s="14"/>
      <c r="AC94" s="14"/>
      <c r="AD94" s="14"/>
      <c r="AE94" s="14"/>
      <c r="AT94" s="265" t="s">
        <v>217</v>
      </c>
      <c r="AU94" s="265" t="s">
        <v>81</v>
      </c>
      <c r="AV94" s="14" t="s">
        <v>83</v>
      </c>
      <c r="AW94" s="14" t="s">
        <v>35</v>
      </c>
      <c r="AX94" s="14" t="s">
        <v>81</v>
      </c>
      <c r="AY94" s="265" t="s">
        <v>204</v>
      </c>
    </row>
    <row r="95" s="2" customFormat="1" ht="21.75" customHeight="1">
      <c r="A95" s="38"/>
      <c r="B95" s="39"/>
      <c r="C95" s="227" t="s">
        <v>104</v>
      </c>
      <c r="D95" s="227" t="s">
        <v>207</v>
      </c>
      <c r="E95" s="228" t="s">
        <v>953</v>
      </c>
      <c r="F95" s="229" t="s">
        <v>954</v>
      </c>
      <c r="G95" s="230" t="s">
        <v>943</v>
      </c>
      <c r="H95" s="231">
        <v>1</v>
      </c>
      <c r="I95" s="232"/>
      <c r="J95" s="233">
        <f>ROUND(I95*H95,2)</f>
        <v>0</v>
      </c>
      <c r="K95" s="229" t="s">
        <v>211</v>
      </c>
      <c r="L95" s="44"/>
      <c r="M95" s="234" t="s">
        <v>19</v>
      </c>
      <c r="N95" s="235" t="s">
        <v>45</v>
      </c>
      <c r="O95" s="84"/>
      <c r="P95" s="236">
        <f>O95*H95</f>
        <v>0</v>
      </c>
      <c r="Q95" s="236">
        <v>0</v>
      </c>
      <c r="R95" s="236">
        <f>Q95*H95</f>
        <v>0</v>
      </c>
      <c r="S95" s="236">
        <v>0</v>
      </c>
      <c r="T95" s="237">
        <f>S95*H95</f>
        <v>0</v>
      </c>
      <c r="U95" s="38"/>
      <c r="V95" s="38"/>
      <c r="W95" s="38"/>
      <c r="X95" s="38"/>
      <c r="Y95" s="38"/>
      <c r="Z95" s="38"/>
      <c r="AA95" s="38"/>
      <c r="AB95" s="38"/>
      <c r="AC95" s="38"/>
      <c r="AD95" s="38"/>
      <c r="AE95" s="38"/>
      <c r="AR95" s="238" t="s">
        <v>104</v>
      </c>
      <c r="AT95" s="238" t="s">
        <v>207</v>
      </c>
      <c r="AU95" s="238" t="s">
        <v>81</v>
      </c>
      <c r="AY95" s="17" t="s">
        <v>204</v>
      </c>
      <c r="BE95" s="239">
        <f>IF(N95="základní",J95,0)</f>
        <v>0</v>
      </c>
      <c r="BF95" s="239">
        <f>IF(N95="snížená",J95,0)</f>
        <v>0</v>
      </c>
      <c r="BG95" s="239">
        <f>IF(N95="zákl. přenesená",J95,0)</f>
        <v>0</v>
      </c>
      <c r="BH95" s="239">
        <f>IF(N95="sníž. přenesená",J95,0)</f>
        <v>0</v>
      </c>
      <c r="BI95" s="239">
        <f>IF(N95="nulová",J95,0)</f>
        <v>0</v>
      </c>
      <c r="BJ95" s="17" t="s">
        <v>81</v>
      </c>
      <c r="BK95" s="239">
        <f>ROUND(I95*H95,2)</f>
        <v>0</v>
      </c>
      <c r="BL95" s="17" t="s">
        <v>104</v>
      </c>
      <c r="BM95" s="238" t="s">
        <v>955</v>
      </c>
    </row>
    <row r="96" s="2" customFormat="1">
      <c r="A96" s="38"/>
      <c r="B96" s="39"/>
      <c r="C96" s="40"/>
      <c r="D96" s="240" t="s">
        <v>213</v>
      </c>
      <c r="E96" s="40"/>
      <c r="F96" s="241" t="s">
        <v>954</v>
      </c>
      <c r="G96" s="40"/>
      <c r="H96" s="40"/>
      <c r="I96" s="147"/>
      <c r="J96" s="40"/>
      <c r="K96" s="40"/>
      <c r="L96" s="44"/>
      <c r="M96" s="242"/>
      <c r="N96" s="243"/>
      <c r="O96" s="84"/>
      <c r="P96" s="84"/>
      <c r="Q96" s="84"/>
      <c r="R96" s="84"/>
      <c r="S96" s="84"/>
      <c r="T96" s="85"/>
      <c r="U96" s="38"/>
      <c r="V96" s="38"/>
      <c r="W96" s="38"/>
      <c r="X96" s="38"/>
      <c r="Y96" s="38"/>
      <c r="Z96" s="38"/>
      <c r="AA96" s="38"/>
      <c r="AB96" s="38"/>
      <c r="AC96" s="38"/>
      <c r="AD96" s="38"/>
      <c r="AE96" s="38"/>
      <c r="AT96" s="17" t="s">
        <v>213</v>
      </c>
      <c r="AU96" s="17" t="s">
        <v>81</v>
      </c>
    </row>
    <row r="97" s="2" customFormat="1" ht="55.5" customHeight="1">
      <c r="A97" s="38"/>
      <c r="B97" s="39"/>
      <c r="C97" s="227" t="s">
        <v>205</v>
      </c>
      <c r="D97" s="227" t="s">
        <v>207</v>
      </c>
      <c r="E97" s="228" t="s">
        <v>956</v>
      </c>
      <c r="F97" s="229" t="s">
        <v>957</v>
      </c>
      <c r="G97" s="230" t="s">
        <v>943</v>
      </c>
      <c r="H97" s="231">
        <v>1</v>
      </c>
      <c r="I97" s="232"/>
      <c r="J97" s="233">
        <f>ROUND(I97*H97,2)</f>
        <v>0</v>
      </c>
      <c r="K97" s="229" t="s">
        <v>211</v>
      </c>
      <c r="L97" s="44"/>
      <c r="M97" s="234" t="s">
        <v>19</v>
      </c>
      <c r="N97" s="235" t="s">
        <v>45</v>
      </c>
      <c r="O97" s="84"/>
      <c r="P97" s="236">
        <f>O97*H97</f>
        <v>0</v>
      </c>
      <c r="Q97" s="236">
        <v>0</v>
      </c>
      <c r="R97" s="236">
        <f>Q97*H97</f>
        <v>0</v>
      </c>
      <c r="S97" s="236">
        <v>0</v>
      </c>
      <c r="T97" s="237">
        <f>S97*H97</f>
        <v>0</v>
      </c>
      <c r="U97" s="38"/>
      <c r="V97" s="38"/>
      <c r="W97" s="38"/>
      <c r="X97" s="38"/>
      <c r="Y97" s="38"/>
      <c r="Z97" s="38"/>
      <c r="AA97" s="38"/>
      <c r="AB97" s="38"/>
      <c r="AC97" s="38"/>
      <c r="AD97" s="38"/>
      <c r="AE97" s="38"/>
      <c r="AR97" s="238" t="s">
        <v>104</v>
      </c>
      <c r="AT97" s="238" t="s">
        <v>207</v>
      </c>
      <c r="AU97" s="238" t="s">
        <v>81</v>
      </c>
      <c r="AY97" s="17" t="s">
        <v>204</v>
      </c>
      <c r="BE97" s="239">
        <f>IF(N97="základní",J97,0)</f>
        <v>0</v>
      </c>
      <c r="BF97" s="239">
        <f>IF(N97="snížená",J97,0)</f>
        <v>0</v>
      </c>
      <c r="BG97" s="239">
        <f>IF(N97="zákl. přenesená",J97,0)</f>
        <v>0</v>
      </c>
      <c r="BH97" s="239">
        <f>IF(N97="sníž. přenesená",J97,0)</f>
        <v>0</v>
      </c>
      <c r="BI97" s="239">
        <f>IF(N97="nulová",J97,0)</f>
        <v>0</v>
      </c>
      <c r="BJ97" s="17" t="s">
        <v>81</v>
      </c>
      <c r="BK97" s="239">
        <f>ROUND(I97*H97,2)</f>
        <v>0</v>
      </c>
      <c r="BL97" s="17" t="s">
        <v>104</v>
      </c>
      <c r="BM97" s="238" t="s">
        <v>958</v>
      </c>
    </row>
    <row r="98" s="2" customFormat="1">
      <c r="A98" s="38"/>
      <c r="B98" s="39"/>
      <c r="C98" s="40"/>
      <c r="D98" s="240" t="s">
        <v>213</v>
      </c>
      <c r="E98" s="40"/>
      <c r="F98" s="241" t="s">
        <v>959</v>
      </c>
      <c r="G98" s="40"/>
      <c r="H98" s="40"/>
      <c r="I98" s="147"/>
      <c r="J98" s="40"/>
      <c r="K98" s="40"/>
      <c r="L98" s="44"/>
      <c r="M98" s="242"/>
      <c r="N98" s="243"/>
      <c r="O98" s="84"/>
      <c r="P98" s="84"/>
      <c r="Q98" s="84"/>
      <c r="R98" s="84"/>
      <c r="S98" s="84"/>
      <c r="T98" s="85"/>
      <c r="U98" s="38"/>
      <c r="V98" s="38"/>
      <c r="W98" s="38"/>
      <c r="X98" s="38"/>
      <c r="Y98" s="38"/>
      <c r="Z98" s="38"/>
      <c r="AA98" s="38"/>
      <c r="AB98" s="38"/>
      <c r="AC98" s="38"/>
      <c r="AD98" s="38"/>
      <c r="AE98" s="38"/>
      <c r="AT98" s="17" t="s">
        <v>213</v>
      </c>
      <c r="AU98" s="17" t="s">
        <v>81</v>
      </c>
    </row>
    <row r="99" s="2" customFormat="1">
      <c r="A99" s="38"/>
      <c r="B99" s="39"/>
      <c r="C99" s="40"/>
      <c r="D99" s="240" t="s">
        <v>240</v>
      </c>
      <c r="E99" s="40"/>
      <c r="F99" s="244" t="s">
        <v>960</v>
      </c>
      <c r="G99" s="40"/>
      <c r="H99" s="40"/>
      <c r="I99" s="147"/>
      <c r="J99" s="40"/>
      <c r="K99" s="40"/>
      <c r="L99" s="44"/>
      <c r="M99" s="242"/>
      <c r="N99" s="243"/>
      <c r="O99" s="84"/>
      <c r="P99" s="84"/>
      <c r="Q99" s="84"/>
      <c r="R99" s="84"/>
      <c r="S99" s="84"/>
      <c r="T99" s="85"/>
      <c r="U99" s="38"/>
      <c r="V99" s="38"/>
      <c r="W99" s="38"/>
      <c r="X99" s="38"/>
      <c r="Y99" s="38"/>
      <c r="Z99" s="38"/>
      <c r="AA99" s="38"/>
      <c r="AB99" s="38"/>
      <c r="AC99" s="38"/>
      <c r="AD99" s="38"/>
      <c r="AE99" s="38"/>
      <c r="AT99" s="17" t="s">
        <v>240</v>
      </c>
      <c r="AU99" s="17" t="s">
        <v>81</v>
      </c>
    </row>
    <row r="100" s="2" customFormat="1" ht="21.75" customHeight="1">
      <c r="A100" s="38"/>
      <c r="B100" s="39"/>
      <c r="C100" s="227" t="s">
        <v>242</v>
      </c>
      <c r="D100" s="227" t="s">
        <v>207</v>
      </c>
      <c r="E100" s="228" t="s">
        <v>961</v>
      </c>
      <c r="F100" s="229" t="s">
        <v>962</v>
      </c>
      <c r="G100" s="230" t="s">
        <v>943</v>
      </c>
      <c r="H100" s="231">
        <v>1</v>
      </c>
      <c r="I100" s="232"/>
      <c r="J100" s="233">
        <f>ROUND(I100*H100,2)</f>
        <v>0</v>
      </c>
      <c r="K100" s="229" t="s">
        <v>211</v>
      </c>
      <c r="L100" s="44"/>
      <c r="M100" s="234" t="s">
        <v>19</v>
      </c>
      <c r="N100" s="235" t="s">
        <v>45</v>
      </c>
      <c r="O100" s="84"/>
      <c r="P100" s="236">
        <f>O100*H100</f>
        <v>0</v>
      </c>
      <c r="Q100" s="236">
        <v>0</v>
      </c>
      <c r="R100" s="236">
        <f>Q100*H100</f>
        <v>0</v>
      </c>
      <c r="S100" s="236">
        <v>0</v>
      </c>
      <c r="T100" s="237">
        <f>S100*H100</f>
        <v>0</v>
      </c>
      <c r="U100" s="38"/>
      <c r="V100" s="38"/>
      <c r="W100" s="38"/>
      <c r="X100" s="38"/>
      <c r="Y100" s="38"/>
      <c r="Z100" s="38"/>
      <c r="AA100" s="38"/>
      <c r="AB100" s="38"/>
      <c r="AC100" s="38"/>
      <c r="AD100" s="38"/>
      <c r="AE100" s="38"/>
      <c r="AR100" s="238" t="s">
        <v>104</v>
      </c>
      <c r="AT100" s="238" t="s">
        <v>207</v>
      </c>
      <c r="AU100" s="238" t="s">
        <v>81</v>
      </c>
      <c r="AY100" s="17" t="s">
        <v>204</v>
      </c>
      <c r="BE100" s="239">
        <f>IF(N100="základní",J100,0)</f>
        <v>0</v>
      </c>
      <c r="BF100" s="239">
        <f>IF(N100="snížená",J100,0)</f>
        <v>0</v>
      </c>
      <c r="BG100" s="239">
        <f>IF(N100="zákl. přenesená",J100,0)</f>
        <v>0</v>
      </c>
      <c r="BH100" s="239">
        <f>IF(N100="sníž. přenesená",J100,0)</f>
        <v>0</v>
      </c>
      <c r="BI100" s="239">
        <f>IF(N100="nulová",J100,0)</f>
        <v>0</v>
      </c>
      <c r="BJ100" s="17" t="s">
        <v>81</v>
      </c>
      <c r="BK100" s="239">
        <f>ROUND(I100*H100,2)</f>
        <v>0</v>
      </c>
      <c r="BL100" s="17" t="s">
        <v>104</v>
      </c>
      <c r="BM100" s="238" t="s">
        <v>963</v>
      </c>
    </row>
    <row r="101" s="2" customFormat="1">
      <c r="A101" s="38"/>
      <c r="B101" s="39"/>
      <c r="C101" s="40"/>
      <c r="D101" s="240" t="s">
        <v>213</v>
      </c>
      <c r="E101" s="40"/>
      <c r="F101" s="241" t="s">
        <v>962</v>
      </c>
      <c r="G101" s="40"/>
      <c r="H101" s="40"/>
      <c r="I101" s="147"/>
      <c r="J101" s="40"/>
      <c r="K101" s="40"/>
      <c r="L101" s="44"/>
      <c r="M101" s="242"/>
      <c r="N101" s="243"/>
      <c r="O101" s="84"/>
      <c r="P101" s="84"/>
      <c r="Q101" s="84"/>
      <c r="R101" s="84"/>
      <c r="S101" s="84"/>
      <c r="T101" s="85"/>
      <c r="U101" s="38"/>
      <c r="V101" s="38"/>
      <c r="W101" s="38"/>
      <c r="X101" s="38"/>
      <c r="Y101" s="38"/>
      <c r="Z101" s="38"/>
      <c r="AA101" s="38"/>
      <c r="AB101" s="38"/>
      <c r="AC101" s="38"/>
      <c r="AD101" s="38"/>
      <c r="AE101" s="38"/>
      <c r="AT101" s="17" t="s">
        <v>213</v>
      </c>
      <c r="AU101" s="17" t="s">
        <v>81</v>
      </c>
    </row>
    <row r="102" s="13" customFormat="1">
      <c r="A102" s="13"/>
      <c r="B102" s="245"/>
      <c r="C102" s="246"/>
      <c r="D102" s="240" t="s">
        <v>217</v>
      </c>
      <c r="E102" s="247" t="s">
        <v>19</v>
      </c>
      <c r="F102" s="248" t="s">
        <v>964</v>
      </c>
      <c r="G102" s="246"/>
      <c r="H102" s="247" t="s">
        <v>19</v>
      </c>
      <c r="I102" s="249"/>
      <c r="J102" s="246"/>
      <c r="K102" s="246"/>
      <c r="L102" s="250"/>
      <c r="M102" s="251"/>
      <c r="N102" s="252"/>
      <c r="O102" s="252"/>
      <c r="P102" s="252"/>
      <c r="Q102" s="252"/>
      <c r="R102" s="252"/>
      <c r="S102" s="252"/>
      <c r="T102" s="253"/>
      <c r="U102" s="13"/>
      <c r="V102" s="13"/>
      <c r="W102" s="13"/>
      <c r="X102" s="13"/>
      <c r="Y102" s="13"/>
      <c r="Z102" s="13"/>
      <c r="AA102" s="13"/>
      <c r="AB102" s="13"/>
      <c r="AC102" s="13"/>
      <c r="AD102" s="13"/>
      <c r="AE102" s="13"/>
      <c r="AT102" s="254" t="s">
        <v>217</v>
      </c>
      <c r="AU102" s="254" t="s">
        <v>81</v>
      </c>
      <c r="AV102" s="13" t="s">
        <v>81</v>
      </c>
      <c r="AW102" s="13" t="s">
        <v>35</v>
      </c>
      <c r="AX102" s="13" t="s">
        <v>74</v>
      </c>
      <c r="AY102" s="254" t="s">
        <v>204</v>
      </c>
    </row>
    <row r="103" s="14" customFormat="1">
      <c r="A103" s="14"/>
      <c r="B103" s="255"/>
      <c r="C103" s="256"/>
      <c r="D103" s="240" t="s">
        <v>217</v>
      </c>
      <c r="E103" s="257" t="s">
        <v>19</v>
      </c>
      <c r="F103" s="258" t="s">
        <v>81</v>
      </c>
      <c r="G103" s="256"/>
      <c r="H103" s="259">
        <v>1</v>
      </c>
      <c r="I103" s="260"/>
      <c r="J103" s="256"/>
      <c r="K103" s="256"/>
      <c r="L103" s="261"/>
      <c r="M103" s="262"/>
      <c r="N103" s="263"/>
      <c r="O103" s="263"/>
      <c r="P103" s="263"/>
      <c r="Q103" s="263"/>
      <c r="R103" s="263"/>
      <c r="S103" s="263"/>
      <c r="T103" s="264"/>
      <c r="U103" s="14"/>
      <c r="V103" s="14"/>
      <c r="W103" s="14"/>
      <c r="X103" s="14"/>
      <c r="Y103" s="14"/>
      <c r="Z103" s="14"/>
      <c r="AA103" s="14"/>
      <c r="AB103" s="14"/>
      <c r="AC103" s="14"/>
      <c r="AD103" s="14"/>
      <c r="AE103" s="14"/>
      <c r="AT103" s="265" t="s">
        <v>217</v>
      </c>
      <c r="AU103" s="265" t="s">
        <v>81</v>
      </c>
      <c r="AV103" s="14" t="s">
        <v>83</v>
      </c>
      <c r="AW103" s="14" t="s">
        <v>35</v>
      </c>
      <c r="AX103" s="14" t="s">
        <v>81</v>
      </c>
      <c r="AY103" s="265" t="s">
        <v>204</v>
      </c>
    </row>
    <row r="104" s="2" customFormat="1" ht="55.5" customHeight="1">
      <c r="A104" s="38"/>
      <c r="B104" s="39"/>
      <c r="C104" s="227" t="s">
        <v>247</v>
      </c>
      <c r="D104" s="227" t="s">
        <v>207</v>
      </c>
      <c r="E104" s="228" t="s">
        <v>965</v>
      </c>
      <c r="F104" s="229" t="s">
        <v>966</v>
      </c>
      <c r="G104" s="230" t="s">
        <v>210</v>
      </c>
      <c r="H104" s="231">
        <v>3.1000000000000001</v>
      </c>
      <c r="I104" s="232"/>
      <c r="J104" s="233">
        <f>ROUND(I104*H104,2)</f>
        <v>0</v>
      </c>
      <c r="K104" s="229" t="s">
        <v>211</v>
      </c>
      <c r="L104" s="44"/>
      <c r="M104" s="234" t="s">
        <v>19</v>
      </c>
      <c r="N104" s="235" t="s">
        <v>45</v>
      </c>
      <c r="O104" s="84"/>
      <c r="P104" s="236">
        <f>O104*H104</f>
        <v>0</v>
      </c>
      <c r="Q104" s="236">
        <v>0</v>
      </c>
      <c r="R104" s="236">
        <f>Q104*H104</f>
        <v>0</v>
      </c>
      <c r="S104" s="236">
        <v>0</v>
      </c>
      <c r="T104" s="237">
        <f>S104*H104</f>
        <v>0</v>
      </c>
      <c r="U104" s="38"/>
      <c r="V104" s="38"/>
      <c r="W104" s="38"/>
      <c r="X104" s="38"/>
      <c r="Y104" s="38"/>
      <c r="Z104" s="38"/>
      <c r="AA104" s="38"/>
      <c r="AB104" s="38"/>
      <c r="AC104" s="38"/>
      <c r="AD104" s="38"/>
      <c r="AE104" s="38"/>
      <c r="AR104" s="238" t="s">
        <v>104</v>
      </c>
      <c r="AT104" s="238" t="s">
        <v>207</v>
      </c>
      <c r="AU104" s="238" t="s">
        <v>81</v>
      </c>
      <c r="AY104" s="17" t="s">
        <v>204</v>
      </c>
      <c r="BE104" s="239">
        <f>IF(N104="základní",J104,0)</f>
        <v>0</v>
      </c>
      <c r="BF104" s="239">
        <f>IF(N104="snížená",J104,0)</f>
        <v>0</v>
      </c>
      <c r="BG104" s="239">
        <f>IF(N104="zákl. přenesená",J104,0)</f>
        <v>0</v>
      </c>
      <c r="BH104" s="239">
        <f>IF(N104="sníž. přenesená",J104,0)</f>
        <v>0</v>
      </c>
      <c r="BI104" s="239">
        <f>IF(N104="nulová",J104,0)</f>
        <v>0</v>
      </c>
      <c r="BJ104" s="17" t="s">
        <v>81</v>
      </c>
      <c r="BK104" s="239">
        <f>ROUND(I104*H104,2)</f>
        <v>0</v>
      </c>
      <c r="BL104" s="17" t="s">
        <v>104</v>
      </c>
      <c r="BM104" s="238" t="s">
        <v>967</v>
      </c>
    </row>
    <row r="105" s="2" customFormat="1">
      <c r="A105" s="38"/>
      <c r="B105" s="39"/>
      <c r="C105" s="40"/>
      <c r="D105" s="240" t="s">
        <v>213</v>
      </c>
      <c r="E105" s="40"/>
      <c r="F105" s="241" t="s">
        <v>968</v>
      </c>
      <c r="G105" s="40"/>
      <c r="H105" s="40"/>
      <c r="I105" s="147"/>
      <c r="J105" s="40"/>
      <c r="K105" s="40"/>
      <c r="L105" s="44"/>
      <c r="M105" s="242"/>
      <c r="N105" s="243"/>
      <c r="O105" s="84"/>
      <c r="P105" s="84"/>
      <c r="Q105" s="84"/>
      <c r="R105" s="84"/>
      <c r="S105" s="84"/>
      <c r="T105" s="85"/>
      <c r="U105" s="38"/>
      <c r="V105" s="38"/>
      <c r="W105" s="38"/>
      <c r="X105" s="38"/>
      <c r="Y105" s="38"/>
      <c r="Z105" s="38"/>
      <c r="AA105" s="38"/>
      <c r="AB105" s="38"/>
      <c r="AC105" s="38"/>
      <c r="AD105" s="38"/>
      <c r="AE105" s="38"/>
      <c r="AT105" s="17" t="s">
        <v>213</v>
      </c>
      <c r="AU105" s="17" t="s">
        <v>81</v>
      </c>
    </row>
    <row r="106" s="2" customFormat="1" ht="55.5" customHeight="1">
      <c r="A106" s="38"/>
      <c r="B106" s="39"/>
      <c r="C106" s="227" t="s">
        <v>252</v>
      </c>
      <c r="D106" s="227" t="s">
        <v>207</v>
      </c>
      <c r="E106" s="228" t="s">
        <v>969</v>
      </c>
      <c r="F106" s="229" t="s">
        <v>970</v>
      </c>
      <c r="G106" s="230" t="s">
        <v>943</v>
      </c>
      <c r="H106" s="231">
        <v>1</v>
      </c>
      <c r="I106" s="232"/>
      <c r="J106" s="233">
        <f>ROUND(I106*H106,2)</f>
        <v>0</v>
      </c>
      <c r="K106" s="229" t="s">
        <v>211</v>
      </c>
      <c r="L106" s="44"/>
      <c r="M106" s="234" t="s">
        <v>19</v>
      </c>
      <c r="N106" s="235" t="s">
        <v>45</v>
      </c>
      <c r="O106" s="84"/>
      <c r="P106" s="236">
        <f>O106*H106</f>
        <v>0</v>
      </c>
      <c r="Q106" s="236">
        <v>0</v>
      </c>
      <c r="R106" s="236">
        <f>Q106*H106</f>
        <v>0</v>
      </c>
      <c r="S106" s="236">
        <v>0</v>
      </c>
      <c r="T106" s="237">
        <f>S106*H106</f>
        <v>0</v>
      </c>
      <c r="U106" s="38"/>
      <c r="V106" s="38"/>
      <c r="W106" s="38"/>
      <c r="X106" s="38"/>
      <c r="Y106" s="38"/>
      <c r="Z106" s="38"/>
      <c r="AA106" s="38"/>
      <c r="AB106" s="38"/>
      <c r="AC106" s="38"/>
      <c r="AD106" s="38"/>
      <c r="AE106" s="38"/>
      <c r="AR106" s="238" t="s">
        <v>104</v>
      </c>
      <c r="AT106" s="238" t="s">
        <v>207</v>
      </c>
      <c r="AU106" s="238" t="s">
        <v>81</v>
      </c>
      <c r="AY106" s="17" t="s">
        <v>204</v>
      </c>
      <c r="BE106" s="239">
        <f>IF(N106="základní",J106,0)</f>
        <v>0</v>
      </c>
      <c r="BF106" s="239">
        <f>IF(N106="snížená",J106,0)</f>
        <v>0</v>
      </c>
      <c r="BG106" s="239">
        <f>IF(N106="zákl. přenesená",J106,0)</f>
        <v>0</v>
      </c>
      <c r="BH106" s="239">
        <f>IF(N106="sníž. přenesená",J106,0)</f>
        <v>0</v>
      </c>
      <c r="BI106" s="239">
        <f>IF(N106="nulová",J106,0)</f>
        <v>0</v>
      </c>
      <c r="BJ106" s="17" t="s">
        <v>81</v>
      </c>
      <c r="BK106" s="239">
        <f>ROUND(I106*H106,2)</f>
        <v>0</v>
      </c>
      <c r="BL106" s="17" t="s">
        <v>104</v>
      </c>
      <c r="BM106" s="238" t="s">
        <v>971</v>
      </c>
    </row>
    <row r="107" s="2" customFormat="1">
      <c r="A107" s="38"/>
      <c r="B107" s="39"/>
      <c r="C107" s="40"/>
      <c r="D107" s="240" t="s">
        <v>213</v>
      </c>
      <c r="E107" s="40"/>
      <c r="F107" s="241" t="s">
        <v>972</v>
      </c>
      <c r="G107" s="40"/>
      <c r="H107" s="40"/>
      <c r="I107" s="147"/>
      <c r="J107" s="40"/>
      <c r="K107" s="40"/>
      <c r="L107" s="44"/>
      <c r="M107" s="242"/>
      <c r="N107" s="243"/>
      <c r="O107" s="84"/>
      <c r="P107" s="84"/>
      <c r="Q107" s="84"/>
      <c r="R107" s="84"/>
      <c r="S107" s="84"/>
      <c r="T107" s="85"/>
      <c r="U107" s="38"/>
      <c r="V107" s="38"/>
      <c r="W107" s="38"/>
      <c r="X107" s="38"/>
      <c r="Y107" s="38"/>
      <c r="Z107" s="38"/>
      <c r="AA107" s="38"/>
      <c r="AB107" s="38"/>
      <c r="AC107" s="38"/>
      <c r="AD107" s="38"/>
      <c r="AE107" s="38"/>
      <c r="AT107" s="17" t="s">
        <v>213</v>
      </c>
      <c r="AU107" s="17" t="s">
        <v>81</v>
      </c>
    </row>
    <row r="108" s="2" customFormat="1">
      <c r="A108" s="38"/>
      <c r="B108" s="39"/>
      <c r="C108" s="40"/>
      <c r="D108" s="240" t="s">
        <v>240</v>
      </c>
      <c r="E108" s="40"/>
      <c r="F108" s="244" t="s">
        <v>960</v>
      </c>
      <c r="G108" s="40"/>
      <c r="H108" s="40"/>
      <c r="I108" s="147"/>
      <c r="J108" s="40"/>
      <c r="K108" s="40"/>
      <c r="L108" s="44"/>
      <c r="M108" s="242"/>
      <c r="N108" s="243"/>
      <c r="O108" s="84"/>
      <c r="P108" s="84"/>
      <c r="Q108" s="84"/>
      <c r="R108" s="84"/>
      <c r="S108" s="84"/>
      <c r="T108" s="85"/>
      <c r="U108" s="38"/>
      <c r="V108" s="38"/>
      <c r="W108" s="38"/>
      <c r="X108" s="38"/>
      <c r="Y108" s="38"/>
      <c r="Z108" s="38"/>
      <c r="AA108" s="38"/>
      <c r="AB108" s="38"/>
      <c r="AC108" s="38"/>
      <c r="AD108" s="38"/>
      <c r="AE108" s="38"/>
      <c r="AT108" s="17" t="s">
        <v>240</v>
      </c>
      <c r="AU108" s="17" t="s">
        <v>81</v>
      </c>
    </row>
    <row r="109" s="2" customFormat="1" ht="21.75" customHeight="1">
      <c r="A109" s="38"/>
      <c r="B109" s="39"/>
      <c r="C109" s="227" t="s">
        <v>258</v>
      </c>
      <c r="D109" s="227" t="s">
        <v>207</v>
      </c>
      <c r="E109" s="228" t="s">
        <v>973</v>
      </c>
      <c r="F109" s="229" t="s">
        <v>974</v>
      </c>
      <c r="G109" s="230" t="s">
        <v>943</v>
      </c>
      <c r="H109" s="231">
        <v>1</v>
      </c>
      <c r="I109" s="232"/>
      <c r="J109" s="233">
        <f>ROUND(I109*H109,2)</f>
        <v>0</v>
      </c>
      <c r="K109" s="229" t="s">
        <v>211</v>
      </c>
      <c r="L109" s="44"/>
      <c r="M109" s="234" t="s">
        <v>19</v>
      </c>
      <c r="N109" s="235" t="s">
        <v>45</v>
      </c>
      <c r="O109" s="84"/>
      <c r="P109" s="236">
        <f>O109*H109</f>
        <v>0</v>
      </c>
      <c r="Q109" s="236">
        <v>0</v>
      </c>
      <c r="R109" s="236">
        <f>Q109*H109</f>
        <v>0</v>
      </c>
      <c r="S109" s="236">
        <v>0</v>
      </c>
      <c r="T109" s="237">
        <f>S109*H109</f>
        <v>0</v>
      </c>
      <c r="U109" s="38"/>
      <c r="V109" s="38"/>
      <c r="W109" s="38"/>
      <c r="X109" s="38"/>
      <c r="Y109" s="38"/>
      <c r="Z109" s="38"/>
      <c r="AA109" s="38"/>
      <c r="AB109" s="38"/>
      <c r="AC109" s="38"/>
      <c r="AD109" s="38"/>
      <c r="AE109" s="38"/>
      <c r="AR109" s="238" t="s">
        <v>104</v>
      </c>
      <c r="AT109" s="238" t="s">
        <v>207</v>
      </c>
      <c r="AU109" s="238" t="s">
        <v>81</v>
      </c>
      <c r="AY109" s="17" t="s">
        <v>204</v>
      </c>
      <c r="BE109" s="239">
        <f>IF(N109="základní",J109,0)</f>
        <v>0</v>
      </c>
      <c r="BF109" s="239">
        <f>IF(N109="snížená",J109,0)</f>
        <v>0</v>
      </c>
      <c r="BG109" s="239">
        <f>IF(N109="zákl. přenesená",J109,0)</f>
        <v>0</v>
      </c>
      <c r="BH109" s="239">
        <f>IF(N109="sníž. přenesená",J109,0)</f>
        <v>0</v>
      </c>
      <c r="BI109" s="239">
        <f>IF(N109="nulová",J109,0)</f>
        <v>0</v>
      </c>
      <c r="BJ109" s="17" t="s">
        <v>81</v>
      </c>
      <c r="BK109" s="239">
        <f>ROUND(I109*H109,2)</f>
        <v>0</v>
      </c>
      <c r="BL109" s="17" t="s">
        <v>104</v>
      </c>
      <c r="BM109" s="238" t="s">
        <v>975</v>
      </c>
    </row>
    <row r="110" s="2" customFormat="1">
      <c r="A110" s="38"/>
      <c r="B110" s="39"/>
      <c r="C110" s="40"/>
      <c r="D110" s="240" t="s">
        <v>213</v>
      </c>
      <c r="E110" s="40"/>
      <c r="F110" s="241" t="s">
        <v>974</v>
      </c>
      <c r="G110" s="40"/>
      <c r="H110" s="40"/>
      <c r="I110" s="147"/>
      <c r="J110" s="40"/>
      <c r="K110" s="40"/>
      <c r="L110" s="44"/>
      <c r="M110" s="242"/>
      <c r="N110" s="243"/>
      <c r="O110" s="84"/>
      <c r="P110" s="84"/>
      <c r="Q110" s="84"/>
      <c r="R110" s="84"/>
      <c r="S110" s="84"/>
      <c r="T110" s="85"/>
      <c r="U110" s="38"/>
      <c r="V110" s="38"/>
      <c r="W110" s="38"/>
      <c r="X110" s="38"/>
      <c r="Y110" s="38"/>
      <c r="Z110" s="38"/>
      <c r="AA110" s="38"/>
      <c r="AB110" s="38"/>
      <c r="AC110" s="38"/>
      <c r="AD110" s="38"/>
      <c r="AE110" s="38"/>
      <c r="AT110" s="17" t="s">
        <v>213</v>
      </c>
      <c r="AU110" s="17" t="s">
        <v>81</v>
      </c>
    </row>
    <row r="111" s="2" customFormat="1">
      <c r="A111" s="38"/>
      <c r="B111" s="39"/>
      <c r="C111" s="40"/>
      <c r="D111" s="240" t="s">
        <v>240</v>
      </c>
      <c r="E111" s="40"/>
      <c r="F111" s="244" t="s">
        <v>960</v>
      </c>
      <c r="G111" s="40"/>
      <c r="H111" s="40"/>
      <c r="I111" s="147"/>
      <c r="J111" s="40"/>
      <c r="K111" s="40"/>
      <c r="L111" s="44"/>
      <c r="M111" s="242"/>
      <c r="N111" s="243"/>
      <c r="O111" s="84"/>
      <c r="P111" s="84"/>
      <c r="Q111" s="84"/>
      <c r="R111" s="84"/>
      <c r="S111" s="84"/>
      <c r="T111" s="85"/>
      <c r="U111" s="38"/>
      <c r="V111" s="38"/>
      <c r="W111" s="38"/>
      <c r="X111" s="38"/>
      <c r="Y111" s="38"/>
      <c r="Z111" s="38"/>
      <c r="AA111" s="38"/>
      <c r="AB111" s="38"/>
      <c r="AC111" s="38"/>
      <c r="AD111" s="38"/>
      <c r="AE111" s="38"/>
      <c r="AT111" s="17" t="s">
        <v>240</v>
      </c>
      <c r="AU111" s="17" t="s">
        <v>81</v>
      </c>
    </row>
    <row r="112" s="2" customFormat="1" ht="21.75" customHeight="1">
      <c r="A112" s="38"/>
      <c r="B112" s="39"/>
      <c r="C112" s="227" t="s">
        <v>269</v>
      </c>
      <c r="D112" s="227" t="s">
        <v>207</v>
      </c>
      <c r="E112" s="228" t="s">
        <v>976</v>
      </c>
      <c r="F112" s="229" t="s">
        <v>977</v>
      </c>
      <c r="G112" s="230" t="s">
        <v>943</v>
      </c>
      <c r="H112" s="231">
        <v>1</v>
      </c>
      <c r="I112" s="232"/>
      <c r="J112" s="233">
        <f>ROUND(I112*H112,2)</f>
        <v>0</v>
      </c>
      <c r="K112" s="229" t="s">
        <v>211</v>
      </c>
      <c r="L112" s="44"/>
      <c r="M112" s="234" t="s">
        <v>19</v>
      </c>
      <c r="N112" s="235" t="s">
        <v>45</v>
      </c>
      <c r="O112" s="84"/>
      <c r="P112" s="236">
        <f>O112*H112</f>
        <v>0</v>
      </c>
      <c r="Q112" s="236">
        <v>0</v>
      </c>
      <c r="R112" s="236">
        <f>Q112*H112</f>
        <v>0</v>
      </c>
      <c r="S112" s="236">
        <v>0</v>
      </c>
      <c r="T112" s="237">
        <f>S112*H112</f>
        <v>0</v>
      </c>
      <c r="U112" s="38"/>
      <c r="V112" s="38"/>
      <c r="W112" s="38"/>
      <c r="X112" s="38"/>
      <c r="Y112" s="38"/>
      <c r="Z112" s="38"/>
      <c r="AA112" s="38"/>
      <c r="AB112" s="38"/>
      <c r="AC112" s="38"/>
      <c r="AD112" s="38"/>
      <c r="AE112" s="38"/>
      <c r="AR112" s="238" t="s">
        <v>104</v>
      </c>
      <c r="AT112" s="238" t="s">
        <v>207</v>
      </c>
      <c r="AU112" s="238" t="s">
        <v>81</v>
      </c>
      <c r="AY112" s="17" t="s">
        <v>204</v>
      </c>
      <c r="BE112" s="239">
        <f>IF(N112="základní",J112,0)</f>
        <v>0</v>
      </c>
      <c r="BF112" s="239">
        <f>IF(N112="snížená",J112,0)</f>
        <v>0</v>
      </c>
      <c r="BG112" s="239">
        <f>IF(N112="zákl. přenesená",J112,0)</f>
        <v>0</v>
      </c>
      <c r="BH112" s="239">
        <f>IF(N112="sníž. přenesená",J112,0)</f>
        <v>0</v>
      </c>
      <c r="BI112" s="239">
        <f>IF(N112="nulová",J112,0)</f>
        <v>0</v>
      </c>
      <c r="BJ112" s="17" t="s">
        <v>81</v>
      </c>
      <c r="BK112" s="239">
        <f>ROUND(I112*H112,2)</f>
        <v>0</v>
      </c>
      <c r="BL112" s="17" t="s">
        <v>104</v>
      </c>
      <c r="BM112" s="238" t="s">
        <v>978</v>
      </c>
    </row>
    <row r="113" s="2" customFormat="1">
      <c r="A113" s="38"/>
      <c r="B113" s="39"/>
      <c r="C113" s="40"/>
      <c r="D113" s="240" t="s">
        <v>213</v>
      </c>
      <c r="E113" s="40"/>
      <c r="F113" s="241" t="s">
        <v>977</v>
      </c>
      <c r="G113" s="40"/>
      <c r="H113" s="40"/>
      <c r="I113" s="147"/>
      <c r="J113" s="40"/>
      <c r="K113" s="40"/>
      <c r="L113" s="44"/>
      <c r="M113" s="242"/>
      <c r="N113" s="243"/>
      <c r="O113" s="84"/>
      <c r="P113" s="84"/>
      <c r="Q113" s="84"/>
      <c r="R113" s="84"/>
      <c r="S113" s="84"/>
      <c r="T113" s="85"/>
      <c r="U113" s="38"/>
      <c r="V113" s="38"/>
      <c r="W113" s="38"/>
      <c r="X113" s="38"/>
      <c r="Y113" s="38"/>
      <c r="Z113" s="38"/>
      <c r="AA113" s="38"/>
      <c r="AB113" s="38"/>
      <c r="AC113" s="38"/>
      <c r="AD113" s="38"/>
      <c r="AE113" s="38"/>
      <c r="AT113" s="17" t="s">
        <v>213</v>
      </c>
      <c r="AU113" s="17" t="s">
        <v>81</v>
      </c>
    </row>
    <row r="114" s="2" customFormat="1">
      <c r="A114" s="38"/>
      <c r="B114" s="39"/>
      <c r="C114" s="40"/>
      <c r="D114" s="240" t="s">
        <v>240</v>
      </c>
      <c r="E114" s="40"/>
      <c r="F114" s="244" t="s">
        <v>979</v>
      </c>
      <c r="G114" s="40"/>
      <c r="H114" s="40"/>
      <c r="I114" s="147"/>
      <c r="J114" s="40"/>
      <c r="K114" s="40"/>
      <c r="L114" s="44"/>
      <c r="M114" s="242"/>
      <c r="N114" s="243"/>
      <c r="O114" s="84"/>
      <c r="P114" s="84"/>
      <c r="Q114" s="84"/>
      <c r="R114" s="84"/>
      <c r="S114" s="84"/>
      <c r="T114" s="85"/>
      <c r="U114" s="38"/>
      <c r="V114" s="38"/>
      <c r="W114" s="38"/>
      <c r="X114" s="38"/>
      <c r="Y114" s="38"/>
      <c r="Z114" s="38"/>
      <c r="AA114" s="38"/>
      <c r="AB114" s="38"/>
      <c r="AC114" s="38"/>
      <c r="AD114" s="38"/>
      <c r="AE114" s="38"/>
      <c r="AT114" s="17" t="s">
        <v>240</v>
      </c>
      <c r="AU114" s="17" t="s">
        <v>81</v>
      </c>
    </row>
    <row r="115" s="2" customFormat="1" ht="55.5" customHeight="1">
      <c r="A115" s="38"/>
      <c r="B115" s="39"/>
      <c r="C115" s="227" t="s">
        <v>275</v>
      </c>
      <c r="D115" s="227" t="s">
        <v>207</v>
      </c>
      <c r="E115" s="228" t="s">
        <v>980</v>
      </c>
      <c r="F115" s="229" t="s">
        <v>981</v>
      </c>
      <c r="G115" s="230" t="s">
        <v>943</v>
      </c>
      <c r="H115" s="231">
        <v>1</v>
      </c>
      <c r="I115" s="232"/>
      <c r="J115" s="233">
        <f>ROUND(I115*H115,2)</f>
        <v>0</v>
      </c>
      <c r="K115" s="229" t="s">
        <v>211</v>
      </c>
      <c r="L115" s="44"/>
      <c r="M115" s="234" t="s">
        <v>19</v>
      </c>
      <c r="N115" s="235" t="s">
        <v>45</v>
      </c>
      <c r="O115" s="84"/>
      <c r="P115" s="236">
        <f>O115*H115</f>
        <v>0</v>
      </c>
      <c r="Q115" s="236">
        <v>0</v>
      </c>
      <c r="R115" s="236">
        <f>Q115*H115</f>
        <v>0</v>
      </c>
      <c r="S115" s="236">
        <v>0</v>
      </c>
      <c r="T115" s="237">
        <f>S115*H115</f>
        <v>0</v>
      </c>
      <c r="U115" s="38"/>
      <c r="V115" s="38"/>
      <c r="W115" s="38"/>
      <c r="X115" s="38"/>
      <c r="Y115" s="38"/>
      <c r="Z115" s="38"/>
      <c r="AA115" s="38"/>
      <c r="AB115" s="38"/>
      <c r="AC115" s="38"/>
      <c r="AD115" s="38"/>
      <c r="AE115" s="38"/>
      <c r="AR115" s="238" t="s">
        <v>104</v>
      </c>
      <c r="AT115" s="238" t="s">
        <v>207</v>
      </c>
      <c r="AU115" s="238" t="s">
        <v>81</v>
      </c>
      <c r="AY115" s="17" t="s">
        <v>204</v>
      </c>
      <c r="BE115" s="239">
        <f>IF(N115="základní",J115,0)</f>
        <v>0</v>
      </c>
      <c r="BF115" s="239">
        <f>IF(N115="snížená",J115,0)</f>
        <v>0</v>
      </c>
      <c r="BG115" s="239">
        <f>IF(N115="zákl. přenesená",J115,0)</f>
        <v>0</v>
      </c>
      <c r="BH115" s="239">
        <f>IF(N115="sníž. přenesená",J115,0)</f>
        <v>0</v>
      </c>
      <c r="BI115" s="239">
        <f>IF(N115="nulová",J115,0)</f>
        <v>0</v>
      </c>
      <c r="BJ115" s="17" t="s">
        <v>81</v>
      </c>
      <c r="BK115" s="239">
        <f>ROUND(I115*H115,2)</f>
        <v>0</v>
      </c>
      <c r="BL115" s="17" t="s">
        <v>104</v>
      </c>
      <c r="BM115" s="238" t="s">
        <v>982</v>
      </c>
    </row>
    <row r="116" s="2" customFormat="1">
      <c r="A116" s="38"/>
      <c r="B116" s="39"/>
      <c r="C116" s="40"/>
      <c r="D116" s="240" t="s">
        <v>213</v>
      </c>
      <c r="E116" s="40"/>
      <c r="F116" s="241" t="s">
        <v>981</v>
      </c>
      <c r="G116" s="40"/>
      <c r="H116" s="40"/>
      <c r="I116" s="147"/>
      <c r="J116" s="40"/>
      <c r="K116" s="40"/>
      <c r="L116" s="44"/>
      <c r="M116" s="242"/>
      <c r="N116" s="243"/>
      <c r="O116" s="84"/>
      <c r="P116" s="84"/>
      <c r="Q116" s="84"/>
      <c r="R116" s="84"/>
      <c r="S116" s="84"/>
      <c r="T116" s="85"/>
      <c r="U116" s="38"/>
      <c r="V116" s="38"/>
      <c r="W116" s="38"/>
      <c r="X116" s="38"/>
      <c r="Y116" s="38"/>
      <c r="Z116" s="38"/>
      <c r="AA116" s="38"/>
      <c r="AB116" s="38"/>
      <c r="AC116" s="38"/>
      <c r="AD116" s="38"/>
      <c r="AE116" s="38"/>
      <c r="AT116" s="17" t="s">
        <v>213</v>
      </c>
      <c r="AU116" s="17" t="s">
        <v>81</v>
      </c>
    </row>
    <row r="117" s="2" customFormat="1">
      <c r="A117" s="38"/>
      <c r="B117" s="39"/>
      <c r="C117" s="40"/>
      <c r="D117" s="240" t="s">
        <v>240</v>
      </c>
      <c r="E117" s="40"/>
      <c r="F117" s="244" t="s">
        <v>979</v>
      </c>
      <c r="G117" s="40"/>
      <c r="H117" s="40"/>
      <c r="I117" s="147"/>
      <c r="J117" s="40"/>
      <c r="K117" s="40"/>
      <c r="L117" s="44"/>
      <c r="M117" s="242"/>
      <c r="N117" s="243"/>
      <c r="O117" s="84"/>
      <c r="P117" s="84"/>
      <c r="Q117" s="84"/>
      <c r="R117" s="84"/>
      <c r="S117" s="84"/>
      <c r="T117" s="85"/>
      <c r="U117" s="38"/>
      <c r="V117" s="38"/>
      <c r="W117" s="38"/>
      <c r="X117" s="38"/>
      <c r="Y117" s="38"/>
      <c r="Z117" s="38"/>
      <c r="AA117" s="38"/>
      <c r="AB117" s="38"/>
      <c r="AC117" s="38"/>
      <c r="AD117" s="38"/>
      <c r="AE117" s="38"/>
      <c r="AT117" s="17" t="s">
        <v>240</v>
      </c>
      <c r="AU117" s="17" t="s">
        <v>81</v>
      </c>
    </row>
    <row r="118" s="2" customFormat="1" ht="21.75" customHeight="1">
      <c r="A118" s="38"/>
      <c r="B118" s="39"/>
      <c r="C118" s="227" t="s">
        <v>283</v>
      </c>
      <c r="D118" s="227" t="s">
        <v>207</v>
      </c>
      <c r="E118" s="228" t="s">
        <v>983</v>
      </c>
      <c r="F118" s="229" t="s">
        <v>984</v>
      </c>
      <c r="G118" s="230" t="s">
        <v>943</v>
      </c>
      <c r="H118" s="231">
        <v>1</v>
      </c>
      <c r="I118" s="232"/>
      <c r="J118" s="233">
        <f>ROUND(I118*H118,2)</f>
        <v>0</v>
      </c>
      <c r="K118" s="229" t="s">
        <v>211</v>
      </c>
      <c r="L118" s="44"/>
      <c r="M118" s="234" t="s">
        <v>19</v>
      </c>
      <c r="N118" s="235" t="s">
        <v>45</v>
      </c>
      <c r="O118" s="84"/>
      <c r="P118" s="236">
        <f>O118*H118</f>
        <v>0</v>
      </c>
      <c r="Q118" s="236">
        <v>0</v>
      </c>
      <c r="R118" s="236">
        <f>Q118*H118</f>
        <v>0</v>
      </c>
      <c r="S118" s="236">
        <v>0</v>
      </c>
      <c r="T118" s="237">
        <f>S118*H118</f>
        <v>0</v>
      </c>
      <c r="U118" s="38"/>
      <c r="V118" s="38"/>
      <c r="W118" s="38"/>
      <c r="X118" s="38"/>
      <c r="Y118" s="38"/>
      <c r="Z118" s="38"/>
      <c r="AA118" s="38"/>
      <c r="AB118" s="38"/>
      <c r="AC118" s="38"/>
      <c r="AD118" s="38"/>
      <c r="AE118" s="38"/>
      <c r="AR118" s="238" t="s">
        <v>104</v>
      </c>
      <c r="AT118" s="238" t="s">
        <v>207</v>
      </c>
      <c r="AU118" s="238" t="s">
        <v>81</v>
      </c>
      <c r="AY118" s="17" t="s">
        <v>204</v>
      </c>
      <c r="BE118" s="239">
        <f>IF(N118="základní",J118,0)</f>
        <v>0</v>
      </c>
      <c r="BF118" s="239">
        <f>IF(N118="snížená",J118,0)</f>
        <v>0</v>
      </c>
      <c r="BG118" s="239">
        <f>IF(N118="zákl. přenesená",J118,0)</f>
        <v>0</v>
      </c>
      <c r="BH118" s="239">
        <f>IF(N118="sníž. přenesená",J118,0)</f>
        <v>0</v>
      </c>
      <c r="BI118" s="239">
        <f>IF(N118="nulová",J118,0)</f>
        <v>0</v>
      </c>
      <c r="BJ118" s="17" t="s">
        <v>81</v>
      </c>
      <c r="BK118" s="239">
        <f>ROUND(I118*H118,2)</f>
        <v>0</v>
      </c>
      <c r="BL118" s="17" t="s">
        <v>104</v>
      </c>
      <c r="BM118" s="238" t="s">
        <v>985</v>
      </c>
    </row>
    <row r="119" s="2" customFormat="1">
      <c r="A119" s="38"/>
      <c r="B119" s="39"/>
      <c r="C119" s="40"/>
      <c r="D119" s="240" t="s">
        <v>213</v>
      </c>
      <c r="E119" s="40"/>
      <c r="F119" s="241" t="s">
        <v>984</v>
      </c>
      <c r="G119" s="40"/>
      <c r="H119" s="40"/>
      <c r="I119" s="147"/>
      <c r="J119" s="40"/>
      <c r="K119" s="40"/>
      <c r="L119" s="44"/>
      <c r="M119" s="242"/>
      <c r="N119" s="243"/>
      <c r="O119" s="84"/>
      <c r="P119" s="84"/>
      <c r="Q119" s="84"/>
      <c r="R119" s="84"/>
      <c r="S119" s="84"/>
      <c r="T119" s="85"/>
      <c r="U119" s="38"/>
      <c r="V119" s="38"/>
      <c r="W119" s="38"/>
      <c r="X119" s="38"/>
      <c r="Y119" s="38"/>
      <c r="Z119" s="38"/>
      <c r="AA119" s="38"/>
      <c r="AB119" s="38"/>
      <c r="AC119" s="38"/>
      <c r="AD119" s="38"/>
      <c r="AE119" s="38"/>
      <c r="AT119" s="17" t="s">
        <v>213</v>
      </c>
      <c r="AU119" s="17" t="s">
        <v>81</v>
      </c>
    </row>
    <row r="120" s="2" customFormat="1">
      <c r="A120" s="38"/>
      <c r="B120" s="39"/>
      <c r="C120" s="40"/>
      <c r="D120" s="240" t="s">
        <v>240</v>
      </c>
      <c r="E120" s="40"/>
      <c r="F120" s="244" t="s">
        <v>960</v>
      </c>
      <c r="G120" s="40"/>
      <c r="H120" s="40"/>
      <c r="I120" s="147"/>
      <c r="J120" s="40"/>
      <c r="K120" s="40"/>
      <c r="L120" s="44"/>
      <c r="M120" s="242"/>
      <c r="N120" s="243"/>
      <c r="O120" s="84"/>
      <c r="P120" s="84"/>
      <c r="Q120" s="84"/>
      <c r="R120" s="84"/>
      <c r="S120" s="84"/>
      <c r="T120" s="85"/>
      <c r="U120" s="38"/>
      <c r="V120" s="38"/>
      <c r="W120" s="38"/>
      <c r="X120" s="38"/>
      <c r="Y120" s="38"/>
      <c r="Z120" s="38"/>
      <c r="AA120" s="38"/>
      <c r="AB120" s="38"/>
      <c r="AC120" s="38"/>
      <c r="AD120" s="38"/>
      <c r="AE120" s="38"/>
      <c r="AT120" s="17" t="s">
        <v>240</v>
      </c>
      <c r="AU120" s="17" t="s">
        <v>81</v>
      </c>
    </row>
    <row r="121" s="13" customFormat="1">
      <c r="A121" s="13"/>
      <c r="B121" s="245"/>
      <c r="C121" s="246"/>
      <c r="D121" s="240" t="s">
        <v>217</v>
      </c>
      <c r="E121" s="247" t="s">
        <v>19</v>
      </c>
      <c r="F121" s="248" t="s">
        <v>986</v>
      </c>
      <c r="G121" s="246"/>
      <c r="H121" s="247" t="s">
        <v>19</v>
      </c>
      <c r="I121" s="249"/>
      <c r="J121" s="246"/>
      <c r="K121" s="246"/>
      <c r="L121" s="250"/>
      <c r="M121" s="251"/>
      <c r="N121" s="252"/>
      <c r="O121" s="252"/>
      <c r="P121" s="252"/>
      <c r="Q121" s="252"/>
      <c r="R121" s="252"/>
      <c r="S121" s="252"/>
      <c r="T121" s="253"/>
      <c r="U121" s="13"/>
      <c r="V121" s="13"/>
      <c r="W121" s="13"/>
      <c r="X121" s="13"/>
      <c r="Y121" s="13"/>
      <c r="Z121" s="13"/>
      <c r="AA121" s="13"/>
      <c r="AB121" s="13"/>
      <c r="AC121" s="13"/>
      <c r="AD121" s="13"/>
      <c r="AE121" s="13"/>
      <c r="AT121" s="254" t="s">
        <v>217</v>
      </c>
      <c r="AU121" s="254" t="s">
        <v>81</v>
      </c>
      <c r="AV121" s="13" t="s">
        <v>81</v>
      </c>
      <c r="AW121" s="13" t="s">
        <v>35</v>
      </c>
      <c r="AX121" s="13" t="s">
        <v>74</v>
      </c>
      <c r="AY121" s="254" t="s">
        <v>204</v>
      </c>
    </row>
    <row r="122" s="13" customFormat="1">
      <c r="A122" s="13"/>
      <c r="B122" s="245"/>
      <c r="C122" s="246"/>
      <c r="D122" s="240" t="s">
        <v>217</v>
      </c>
      <c r="E122" s="247" t="s">
        <v>19</v>
      </c>
      <c r="F122" s="248" t="s">
        <v>987</v>
      </c>
      <c r="G122" s="246"/>
      <c r="H122" s="247" t="s">
        <v>19</v>
      </c>
      <c r="I122" s="249"/>
      <c r="J122" s="246"/>
      <c r="K122" s="246"/>
      <c r="L122" s="250"/>
      <c r="M122" s="251"/>
      <c r="N122" s="252"/>
      <c r="O122" s="252"/>
      <c r="P122" s="252"/>
      <c r="Q122" s="252"/>
      <c r="R122" s="252"/>
      <c r="S122" s="252"/>
      <c r="T122" s="253"/>
      <c r="U122" s="13"/>
      <c r="V122" s="13"/>
      <c r="W122" s="13"/>
      <c r="X122" s="13"/>
      <c r="Y122" s="13"/>
      <c r="Z122" s="13"/>
      <c r="AA122" s="13"/>
      <c r="AB122" s="13"/>
      <c r="AC122" s="13"/>
      <c r="AD122" s="13"/>
      <c r="AE122" s="13"/>
      <c r="AT122" s="254" t="s">
        <v>217</v>
      </c>
      <c r="AU122" s="254" t="s">
        <v>81</v>
      </c>
      <c r="AV122" s="13" t="s">
        <v>81</v>
      </c>
      <c r="AW122" s="13" t="s">
        <v>35</v>
      </c>
      <c r="AX122" s="13" t="s">
        <v>74</v>
      </c>
      <c r="AY122" s="254" t="s">
        <v>204</v>
      </c>
    </row>
    <row r="123" s="14" customFormat="1">
      <c r="A123" s="14"/>
      <c r="B123" s="255"/>
      <c r="C123" s="256"/>
      <c r="D123" s="240" t="s">
        <v>217</v>
      </c>
      <c r="E123" s="257" t="s">
        <v>19</v>
      </c>
      <c r="F123" s="258" t="s">
        <v>81</v>
      </c>
      <c r="G123" s="256"/>
      <c r="H123" s="259">
        <v>1</v>
      </c>
      <c r="I123" s="260"/>
      <c r="J123" s="256"/>
      <c r="K123" s="256"/>
      <c r="L123" s="261"/>
      <c r="M123" s="287"/>
      <c r="N123" s="288"/>
      <c r="O123" s="288"/>
      <c r="P123" s="288"/>
      <c r="Q123" s="288"/>
      <c r="R123" s="288"/>
      <c r="S123" s="288"/>
      <c r="T123" s="289"/>
      <c r="U123" s="14"/>
      <c r="V123" s="14"/>
      <c r="W123" s="14"/>
      <c r="X123" s="14"/>
      <c r="Y123" s="14"/>
      <c r="Z123" s="14"/>
      <c r="AA123" s="14"/>
      <c r="AB123" s="14"/>
      <c r="AC123" s="14"/>
      <c r="AD123" s="14"/>
      <c r="AE123" s="14"/>
      <c r="AT123" s="265" t="s">
        <v>217</v>
      </c>
      <c r="AU123" s="265" t="s">
        <v>81</v>
      </c>
      <c r="AV123" s="14" t="s">
        <v>83</v>
      </c>
      <c r="AW123" s="14" t="s">
        <v>35</v>
      </c>
      <c r="AX123" s="14" t="s">
        <v>81</v>
      </c>
      <c r="AY123" s="265" t="s">
        <v>204</v>
      </c>
    </row>
    <row r="124" s="2" customFormat="1" ht="6.96" customHeight="1">
      <c r="A124" s="38"/>
      <c r="B124" s="59"/>
      <c r="C124" s="60"/>
      <c r="D124" s="60"/>
      <c r="E124" s="60"/>
      <c r="F124" s="60"/>
      <c r="G124" s="60"/>
      <c r="H124" s="60"/>
      <c r="I124" s="176"/>
      <c r="J124" s="60"/>
      <c r="K124" s="60"/>
      <c r="L124" s="44"/>
      <c r="M124" s="38"/>
      <c r="O124" s="38"/>
      <c r="P124" s="38"/>
      <c r="Q124" s="38"/>
      <c r="R124" s="38"/>
      <c r="S124" s="38"/>
      <c r="T124" s="38"/>
      <c r="U124" s="38"/>
      <c r="V124" s="38"/>
      <c r="W124" s="38"/>
      <c r="X124" s="38"/>
      <c r="Y124" s="38"/>
      <c r="Z124" s="38"/>
      <c r="AA124" s="38"/>
      <c r="AB124" s="38"/>
      <c r="AC124" s="38"/>
      <c r="AD124" s="38"/>
      <c r="AE124" s="38"/>
    </row>
  </sheetData>
  <sheetProtection sheet="1" autoFilter="0" formatColumns="0" formatRows="0" objects="1" scenarios="1" spinCount="100000" saltValue="Jc1QFsezbcJODcHCNDWrvki93ySmIx5dUGCvMS6SfIC6A8KLNcQ3TgLyuxZYFsEPhaoBlSQDFCPY59/uOQN9QQ==" hashValue="3kuQdR+oQEf+Nlfkki6GqSCePIB7NMXuk3xNerC1daT1KIBXcSATDVhiMlo976eptA3mEkHXLrKbihQ4f8gbqA==" algorithmName="SHA-512" password="CC35"/>
  <autoFilter ref="C85:K123"/>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130</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988</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989</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687</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990</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ROUND(J104,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ROUND((SUM(BE104:BE592)),  2)</f>
        <v>0</v>
      </c>
      <c r="G37" s="38"/>
      <c r="H37" s="38"/>
      <c r="I37" s="165">
        <v>0.20999999999999999</v>
      </c>
      <c r="J37" s="164">
        <f>ROUND(((SUM(BE104:BE592))*I37),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ROUND((SUM(BF104:BF592)),  2)</f>
        <v>0</v>
      </c>
      <c r="G38" s="38"/>
      <c r="H38" s="38"/>
      <c r="I38" s="165">
        <v>0.14999999999999999</v>
      </c>
      <c r="J38" s="164">
        <f>ROUND(((SUM(BF104:BF592))*I38),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ROUND((SUM(BG104:BG592)),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ROUND((SUM(BH104:BH592)),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ROUND((SUM(BI104:BI592)),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988</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989</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687</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001 - km 440,246 - most</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J104</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187</v>
      </c>
      <c r="E68" s="189"/>
      <c r="F68" s="189"/>
      <c r="G68" s="189"/>
      <c r="H68" s="189"/>
      <c r="I68" s="190"/>
      <c r="J68" s="191">
        <f>J105</f>
        <v>0</v>
      </c>
      <c r="K68" s="187"/>
      <c r="L68" s="192"/>
      <c r="S68" s="9"/>
      <c r="T68" s="9"/>
      <c r="U68" s="9"/>
      <c r="V68" s="9"/>
      <c r="W68" s="9"/>
      <c r="X68" s="9"/>
      <c r="Y68" s="9"/>
      <c r="Z68" s="9"/>
      <c r="AA68" s="9"/>
      <c r="AB68" s="9"/>
      <c r="AC68" s="9"/>
      <c r="AD68" s="9"/>
      <c r="AE68" s="9"/>
    </row>
    <row r="69" hidden="1" s="10" customFormat="1" ht="19.92" customHeight="1">
      <c r="A69" s="10"/>
      <c r="B69" s="193"/>
      <c r="C69" s="125"/>
      <c r="D69" s="194" t="s">
        <v>991</v>
      </c>
      <c r="E69" s="195"/>
      <c r="F69" s="195"/>
      <c r="G69" s="195"/>
      <c r="H69" s="195"/>
      <c r="I69" s="196"/>
      <c r="J69" s="197">
        <f>J106</f>
        <v>0</v>
      </c>
      <c r="K69" s="125"/>
      <c r="L69" s="198"/>
      <c r="S69" s="10"/>
      <c r="T69" s="10"/>
      <c r="U69" s="10"/>
      <c r="V69" s="10"/>
      <c r="W69" s="10"/>
      <c r="X69" s="10"/>
      <c r="Y69" s="10"/>
      <c r="Z69" s="10"/>
      <c r="AA69" s="10"/>
      <c r="AB69" s="10"/>
      <c r="AC69" s="10"/>
      <c r="AD69" s="10"/>
      <c r="AE69" s="10"/>
    </row>
    <row r="70" hidden="1" s="10" customFormat="1" ht="19.92" customHeight="1">
      <c r="A70" s="10"/>
      <c r="B70" s="193"/>
      <c r="C70" s="125"/>
      <c r="D70" s="194" t="s">
        <v>992</v>
      </c>
      <c r="E70" s="195"/>
      <c r="F70" s="195"/>
      <c r="G70" s="195"/>
      <c r="H70" s="195"/>
      <c r="I70" s="196"/>
      <c r="J70" s="197">
        <f>J196</f>
        <v>0</v>
      </c>
      <c r="K70" s="125"/>
      <c r="L70" s="198"/>
      <c r="S70" s="10"/>
      <c r="T70" s="10"/>
      <c r="U70" s="10"/>
      <c r="V70" s="10"/>
      <c r="W70" s="10"/>
      <c r="X70" s="10"/>
      <c r="Y70" s="10"/>
      <c r="Z70" s="10"/>
      <c r="AA70" s="10"/>
      <c r="AB70" s="10"/>
      <c r="AC70" s="10"/>
      <c r="AD70" s="10"/>
      <c r="AE70" s="10"/>
    </row>
    <row r="71" hidden="1" s="10" customFormat="1" ht="19.92" customHeight="1">
      <c r="A71" s="10"/>
      <c r="B71" s="193"/>
      <c r="C71" s="125"/>
      <c r="D71" s="194" t="s">
        <v>993</v>
      </c>
      <c r="E71" s="195"/>
      <c r="F71" s="195"/>
      <c r="G71" s="195"/>
      <c r="H71" s="195"/>
      <c r="I71" s="196"/>
      <c r="J71" s="197">
        <f>J207</f>
        <v>0</v>
      </c>
      <c r="K71" s="125"/>
      <c r="L71" s="198"/>
      <c r="S71" s="10"/>
      <c r="T71" s="10"/>
      <c r="U71" s="10"/>
      <c r="V71" s="10"/>
      <c r="W71" s="10"/>
      <c r="X71" s="10"/>
      <c r="Y71" s="10"/>
      <c r="Z71" s="10"/>
      <c r="AA71" s="10"/>
      <c r="AB71" s="10"/>
      <c r="AC71" s="10"/>
      <c r="AD71" s="10"/>
      <c r="AE71" s="10"/>
    </row>
    <row r="72" hidden="1" s="10" customFormat="1" ht="19.92" customHeight="1">
      <c r="A72" s="10"/>
      <c r="B72" s="193"/>
      <c r="C72" s="125"/>
      <c r="D72" s="194" t="s">
        <v>994</v>
      </c>
      <c r="E72" s="195"/>
      <c r="F72" s="195"/>
      <c r="G72" s="195"/>
      <c r="H72" s="195"/>
      <c r="I72" s="196"/>
      <c r="J72" s="197">
        <f>J288</f>
        <v>0</v>
      </c>
      <c r="K72" s="125"/>
      <c r="L72" s="198"/>
      <c r="S72" s="10"/>
      <c r="T72" s="10"/>
      <c r="U72" s="10"/>
      <c r="V72" s="10"/>
      <c r="W72" s="10"/>
      <c r="X72" s="10"/>
      <c r="Y72" s="10"/>
      <c r="Z72" s="10"/>
      <c r="AA72" s="10"/>
      <c r="AB72" s="10"/>
      <c r="AC72" s="10"/>
      <c r="AD72" s="10"/>
      <c r="AE72" s="10"/>
    </row>
    <row r="73" hidden="1" s="10" customFormat="1" ht="19.92" customHeight="1">
      <c r="A73" s="10"/>
      <c r="B73" s="193"/>
      <c r="C73" s="125"/>
      <c r="D73" s="194" t="s">
        <v>995</v>
      </c>
      <c r="E73" s="195"/>
      <c r="F73" s="195"/>
      <c r="G73" s="195"/>
      <c r="H73" s="195"/>
      <c r="I73" s="196"/>
      <c r="J73" s="197">
        <f>J332</f>
        <v>0</v>
      </c>
      <c r="K73" s="125"/>
      <c r="L73" s="198"/>
      <c r="S73" s="10"/>
      <c r="T73" s="10"/>
      <c r="U73" s="10"/>
      <c r="V73" s="10"/>
      <c r="W73" s="10"/>
      <c r="X73" s="10"/>
      <c r="Y73" s="10"/>
      <c r="Z73" s="10"/>
      <c r="AA73" s="10"/>
      <c r="AB73" s="10"/>
      <c r="AC73" s="10"/>
      <c r="AD73" s="10"/>
      <c r="AE73" s="10"/>
    </row>
    <row r="74" hidden="1" s="10" customFormat="1" ht="19.92" customHeight="1">
      <c r="A74" s="10"/>
      <c r="B74" s="193"/>
      <c r="C74" s="125"/>
      <c r="D74" s="194" t="s">
        <v>996</v>
      </c>
      <c r="E74" s="195"/>
      <c r="F74" s="195"/>
      <c r="G74" s="195"/>
      <c r="H74" s="195"/>
      <c r="I74" s="196"/>
      <c r="J74" s="197">
        <f>J351</f>
        <v>0</v>
      </c>
      <c r="K74" s="125"/>
      <c r="L74" s="198"/>
      <c r="S74" s="10"/>
      <c r="T74" s="10"/>
      <c r="U74" s="10"/>
      <c r="V74" s="10"/>
      <c r="W74" s="10"/>
      <c r="X74" s="10"/>
      <c r="Y74" s="10"/>
      <c r="Z74" s="10"/>
      <c r="AA74" s="10"/>
      <c r="AB74" s="10"/>
      <c r="AC74" s="10"/>
      <c r="AD74" s="10"/>
      <c r="AE74" s="10"/>
    </row>
    <row r="75" hidden="1" s="10" customFormat="1" ht="19.92" customHeight="1">
      <c r="A75" s="10"/>
      <c r="B75" s="193"/>
      <c r="C75" s="125"/>
      <c r="D75" s="194" t="s">
        <v>997</v>
      </c>
      <c r="E75" s="195"/>
      <c r="F75" s="195"/>
      <c r="G75" s="195"/>
      <c r="H75" s="195"/>
      <c r="I75" s="196"/>
      <c r="J75" s="197">
        <f>J505</f>
        <v>0</v>
      </c>
      <c r="K75" s="125"/>
      <c r="L75" s="198"/>
      <c r="S75" s="10"/>
      <c r="T75" s="10"/>
      <c r="U75" s="10"/>
      <c r="V75" s="10"/>
      <c r="W75" s="10"/>
      <c r="X75" s="10"/>
      <c r="Y75" s="10"/>
      <c r="Z75" s="10"/>
      <c r="AA75" s="10"/>
      <c r="AB75" s="10"/>
      <c r="AC75" s="10"/>
      <c r="AD75" s="10"/>
      <c r="AE75" s="10"/>
    </row>
    <row r="76" hidden="1" s="10" customFormat="1" ht="19.92" customHeight="1">
      <c r="A76" s="10"/>
      <c r="B76" s="193"/>
      <c r="C76" s="125"/>
      <c r="D76" s="194" t="s">
        <v>998</v>
      </c>
      <c r="E76" s="195"/>
      <c r="F76" s="195"/>
      <c r="G76" s="195"/>
      <c r="H76" s="195"/>
      <c r="I76" s="196"/>
      <c r="J76" s="197">
        <f>J526</f>
        <v>0</v>
      </c>
      <c r="K76" s="125"/>
      <c r="L76" s="198"/>
      <c r="S76" s="10"/>
      <c r="T76" s="10"/>
      <c r="U76" s="10"/>
      <c r="V76" s="10"/>
      <c r="W76" s="10"/>
      <c r="X76" s="10"/>
      <c r="Y76" s="10"/>
      <c r="Z76" s="10"/>
      <c r="AA76" s="10"/>
      <c r="AB76" s="10"/>
      <c r="AC76" s="10"/>
      <c r="AD76" s="10"/>
      <c r="AE76" s="10"/>
    </row>
    <row r="77" hidden="1" s="9" customFormat="1" ht="24.96" customHeight="1">
      <c r="A77" s="9"/>
      <c r="B77" s="186"/>
      <c r="C77" s="187"/>
      <c r="D77" s="188" t="s">
        <v>999</v>
      </c>
      <c r="E77" s="189"/>
      <c r="F77" s="189"/>
      <c r="G77" s="189"/>
      <c r="H77" s="189"/>
      <c r="I77" s="190"/>
      <c r="J77" s="191">
        <f>J531</f>
        <v>0</v>
      </c>
      <c r="K77" s="187"/>
      <c r="L77" s="192"/>
      <c r="S77" s="9"/>
      <c r="T77" s="9"/>
      <c r="U77" s="9"/>
      <c r="V77" s="9"/>
      <c r="W77" s="9"/>
      <c r="X77" s="9"/>
      <c r="Y77" s="9"/>
      <c r="Z77" s="9"/>
      <c r="AA77" s="9"/>
      <c r="AB77" s="9"/>
      <c r="AC77" s="9"/>
      <c r="AD77" s="9"/>
      <c r="AE77" s="9"/>
    </row>
    <row r="78" hidden="1" s="10" customFormat="1" ht="19.92" customHeight="1">
      <c r="A78" s="10"/>
      <c r="B78" s="193"/>
      <c r="C78" s="125"/>
      <c r="D78" s="194" t="s">
        <v>1000</v>
      </c>
      <c r="E78" s="195"/>
      <c r="F78" s="195"/>
      <c r="G78" s="195"/>
      <c r="H78" s="195"/>
      <c r="I78" s="196"/>
      <c r="J78" s="197">
        <f>J532</f>
        <v>0</v>
      </c>
      <c r="K78" s="125"/>
      <c r="L78" s="198"/>
      <c r="S78" s="10"/>
      <c r="T78" s="10"/>
      <c r="U78" s="10"/>
      <c r="V78" s="10"/>
      <c r="W78" s="10"/>
      <c r="X78" s="10"/>
      <c r="Y78" s="10"/>
      <c r="Z78" s="10"/>
      <c r="AA78" s="10"/>
      <c r="AB78" s="10"/>
      <c r="AC78" s="10"/>
      <c r="AD78" s="10"/>
      <c r="AE78" s="10"/>
    </row>
    <row r="79" hidden="1" s="10" customFormat="1" ht="19.92" customHeight="1">
      <c r="A79" s="10"/>
      <c r="B79" s="193"/>
      <c r="C79" s="125"/>
      <c r="D79" s="194" t="s">
        <v>1001</v>
      </c>
      <c r="E79" s="195"/>
      <c r="F79" s="195"/>
      <c r="G79" s="195"/>
      <c r="H79" s="195"/>
      <c r="I79" s="196"/>
      <c r="J79" s="197">
        <f>J568</f>
        <v>0</v>
      </c>
      <c r="K79" s="125"/>
      <c r="L79" s="198"/>
      <c r="S79" s="10"/>
      <c r="T79" s="10"/>
      <c r="U79" s="10"/>
      <c r="V79" s="10"/>
      <c r="W79" s="10"/>
      <c r="X79" s="10"/>
      <c r="Y79" s="10"/>
      <c r="Z79" s="10"/>
      <c r="AA79" s="10"/>
      <c r="AB79" s="10"/>
      <c r="AC79" s="10"/>
      <c r="AD79" s="10"/>
      <c r="AE79" s="10"/>
    </row>
    <row r="80" hidden="1" s="10" customFormat="1" ht="19.92" customHeight="1">
      <c r="A80" s="10"/>
      <c r="B80" s="193"/>
      <c r="C80" s="125"/>
      <c r="D80" s="194" t="s">
        <v>1002</v>
      </c>
      <c r="E80" s="195"/>
      <c r="F80" s="195"/>
      <c r="G80" s="195"/>
      <c r="H80" s="195"/>
      <c r="I80" s="196"/>
      <c r="J80" s="197">
        <f>J579</f>
        <v>0</v>
      </c>
      <c r="K80" s="125"/>
      <c r="L80" s="198"/>
      <c r="S80" s="10"/>
      <c r="T80" s="10"/>
      <c r="U80" s="10"/>
      <c r="V80" s="10"/>
      <c r="W80" s="10"/>
      <c r="X80" s="10"/>
      <c r="Y80" s="10"/>
      <c r="Z80" s="10"/>
      <c r="AA80" s="10"/>
      <c r="AB80" s="10"/>
      <c r="AC80" s="10"/>
      <c r="AD80" s="10"/>
      <c r="AE80" s="10"/>
    </row>
    <row r="81" hidden="1" s="2" customFormat="1" ht="21.84" customHeight="1">
      <c r="A81" s="38"/>
      <c r="B81" s="39"/>
      <c r="C81" s="40"/>
      <c r="D81" s="40"/>
      <c r="E81" s="40"/>
      <c r="F81" s="40"/>
      <c r="G81" s="40"/>
      <c r="H81" s="40"/>
      <c r="I81" s="147"/>
      <c r="J81" s="40"/>
      <c r="K81" s="40"/>
      <c r="L81" s="148"/>
      <c r="S81" s="38"/>
      <c r="T81" s="38"/>
      <c r="U81" s="38"/>
      <c r="V81" s="38"/>
      <c r="W81" s="38"/>
      <c r="X81" s="38"/>
      <c r="Y81" s="38"/>
      <c r="Z81" s="38"/>
      <c r="AA81" s="38"/>
      <c r="AB81" s="38"/>
      <c r="AC81" s="38"/>
      <c r="AD81" s="38"/>
      <c r="AE81" s="38"/>
    </row>
    <row r="82" hidden="1" s="2" customFormat="1" ht="6.96" customHeight="1">
      <c r="A82" s="38"/>
      <c r="B82" s="59"/>
      <c r="C82" s="60"/>
      <c r="D82" s="60"/>
      <c r="E82" s="60"/>
      <c r="F82" s="60"/>
      <c r="G82" s="60"/>
      <c r="H82" s="60"/>
      <c r="I82" s="176"/>
      <c r="J82" s="60"/>
      <c r="K82" s="60"/>
      <c r="L82" s="148"/>
      <c r="S82" s="38"/>
      <c r="T82" s="38"/>
      <c r="U82" s="38"/>
      <c r="V82" s="38"/>
      <c r="W82" s="38"/>
      <c r="X82" s="38"/>
      <c r="Y82" s="38"/>
      <c r="Z82" s="38"/>
      <c r="AA82" s="38"/>
      <c r="AB82" s="38"/>
      <c r="AC82" s="38"/>
      <c r="AD82" s="38"/>
      <c r="AE82" s="38"/>
    </row>
    <row r="83" hidden="1"/>
    <row r="84" hidden="1"/>
    <row r="85" hidden="1"/>
    <row r="86" s="2" customFormat="1" ht="6.96" customHeight="1">
      <c r="A86" s="38"/>
      <c r="B86" s="61"/>
      <c r="C86" s="62"/>
      <c r="D86" s="62"/>
      <c r="E86" s="62"/>
      <c r="F86" s="62"/>
      <c r="G86" s="62"/>
      <c r="H86" s="62"/>
      <c r="I86" s="179"/>
      <c r="J86" s="62"/>
      <c r="K86" s="62"/>
      <c r="L86" s="148"/>
      <c r="S86" s="38"/>
      <c r="T86" s="38"/>
      <c r="U86" s="38"/>
      <c r="V86" s="38"/>
      <c r="W86" s="38"/>
      <c r="X86" s="38"/>
      <c r="Y86" s="38"/>
      <c r="Z86" s="38"/>
      <c r="AA86" s="38"/>
      <c r="AB86" s="38"/>
      <c r="AC86" s="38"/>
      <c r="AD86" s="38"/>
      <c r="AE86" s="38"/>
    </row>
    <row r="87" s="2" customFormat="1" ht="24.96" customHeight="1">
      <c r="A87" s="38"/>
      <c r="B87" s="39"/>
      <c r="C87" s="23" t="s">
        <v>189</v>
      </c>
      <c r="D87" s="40"/>
      <c r="E87" s="40"/>
      <c r="F87" s="40"/>
      <c r="G87" s="40"/>
      <c r="H87" s="40"/>
      <c r="I87" s="147"/>
      <c r="J87" s="40"/>
      <c r="K87" s="40"/>
      <c r="L87" s="148"/>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7"/>
      <c r="J88" s="40"/>
      <c r="K88" s="40"/>
      <c r="L88" s="148"/>
      <c r="S88" s="38"/>
      <c r="T88" s="38"/>
      <c r="U88" s="38"/>
      <c r="V88" s="38"/>
      <c r="W88" s="38"/>
      <c r="X88" s="38"/>
      <c r="Y88" s="38"/>
      <c r="Z88" s="38"/>
      <c r="AA88" s="38"/>
      <c r="AB88" s="38"/>
      <c r="AC88" s="38"/>
      <c r="AD88" s="38"/>
      <c r="AE88" s="38"/>
    </row>
    <row r="89" s="2" customFormat="1" ht="12" customHeight="1">
      <c r="A89" s="38"/>
      <c r="B89" s="39"/>
      <c r="C89" s="32" t="s">
        <v>16</v>
      </c>
      <c r="D89" s="40"/>
      <c r="E89" s="40"/>
      <c r="F89" s="40"/>
      <c r="G89" s="40"/>
      <c r="H89" s="40"/>
      <c r="I89" s="147"/>
      <c r="J89" s="40"/>
      <c r="K89" s="40"/>
      <c r="L89" s="148"/>
      <c r="S89" s="38"/>
      <c r="T89" s="38"/>
      <c r="U89" s="38"/>
      <c r="V89" s="38"/>
      <c r="W89" s="38"/>
      <c r="X89" s="38"/>
      <c r="Y89" s="38"/>
      <c r="Z89" s="38"/>
      <c r="AA89" s="38"/>
      <c r="AB89" s="38"/>
      <c r="AC89" s="38"/>
      <c r="AD89" s="38"/>
      <c r="AE89" s="38"/>
    </row>
    <row r="90" s="2" customFormat="1" ht="16.5" customHeight="1">
      <c r="A90" s="38"/>
      <c r="B90" s="39"/>
      <c r="C90" s="40"/>
      <c r="D90" s="40"/>
      <c r="E90" s="180" t="str">
        <f>E7</f>
        <v>Oprava trati v úseku Velké Březno - Boletice n/L km 440,200 - 443,320</v>
      </c>
      <c r="F90" s="32"/>
      <c r="G90" s="32"/>
      <c r="H90" s="32"/>
      <c r="I90" s="147"/>
      <c r="J90" s="40"/>
      <c r="K90" s="40"/>
      <c r="L90" s="148"/>
      <c r="S90" s="38"/>
      <c r="T90" s="38"/>
      <c r="U90" s="38"/>
      <c r="V90" s="38"/>
      <c r="W90" s="38"/>
      <c r="X90" s="38"/>
      <c r="Y90" s="38"/>
      <c r="Z90" s="38"/>
      <c r="AA90" s="38"/>
      <c r="AB90" s="38"/>
      <c r="AC90" s="38"/>
      <c r="AD90" s="38"/>
      <c r="AE90" s="38"/>
    </row>
    <row r="91" s="1" customFormat="1" ht="12" customHeight="1">
      <c r="B91" s="21"/>
      <c r="C91" s="32" t="s">
        <v>179</v>
      </c>
      <c r="D91" s="22"/>
      <c r="E91" s="22"/>
      <c r="F91" s="22"/>
      <c r="G91" s="22"/>
      <c r="H91" s="22"/>
      <c r="I91" s="139"/>
      <c r="J91" s="22"/>
      <c r="K91" s="22"/>
      <c r="L91" s="20"/>
    </row>
    <row r="92" s="1" customFormat="1" ht="16.5" customHeight="1">
      <c r="B92" s="21"/>
      <c r="C92" s="22"/>
      <c r="D92" s="22"/>
      <c r="E92" s="180" t="s">
        <v>988</v>
      </c>
      <c r="F92" s="22"/>
      <c r="G92" s="22"/>
      <c r="H92" s="22"/>
      <c r="I92" s="139"/>
      <c r="J92" s="22"/>
      <c r="K92" s="22"/>
      <c r="L92" s="20"/>
    </row>
    <row r="93" s="1" customFormat="1" ht="12" customHeight="1">
      <c r="B93" s="21"/>
      <c r="C93" s="32" t="s">
        <v>181</v>
      </c>
      <c r="D93" s="22"/>
      <c r="E93" s="22"/>
      <c r="F93" s="22"/>
      <c r="G93" s="22"/>
      <c r="H93" s="22"/>
      <c r="I93" s="139"/>
      <c r="J93" s="22"/>
      <c r="K93" s="22"/>
      <c r="L93" s="20"/>
    </row>
    <row r="94" s="2" customFormat="1" ht="16.5" customHeight="1">
      <c r="A94" s="38"/>
      <c r="B94" s="39"/>
      <c r="C94" s="40"/>
      <c r="D94" s="40"/>
      <c r="E94" s="290" t="s">
        <v>989</v>
      </c>
      <c r="F94" s="40"/>
      <c r="G94" s="40"/>
      <c r="H94" s="40"/>
      <c r="I94" s="147"/>
      <c r="J94" s="40"/>
      <c r="K94" s="40"/>
      <c r="L94" s="148"/>
      <c r="S94" s="38"/>
      <c r="T94" s="38"/>
      <c r="U94" s="38"/>
      <c r="V94" s="38"/>
      <c r="W94" s="38"/>
      <c r="X94" s="38"/>
      <c r="Y94" s="38"/>
      <c r="Z94" s="38"/>
      <c r="AA94" s="38"/>
      <c r="AB94" s="38"/>
      <c r="AC94" s="38"/>
      <c r="AD94" s="38"/>
      <c r="AE94" s="38"/>
    </row>
    <row r="95" s="2" customFormat="1" ht="12" customHeight="1">
      <c r="A95" s="38"/>
      <c r="B95" s="39"/>
      <c r="C95" s="32" t="s">
        <v>687</v>
      </c>
      <c r="D95" s="40"/>
      <c r="E95" s="40"/>
      <c r="F95" s="40"/>
      <c r="G95" s="40"/>
      <c r="H95" s="40"/>
      <c r="I95" s="147"/>
      <c r="J95" s="40"/>
      <c r="K95" s="40"/>
      <c r="L95" s="148"/>
      <c r="S95" s="38"/>
      <c r="T95" s="38"/>
      <c r="U95" s="38"/>
      <c r="V95" s="38"/>
      <c r="W95" s="38"/>
      <c r="X95" s="38"/>
      <c r="Y95" s="38"/>
      <c r="Z95" s="38"/>
      <c r="AA95" s="38"/>
      <c r="AB95" s="38"/>
      <c r="AC95" s="38"/>
      <c r="AD95" s="38"/>
      <c r="AE95" s="38"/>
    </row>
    <row r="96" s="2" customFormat="1" ht="16.5" customHeight="1">
      <c r="A96" s="38"/>
      <c r="B96" s="39"/>
      <c r="C96" s="40"/>
      <c r="D96" s="40"/>
      <c r="E96" s="69" t="str">
        <f>E13</f>
        <v>001 - km 440,246 - most</v>
      </c>
      <c r="F96" s="40"/>
      <c r="G96" s="40"/>
      <c r="H96" s="40"/>
      <c r="I96" s="147"/>
      <c r="J96" s="40"/>
      <c r="K96" s="40"/>
      <c r="L96" s="148"/>
      <c r="S96" s="38"/>
      <c r="T96" s="38"/>
      <c r="U96" s="38"/>
      <c r="V96" s="38"/>
      <c r="W96" s="38"/>
      <c r="X96" s="38"/>
      <c r="Y96" s="38"/>
      <c r="Z96" s="38"/>
      <c r="AA96" s="38"/>
      <c r="AB96" s="38"/>
      <c r="AC96" s="38"/>
      <c r="AD96" s="38"/>
      <c r="AE96" s="38"/>
    </row>
    <row r="97" s="2" customFormat="1" ht="6.96" customHeight="1">
      <c r="A97" s="38"/>
      <c r="B97" s="39"/>
      <c r="C97" s="40"/>
      <c r="D97" s="40"/>
      <c r="E97" s="40"/>
      <c r="F97" s="40"/>
      <c r="G97" s="40"/>
      <c r="H97" s="40"/>
      <c r="I97" s="147"/>
      <c r="J97" s="40"/>
      <c r="K97" s="40"/>
      <c r="L97" s="148"/>
      <c r="S97" s="38"/>
      <c r="T97" s="38"/>
      <c r="U97" s="38"/>
      <c r="V97" s="38"/>
      <c r="W97" s="38"/>
      <c r="X97" s="38"/>
      <c r="Y97" s="38"/>
      <c r="Z97" s="38"/>
      <c r="AA97" s="38"/>
      <c r="AB97" s="38"/>
      <c r="AC97" s="38"/>
      <c r="AD97" s="38"/>
      <c r="AE97" s="38"/>
    </row>
    <row r="98" s="2" customFormat="1" ht="12" customHeight="1">
      <c r="A98" s="38"/>
      <c r="B98" s="39"/>
      <c r="C98" s="32" t="s">
        <v>21</v>
      </c>
      <c r="D98" s="40"/>
      <c r="E98" s="40"/>
      <c r="F98" s="27" t="str">
        <f>F16</f>
        <v>trať 073</v>
      </c>
      <c r="G98" s="40"/>
      <c r="H98" s="40"/>
      <c r="I98" s="150" t="s">
        <v>23</v>
      </c>
      <c r="J98" s="72" t="str">
        <f>IF(J16="","",J16)</f>
        <v>14. 2. 2020</v>
      </c>
      <c r="K98" s="40"/>
      <c r="L98" s="148"/>
      <c r="S98" s="38"/>
      <c r="T98" s="38"/>
      <c r="U98" s="38"/>
      <c r="V98" s="38"/>
      <c r="W98" s="38"/>
      <c r="X98" s="38"/>
      <c r="Y98" s="38"/>
      <c r="Z98" s="38"/>
      <c r="AA98" s="38"/>
      <c r="AB98" s="38"/>
      <c r="AC98" s="38"/>
      <c r="AD98" s="38"/>
      <c r="AE98" s="38"/>
    </row>
    <row r="99" s="2" customFormat="1" ht="6.96" customHeight="1">
      <c r="A99" s="38"/>
      <c r="B99" s="39"/>
      <c r="C99" s="40"/>
      <c r="D99" s="40"/>
      <c r="E99" s="40"/>
      <c r="F99" s="40"/>
      <c r="G99" s="40"/>
      <c r="H99" s="40"/>
      <c r="I99" s="147"/>
      <c r="J99" s="40"/>
      <c r="K99" s="40"/>
      <c r="L99" s="148"/>
      <c r="S99" s="38"/>
      <c r="T99" s="38"/>
      <c r="U99" s="38"/>
      <c r="V99" s="38"/>
      <c r="W99" s="38"/>
      <c r="X99" s="38"/>
      <c r="Y99" s="38"/>
      <c r="Z99" s="38"/>
      <c r="AA99" s="38"/>
      <c r="AB99" s="38"/>
      <c r="AC99" s="38"/>
      <c r="AD99" s="38"/>
      <c r="AE99" s="38"/>
    </row>
    <row r="100" s="2" customFormat="1" ht="15.15" customHeight="1">
      <c r="A100" s="38"/>
      <c r="B100" s="39"/>
      <c r="C100" s="32" t="s">
        <v>25</v>
      </c>
      <c r="D100" s="40"/>
      <c r="E100" s="40"/>
      <c r="F100" s="27" t="str">
        <f>E19</f>
        <v>Správa železnic, OŘ ÚNL</v>
      </c>
      <c r="G100" s="40"/>
      <c r="H100" s="40"/>
      <c r="I100" s="150" t="s">
        <v>33</v>
      </c>
      <c r="J100" s="36" t="str">
        <f>E25</f>
        <v xml:space="preserve"> </v>
      </c>
      <c r="K100" s="40"/>
      <c r="L100" s="148"/>
      <c r="S100" s="38"/>
      <c r="T100" s="38"/>
      <c r="U100" s="38"/>
      <c r="V100" s="38"/>
      <c r="W100" s="38"/>
      <c r="X100" s="38"/>
      <c r="Y100" s="38"/>
      <c r="Z100" s="38"/>
      <c r="AA100" s="38"/>
      <c r="AB100" s="38"/>
      <c r="AC100" s="38"/>
      <c r="AD100" s="38"/>
      <c r="AE100" s="38"/>
    </row>
    <row r="101" s="2" customFormat="1" ht="15.15" customHeight="1">
      <c r="A101" s="38"/>
      <c r="B101" s="39"/>
      <c r="C101" s="32" t="s">
        <v>31</v>
      </c>
      <c r="D101" s="40"/>
      <c r="E101" s="40"/>
      <c r="F101" s="27" t="str">
        <f>IF(E22="","",E22)</f>
        <v>Vyplň údaj</v>
      </c>
      <c r="G101" s="40"/>
      <c r="H101" s="40"/>
      <c r="I101" s="150" t="s">
        <v>36</v>
      </c>
      <c r="J101" s="36" t="str">
        <f>E28</f>
        <v>Věra Trnková</v>
      </c>
      <c r="K101" s="40"/>
      <c r="L101" s="148"/>
      <c r="S101" s="38"/>
      <c r="T101" s="38"/>
      <c r="U101" s="38"/>
      <c r="V101" s="38"/>
      <c r="W101" s="38"/>
      <c r="X101" s="38"/>
      <c r="Y101" s="38"/>
      <c r="Z101" s="38"/>
      <c r="AA101" s="38"/>
      <c r="AB101" s="38"/>
      <c r="AC101" s="38"/>
      <c r="AD101" s="38"/>
      <c r="AE101" s="38"/>
    </row>
    <row r="102" s="2" customFormat="1" ht="10.32" customHeight="1">
      <c r="A102" s="38"/>
      <c r="B102" s="39"/>
      <c r="C102" s="40"/>
      <c r="D102" s="40"/>
      <c r="E102" s="40"/>
      <c r="F102" s="40"/>
      <c r="G102" s="40"/>
      <c r="H102" s="40"/>
      <c r="I102" s="147"/>
      <c r="J102" s="40"/>
      <c r="K102" s="40"/>
      <c r="L102" s="148"/>
      <c r="S102" s="38"/>
      <c r="T102" s="38"/>
      <c r="U102" s="38"/>
      <c r="V102" s="38"/>
      <c r="W102" s="38"/>
      <c r="X102" s="38"/>
      <c r="Y102" s="38"/>
      <c r="Z102" s="38"/>
      <c r="AA102" s="38"/>
      <c r="AB102" s="38"/>
      <c r="AC102" s="38"/>
      <c r="AD102" s="38"/>
      <c r="AE102" s="38"/>
    </row>
    <row r="103" s="11" customFormat="1" ht="29.28" customHeight="1">
      <c r="A103" s="199"/>
      <c r="B103" s="200"/>
      <c r="C103" s="201" t="s">
        <v>190</v>
      </c>
      <c r="D103" s="202" t="s">
        <v>59</v>
      </c>
      <c r="E103" s="202" t="s">
        <v>55</v>
      </c>
      <c r="F103" s="202" t="s">
        <v>56</v>
      </c>
      <c r="G103" s="202" t="s">
        <v>191</v>
      </c>
      <c r="H103" s="202" t="s">
        <v>192</v>
      </c>
      <c r="I103" s="203" t="s">
        <v>193</v>
      </c>
      <c r="J103" s="202" t="s">
        <v>185</v>
      </c>
      <c r="K103" s="204" t="s">
        <v>194</v>
      </c>
      <c r="L103" s="205"/>
      <c r="M103" s="92" t="s">
        <v>19</v>
      </c>
      <c r="N103" s="93" t="s">
        <v>44</v>
      </c>
      <c r="O103" s="93" t="s">
        <v>195</v>
      </c>
      <c r="P103" s="93" t="s">
        <v>196</v>
      </c>
      <c r="Q103" s="93" t="s">
        <v>197</v>
      </c>
      <c r="R103" s="93" t="s">
        <v>198</v>
      </c>
      <c r="S103" s="93" t="s">
        <v>199</v>
      </c>
      <c r="T103" s="94" t="s">
        <v>200</v>
      </c>
      <c r="U103" s="199"/>
      <c r="V103" s="199"/>
      <c r="W103" s="199"/>
      <c r="X103" s="199"/>
      <c r="Y103" s="199"/>
      <c r="Z103" s="199"/>
      <c r="AA103" s="199"/>
      <c r="AB103" s="199"/>
      <c r="AC103" s="199"/>
      <c r="AD103" s="199"/>
      <c r="AE103" s="199"/>
    </row>
    <row r="104" s="2" customFormat="1" ht="22.8" customHeight="1">
      <c r="A104" s="38"/>
      <c r="B104" s="39"/>
      <c r="C104" s="99" t="s">
        <v>201</v>
      </c>
      <c r="D104" s="40"/>
      <c r="E104" s="40"/>
      <c r="F104" s="40"/>
      <c r="G104" s="40"/>
      <c r="H104" s="40"/>
      <c r="I104" s="147"/>
      <c r="J104" s="206">
        <f>BK104</f>
        <v>0</v>
      </c>
      <c r="K104" s="40"/>
      <c r="L104" s="44"/>
      <c r="M104" s="95"/>
      <c r="N104" s="207"/>
      <c r="O104" s="96"/>
      <c r="P104" s="208">
        <f>P105+P531</f>
        <v>0</v>
      </c>
      <c r="Q104" s="96"/>
      <c r="R104" s="208">
        <f>R105+R531</f>
        <v>98.335196829799997</v>
      </c>
      <c r="S104" s="96"/>
      <c r="T104" s="209">
        <f>T105+T531</f>
        <v>43.822991500000001</v>
      </c>
      <c r="U104" s="38"/>
      <c r="V104" s="38"/>
      <c r="W104" s="38"/>
      <c r="X104" s="38"/>
      <c r="Y104" s="38"/>
      <c r="Z104" s="38"/>
      <c r="AA104" s="38"/>
      <c r="AB104" s="38"/>
      <c r="AC104" s="38"/>
      <c r="AD104" s="38"/>
      <c r="AE104" s="38"/>
      <c r="AT104" s="17" t="s">
        <v>73</v>
      </c>
      <c r="AU104" s="17" t="s">
        <v>186</v>
      </c>
      <c r="BK104" s="210">
        <f>BK105+BK531</f>
        <v>0</v>
      </c>
    </row>
    <row r="105" s="12" customFormat="1" ht="25.92" customHeight="1">
      <c r="A105" s="12"/>
      <c r="B105" s="211"/>
      <c r="C105" s="212"/>
      <c r="D105" s="213" t="s">
        <v>73</v>
      </c>
      <c r="E105" s="214" t="s">
        <v>202</v>
      </c>
      <c r="F105" s="214" t="s">
        <v>203</v>
      </c>
      <c r="G105" s="212"/>
      <c r="H105" s="212"/>
      <c r="I105" s="215"/>
      <c r="J105" s="216">
        <f>BK105</f>
        <v>0</v>
      </c>
      <c r="K105" s="212"/>
      <c r="L105" s="217"/>
      <c r="M105" s="218"/>
      <c r="N105" s="219"/>
      <c r="O105" s="219"/>
      <c r="P105" s="220">
        <f>P106+P196+P207+P288+P332+P351+P505+P526</f>
        <v>0</v>
      </c>
      <c r="Q105" s="219"/>
      <c r="R105" s="220">
        <f>R106+R196+R207+R288+R332+R351+R505+R526</f>
        <v>98.306150829800004</v>
      </c>
      <c r="S105" s="219"/>
      <c r="T105" s="221">
        <f>T106+T196+T207+T288+T332+T351+T505+T526</f>
        <v>43.822991500000001</v>
      </c>
      <c r="U105" s="12"/>
      <c r="V105" s="12"/>
      <c r="W105" s="12"/>
      <c r="X105" s="12"/>
      <c r="Y105" s="12"/>
      <c r="Z105" s="12"/>
      <c r="AA105" s="12"/>
      <c r="AB105" s="12"/>
      <c r="AC105" s="12"/>
      <c r="AD105" s="12"/>
      <c r="AE105" s="12"/>
      <c r="AR105" s="222" t="s">
        <v>81</v>
      </c>
      <c r="AT105" s="223" t="s">
        <v>73</v>
      </c>
      <c r="AU105" s="223" t="s">
        <v>74</v>
      </c>
      <c r="AY105" s="222" t="s">
        <v>204</v>
      </c>
      <c r="BK105" s="224">
        <f>BK106+BK196+BK207+BK288+BK332+BK351+BK505+BK526</f>
        <v>0</v>
      </c>
    </row>
    <row r="106" s="12" customFormat="1" ht="22.8" customHeight="1">
      <c r="A106" s="12"/>
      <c r="B106" s="211"/>
      <c r="C106" s="212"/>
      <c r="D106" s="213" t="s">
        <v>73</v>
      </c>
      <c r="E106" s="225" t="s">
        <v>81</v>
      </c>
      <c r="F106" s="225" t="s">
        <v>1003</v>
      </c>
      <c r="G106" s="212"/>
      <c r="H106" s="212"/>
      <c r="I106" s="215"/>
      <c r="J106" s="226">
        <f>BK106</f>
        <v>0</v>
      </c>
      <c r="K106" s="212"/>
      <c r="L106" s="217"/>
      <c r="M106" s="218"/>
      <c r="N106" s="219"/>
      <c r="O106" s="219"/>
      <c r="P106" s="220">
        <f>SUM(P107:P195)</f>
        <v>0</v>
      </c>
      <c r="Q106" s="219"/>
      <c r="R106" s="220">
        <f>SUM(R107:R195)</f>
        <v>22.293789</v>
      </c>
      <c r="S106" s="219"/>
      <c r="T106" s="221">
        <f>SUM(T107:T195)</f>
        <v>0</v>
      </c>
      <c r="U106" s="12"/>
      <c r="V106" s="12"/>
      <c r="W106" s="12"/>
      <c r="X106" s="12"/>
      <c r="Y106" s="12"/>
      <c r="Z106" s="12"/>
      <c r="AA106" s="12"/>
      <c r="AB106" s="12"/>
      <c r="AC106" s="12"/>
      <c r="AD106" s="12"/>
      <c r="AE106" s="12"/>
      <c r="AR106" s="222" t="s">
        <v>81</v>
      </c>
      <c r="AT106" s="223" t="s">
        <v>73</v>
      </c>
      <c r="AU106" s="223" t="s">
        <v>81</v>
      </c>
      <c r="AY106" s="222" t="s">
        <v>204</v>
      </c>
      <c r="BK106" s="224">
        <f>SUM(BK107:BK195)</f>
        <v>0</v>
      </c>
    </row>
    <row r="107" s="2" customFormat="1" ht="21.75" customHeight="1">
      <c r="A107" s="38"/>
      <c r="B107" s="39"/>
      <c r="C107" s="227" t="s">
        <v>81</v>
      </c>
      <c r="D107" s="227" t="s">
        <v>207</v>
      </c>
      <c r="E107" s="228" t="s">
        <v>1004</v>
      </c>
      <c r="F107" s="229" t="s">
        <v>1005</v>
      </c>
      <c r="G107" s="230" t="s">
        <v>525</v>
      </c>
      <c r="H107" s="231">
        <v>30</v>
      </c>
      <c r="I107" s="232"/>
      <c r="J107" s="233">
        <f>ROUND(I107*H107,2)</f>
        <v>0</v>
      </c>
      <c r="K107" s="229" t="s">
        <v>1006</v>
      </c>
      <c r="L107" s="44"/>
      <c r="M107" s="234" t="s">
        <v>19</v>
      </c>
      <c r="N107" s="235" t="s">
        <v>45</v>
      </c>
      <c r="O107" s="84"/>
      <c r="P107" s="236">
        <f>O107*H107</f>
        <v>0</v>
      </c>
      <c r="Q107" s="236">
        <v>0</v>
      </c>
      <c r="R107" s="236">
        <f>Q107*H107</f>
        <v>0</v>
      </c>
      <c r="S107" s="236">
        <v>0</v>
      </c>
      <c r="T107" s="237">
        <f>S107*H107</f>
        <v>0</v>
      </c>
      <c r="U107" s="38"/>
      <c r="V107" s="38"/>
      <c r="W107" s="38"/>
      <c r="X107" s="38"/>
      <c r="Y107" s="38"/>
      <c r="Z107" s="38"/>
      <c r="AA107" s="38"/>
      <c r="AB107" s="38"/>
      <c r="AC107" s="38"/>
      <c r="AD107" s="38"/>
      <c r="AE107" s="38"/>
      <c r="AR107" s="238" t="s">
        <v>104</v>
      </c>
      <c r="AT107" s="238" t="s">
        <v>207</v>
      </c>
      <c r="AU107" s="238" t="s">
        <v>83</v>
      </c>
      <c r="AY107" s="17" t="s">
        <v>204</v>
      </c>
      <c r="BE107" s="239">
        <f>IF(N107="základní",J107,0)</f>
        <v>0</v>
      </c>
      <c r="BF107" s="239">
        <f>IF(N107="snížená",J107,0)</f>
        <v>0</v>
      </c>
      <c r="BG107" s="239">
        <f>IF(N107="zákl. přenesená",J107,0)</f>
        <v>0</v>
      </c>
      <c r="BH107" s="239">
        <f>IF(N107="sníž. přenesená",J107,0)</f>
        <v>0</v>
      </c>
      <c r="BI107" s="239">
        <f>IF(N107="nulová",J107,0)</f>
        <v>0</v>
      </c>
      <c r="BJ107" s="17" t="s">
        <v>81</v>
      </c>
      <c r="BK107" s="239">
        <f>ROUND(I107*H107,2)</f>
        <v>0</v>
      </c>
      <c r="BL107" s="17" t="s">
        <v>104</v>
      </c>
      <c r="BM107" s="238" t="s">
        <v>1007</v>
      </c>
    </row>
    <row r="108" s="2" customFormat="1">
      <c r="A108" s="38"/>
      <c r="B108" s="39"/>
      <c r="C108" s="40"/>
      <c r="D108" s="240" t="s">
        <v>213</v>
      </c>
      <c r="E108" s="40"/>
      <c r="F108" s="241" t="s">
        <v>1008</v>
      </c>
      <c r="G108" s="40"/>
      <c r="H108" s="40"/>
      <c r="I108" s="147"/>
      <c r="J108" s="40"/>
      <c r="K108" s="40"/>
      <c r="L108" s="44"/>
      <c r="M108" s="242"/>
      <c r="N108" s="243"/>
      <c r="O108" s="84"/>
      <c r="P108" s="84"/>
      <c r="Q108" s="84"/>
      <c r="R108" s="84"/>
      <c r="S108" s="84"/>
      <c r="T108" s="85"/>
      <c r="U108" s="38"/>
      <c r="V108" s="38"/>
      <c r="W108" s="38"/>
      <c r="X108" s="38"/>
      <c r="Y108" s="38"/>
      <c r="Z108" s="38"/>
      <c r="AA108" s="38"/>
      <c r="AB108" s="38"/>
      <c r="AC108" s="38"/>
      <c r="AD108" s="38"/>
      <c r="AE108" s="38"/>
      <c r="AT108" s="17" t="s">
        <v>213</v>
      </c>
      <c r="AU108" s="17" t="s">
        <v>83</v>
      </c>
    </row>
    <row r="109" s="2" customFormat="1">
      <c r="A109" s="38"/>
      <c r="B109" s="39"/>
      <c r="C109" s="40"/>
      <c r="D109" s="240" t="s">
        <v>215</v>
      </c>
      <c r="E109" s="40"/>
      <c r="F109" s="244" t="s">
        <v>1009</v>
      </c>
      <c r="G109" s="40"/>
      <c r="H109" s="40"/>
      <c r="I109" s="147"/>
      <c r="J109" s="40"/>
      <c r="K109" s="40"/>
      <c r="L109" s="44"/>
      <c r="M109" s="242"/>
      <c r="N109" s="243"/>
      <c r="O109" s="84"/>
      <c r="P109" s="84"/>
      <c r="Q109" s="84"/>
      <c r="R109" s="84"/>
      <c r="S109" s="84"/>
      <c r="T109" s="85"/>
      <c r="U109" s="38"/>
      <c r="V109" s="38"/>
      <c r="W109" s="38"/>
      <c r="X109" s="38"/>
      <c r="Y109" s="38"/>
      <c r="Z109" s="38"/>
      <c r="AA109" s="38"/>
      <c r="AB109" s="38"/>
      <c r="AC109" s="38"/>
      <c r="AD109" s="38"/>
      <c r="AE109" s="38"/>
      <c r="AT109" s="17" t="s">
        <v>215</v>
      </c>
      <c r="AU109" s="17" t="s">
        <v>83</v>
      </c>
    </row>
    <row r="110" s="13" customFormat="1">
      <c r="A110" s="13"/>
      <c r="B110" s="245"/>
      <c r="C110" s="246"/>
      <c r="D110" s="240" t="s">
        <v>217</v>
      </c>
      <c r="E110" s="247" t="s">
        <v>19</v>
      </c>
      <c r="F110" s="248" t="s">
        <v>1010</v>
      </c>
      <c r="G110" s="246"/>
      <c r="H110" s="247" t="s">
        <v>19</v>
      </c>
      <c r="I110" s="249"/>
      <c r="J110" s="246"/>
      <c r="K110" s="246"/>
      <c r="L110" s="250"/>
      <c r="M110" s="251"/>
      <c r="N110" s="252"/>
      <c r="O110" s="252"/>
      <c r="P110" s="252"/>
      <c r="Q110" s="252"/>
      <c r="R110" s="252"/>
      <c r="S110" s="252"/>
      <c r="T110" s="253"/>
      <c r="U110" s="13"/>
      <c r="V110" s="13"/>
      <c r="W110" s="13"/>
      <c r="X110" s="13"/>
      <c r="Y110" s="13"/>
      <c r="Z110" s="13"/>
      <c r="AA110" s="13"/>
      <c r="AB110" s="13"/>
      <c r="AC110" s="13"/>
      <c r="AD110" s="13"/>
      <c r="AE110" s="13"/>
      <c r="AT110" s="254" t="s">
        <v>217</v>
      </c>
      <c r="AU110" s="254" t="s">
        <v>83</v>
      </c>
      <c r="AV110" s="13" t="s">
        <v>81</v>
      </c>
      <c r="AW110" s="13" t="s">
        <v>35</v>
      </c>
      <c r="AX110" s="13" t="s">
        <v>74</v>
      </c>
      <c r="AY110" s="254" t="s">
        <v>204</v>
      </c>
    </row>
    <row r="111" s="14" customFormat="1">
      <c r="A111" s="14"/>
      <c r="B111" s="255"/>
      <c r="C111" s="256"/>
      <c r="D111" s="240" t="s">
        <v>217</v>
      </c>
      <c r="E111" s="257" t="s">
        <v>19</v>
      </c>
      <c r="F111" s="258" t="s">
        <v>1011</v>
      </c>
      <c r="G111" s="256"/>
      <c r="H111" s="259">
        <v>30</v>
      </c>
      <c r="I111" s="260"/>
      <c r="J111" s="256"/>
      <c r="K111" s="256"/>
      <c r="L111" s="261"/>
      <c r="M111" s="262"/>
      <c r="N111" s="263"/>
      <c r="O111" s="263"/>
      <c r="P111" s="263"/>
      <c r="Q111" s="263"/>
      <c r="R111" s="263"/>
      <c r="S111" s="263"/>
      <c r="T111" s="264"/>
      <c r="U111" s="14"/>
      <c r="V111" s="14"/>
      <c r="W111" s="14"/>
      <c r="X111" s="14"/>
      <c r="Y111" s="14"/>
      <c r="Z111" s="14"/>
      <c r="AA111" s="14"/>
      <c r="AB111" s="14"/>
      <c r="AC111" s="14"/>
      <c r="AD111" s="14"/>
      <c r="AE111" s="14"/>
      <c r="AT111" s="265" t="s">
        <v>217</v>
      </c>
      <c r="AU111" s="265" t="s">
        <v>83</v>
      </c>
      <c r="AV111" s="14" t="s">
        <v>83</v>
      </c>
      <c r="AW111" s="14" t="s">
        <v>35</v>
      </c>
      <c r="AX111" s="14" t="s">
        <v>74</v>
      </c>
      <c r="AY111" s="265" t="s">
        <v>204</v>
      </c>
    </row>
    <row r="112" s="15" customFormat="1">
      <c r="A112" s="15"/>
      <c r="B112" s="266"/>
      <c r="C112" s="267"/>
      <c r="D112" s="240" t="s">
        <v>217</v>
      </c>
      <c r="E112" s="268" t="s">
        <v>19</v>
      </c>
      <c r="F112" s="269" t="s">
        <v>268</v>
      </c>
      <c r="G112" s="267"/>
      <c r="H112" s="270">
        <v>30</v>
      </c>
      <c r="I112" s="271"/>
      <c r="J112" s="267"/>
      <c r="K112" s="267"/>
      <c r="L112" s="272"/>
      <c r="M112" s="273"/>
      <c r="N112" s="274"/>
      <c r="O112" s="274"/>
      <c r="P112" s="274"/>
      <c r="Q112" s="274"/>
      <c r="R112" s="274"/>
      <c r="S112" s="274"/>
      <c r="T112" s="275"/>
      <c r="U112" s="15"/>
      <c r="V112" s="15"/>
      <c r="W112" s="15"/>
      <c r="X112" s="15"/>
      <c r="Y112" s="15"/>
      <c r="Z112" s="15"/>
      <c r="AA112" s="15"/>
      <c r="AB112" s="15"/>
      <c r="AC112" s="15"/>
      <c r="AD112" s="15"/>
      <c r="AE112" s="15"/>
      <c r="AT112" s="276" t="s">
        <v>217</v>
      </c>
      <c r="AU112" s="276" t="s">
        <v>83</v>
      </c>
      <c r="AV112" s="15" t="s">
        <v>104</v>
      </c>
      <c r="AW112" s="15" t="s">
        <v>35</v>
      </c>
      <c r="AX112" s="15" t="s">
        <v>81</v>
      </c>
      <c r="AY112" s="276" t="s">
        <v>204</v>
      </c>
    </row>
    <row r="113" s="2" customFormat="1" ht="21.75" customHeight="1">
      <c r="A113" s="38"/>
      <c r="B113" s="39"/>
      <c r="C113" s="227" t="s">
        <v>83</v>
      </c>
      <c r="D113" s="227" t="s">
        <v>207</v>
      </c>
      <c r="E113" s="228" t="s">
        <v>1012</v>
      </c>
      <c r="F113" s="229" t="s">
        <v>1013</v>
      </c>
      <c r="G113" s="230" t="s">
        <v>261</v>
      </c>
      <c r="H113" s="231">
        <v>0.40000000000000002</v>
      </c>
      <c r="I113" s="232"/>
      <c r="J113" s="233">
        <f>ROUND(I113*H113,2)</f>
        <v>0</v>
      </c>
      <c r="K113" s="229" t="s">
        <v>1006</v>
      </c>
      <c r="L113" s="44"/>
      <c r="M113" s="234" t="s">
        <v>19</v>
      </c>
      <c r="N113" s="235" t="s">
        <v>45</v>
      </c>
      <c r="O113" s="84"/>
      <c r="P113" s="236">
        <f>O113*H113</f>
        <v>0</v>
      </c>
      <c r="Q113" s="236">
        <v>0</v>
      </c>
      <c r="R113" s="236">
        <f>Q113*H113</f>
        <v>0</v>
      </c>
      <c r="S113" s="236">
        <v>0</v>
      </c>
      <c r="T113" s="237">
        <f>S113*H113</f>
        <v>0</v>
      </c>
      <c r="U113" s="38"/>
      <c r="V113" s="38"/>
      <c r="W113" s="38"/>
      <c r="X113" s="38"/>
      <c r="Y113" s="38"/>
      <c r="Z113" s="38"/>
      <c r="AA113" s="38"/>
      <c r="AB113" s="38"/>
      <c r="AC113" s="38"/>
      <c r="AD113" s="38"/>
      <c r="AE113" s="38"/>
      <c r="AR113" s="238" t="s">
        <v>104</v>
      </c>
      <c r="AT113" s="238" t="s">
        <v>207</v>
      </c>
      <c r="AU113" s="238" t="s">
        <v>83</v>
      </c>
      <c r="AY113" s="17" t="s">
        <v>204</v>
      </c>
      <c r="BE113" s="239">
        <f>IF(N113="základní",J113,0)</f>
        <v>0</v>
      </c>
      <c r="BF113" s="239">
        <f>IF(N113="snížená",J113,0)</f>
        <v>0</v>
      </c>
      <c r="BG113" s="239">
        <f>IF(N113="zákl. přenesená",J113,0)</f>
        <v>0</v>
      </c>
      <c r="BH113" s="239">
        <f>IF(N113="sníž. přenesená",J113,0)</f>
        <v>0</v>
      </c>
      <c r="BI113" s="239">
        <f>IF(N113="nulová",J113,0)</f>
        <v>0</v>
      </c>
      <c r="BJ113" s="17" t="s">
        <v>81</v>
      </c>
      <c r="BK113" s="239">
        <f>ROUND(I113*H113,2)</f>
        <v>0</v>
      </c>
      <c r="BL113" s="17" t="s">
        <v>104</v>
      </c>
      <c r="BM113" s="238" t="s">
        <v>1014</v>
      </c>
    </row>
    <row r="114" s="2" customFormat="1">
      <c r="A114" s="38"/>
      <c r="B114" s="39"/>
      <c r="C114" s="40"/>
      <c r="D114" s="240" t="s">
        <v>213</v>
      </c>
      <c r="E114" s="40"/>
      <c r="F114" s="241" t="s">
        <v>1015</v>
      </c>
      <c r="G114" s="40"/>
      <c r="H114" s="40"/>
      <c r="I114" s="147"/>
      <c r="J114" s="40"/>
      <c r="K114" s="40"/>
      <c r="L114" s="44"/>
      <c r="M114" s="242"/>
      <c r="N114" s="243"/>
      <c r="O114" s="84"/>
      <c r="P114" s="84"/>
      <c r="Q114" s="84"/>
      <c r="R114" s="84"/>
      <c r="S114" s="84"/>
      <c r="T114" s="85"/>
      <c r="U114" s="38"/>
      <c r="V114" s="38"/>
      <c r="W114" s="38"/>
      <c r="X114" s="38"/>
      <c r="Y114" s="38"/>
      <c r="Z114" s="38"/>
      <c r="AA114" s="38"/>
      <c r="AB114" s="38"/>
      <c r="AC114" s="38"/>
      <c r="AD114" s="38"/>
      <c r="AE114" s="38"/>
      <c r="AT114" s="17" t="s">
        <v>213</v>
      </c>
      <c r="AU114" s="17" t="s">
        <v>83</v>
      </c>
    </row>
    <row r="115" s="2" customFormat="1">
      <c r="A115" s="38"/>
      <c r="B115" s="39"/>
      <c r="C115" s="40"/>
      <c r="D115" s="240" t="s">
        <v>215</v>
      </c>
      <c r="E115" s="40"/>
      <c r="F115" s="244" t="s">
        <v>1016</v>
      </c>
      <c r="G115" s="40"/>
      <c r="H115" s="40"/>
      <c r="I115" s="147"/>
      <c r="J115" s="40"/>
      <c r="K115" s="40"/>
      <c r="L115" s="44"/>
      <c r="M115" s="242"/>
      <c r="N115" s="243"/>
      <c r="O115" s="84"/>
      <c r="P115" s="84"/>
      <c r="Q115" s="84"/>
      <c r="R115" s="84"/>
      <c r="S115" s="84"/>
      <c r="T115" s="85"/>
      <c r="U115" s="38"/>
      <c r="V115" s="38"/>
      <c r="W115" s="38"/>
      <c r="X115" s="38"/>
      <c r="Y115" s="38"/>
      <c r="Z115" s="38"/>
      <c r="AA115" s="38"/>
      <c r="AB115" s="38"/>
      <c r="AC115" s="38"/>
      <c r="AD115" s="38"/>
      <c r="AE115" s="38"/>
      <c r="AT115" s="17" t="s">
        <v>215</v>
      </c>
      <c r="AU115" s="17" t="s">
        <v>83</v>
      </c>
    </row>
    <row r="116" s="14" customFormat="1">
      <c r="A116" s="14"/>
      <c r="B116" s="255"/>
      <c r="C116" s="256"/>
      <c r="D116" s="240" t="s">
        <v>217</v>
      </c>
      <c r="E116" s="257" t="s">
        <v>19</v>
      </c>
      <c r="F116" s="258" t="s">
        <v>1017</v>
      </c>
      <c r="G116" s="256"/>
      <c r="H116" s="259">
        <v>0.40000000000000002</v>
      </c>
      <c r="I116" s="260"/>
      <c r="J116" s="256"/>
      <c r="K116" s="256"/>
      <c r="L116" s="261"/>
      <c r="M116" s="262"/>
      <c r="N116" s="263"/>
      <c r="O116" s="263"/>
      <c r="P116" s="263"/>
      <c r="Q116" s="263"/>
      <c r="R116" s="263"/>
      <c r="S116" s="263"/>
      <c r="T116" s="264"/>
      <c r="U116" s="14"/>
      <c r="V116" s="14"/>
      <c r="W116" s="14"/>
      <c r="X116" s="14"/>
      <c r="Y116" s="14"/>
      <c r="Z116" s="14"/>
      <c r="AA116" s="14"/>
      <c r="AB116" s="14"/>
      <c r="AC116" s="14"/>
      <c r="AD116" s="14"/>
      <c r="AE116" s="14"/>
      <c r="AT116" s="265" t="s">
        <v>217</v>
      </c>
      <c r="AU116" s="265" t="s">
        <v>83</v>
      </c>
      <c r="AV116" s="14" t="s">
        <v>83</v>
      </c>
      <c r="AW116" s="14" t="s">
        <v>35</v>
      </c>
      <c r="AX116" s="14" t="s">
        <v>81</v>
      </c>
      <c r="AY116" s="265" t="s">
        <v>204</v>
      </c>
    </row>
    <row r="117" s="2" customFormat="1" ht="21.75" customHeight="1">
      <c r="A117" s="38"/>
      <c r="B117" s="39"/>
      <c r="C117" s="227" t="s">
        <v>94</v>
      </c>
      <c r="D117" s="227" t="s">
        <v>207</v>
      </c>
      <c r="E117" s="228" t="s">
        <v>1018</v>
      </c>
      <c r="F117" s="229" t="s">
        <v>1019</v>
      </c>
      <c r="G117" s="230" t="s">
        <v>286</v>
      </c>
      <c r="H117" s="231">
        <v>30</v>
      </c>
      <c r="I117" s="232"/>
      <c r="J117" s="233">
        <f>ROUND(I117*H117,2)</f>
        <v>0</v>
      </c>
      <c r="K117" s="229" t="s">
        <v>1006</v>
      </c>
      <c r="L117" s="44"/>
      <c r="M117" s="234" t="s">
        <v>19</v>
      </c>
      <c r="N117" s="235" t="s">
        <v>45</v>
      </c>
      <c r="O117" s="84"/>
      <c r="P117" s="236">
        <f>O117*H117</f>
        <v>0</v>
      </c>
      <c r="Q117" s="236">
        <v>0.036904300000000001</v>
      </c>
      <c r="R117" s="236">
        <f>Q117*H117</f>
        <v>1.107129</v>
      </c>
      <c r="S117" s="236">
        <v>0</v>
      </c>
      <c r="T117" s="237">
        <f>S117*H117</f>
        <v>0</v>
      </c>
      <c r="U117" s="38"/>
      <c r="V117" s="38"/>
      <c r="W117" s="38"/>
      <c r="X117" s="38"/>
      <c r="Y117" s="38"/>
      <c r="Z117" s="38"/>
      <c r="AA117" s="38"/>
      <c r="AB117" s="38"/>
      <c r="AC117" s="38"/>
      <c r="AD117" s="38"/>
      <c r="AE117" s="38"/>
      <c r="AR117" s="238" t="s">
        <v>104</v>
      </c>
      <c r="AT117" s="238" t="s">
        <v>207</v>
      </c>
      <c r="AU117" s="238" t="s">
        <v>83</v>
      </c>
      <c r="AY117" s="17" t="s">
        <v>204</v>
      </c>
      <c r="BE117" s="239">
        <f>IF(N117="základní",J117,0)</f>
        <v>0</v>
      </c>
      <c r="BF117" s="239">
        <f>IF(N117="snížená",J117,0)</f>
        <v>0</v>
      </c>
      <c r="BG117" s="239">
        <f>IF(N117="zákl. přenesená",J117,0)</f>
        <v>0</v>
      </c>
      <c r="BH117" s="239">
        <f>IF(N117="sníž. přenesená",J117,0)</f>
        <v>0</v>
      </c>
      <c r="BI117" s="239">
        <f>IF(N117="nulová",J117,0)</f>
        <v>0</v>
      </c>
      <c r="BJ117" s="17" t="s">
        <v>81</v>
      </c>
      <c r="BK117" s="239">
        <f>ROUND(I117*H117,2)</f>
        <v>0</v>
      </c>
      <c r="BL117" s="17" t="s">
        <v>104</v>
      </c>
      <c r="BM117" s="238" t="s">
        <v>1020</v>
      </c>
    </row>
    <row r="118" s="2" customFormat="1">
      <c r="A118" s="38"/>
      <c r="B118" s="39"/>
      <c r="C118" s="40"/>
      <c r="D118" s="240" t="s">
        <v>213</v>
      </c>
      <c r="E118" s="40"/>
      <c r="F118" s="241" t="s">
        <v>1021</v>
      </c>
      <c r="G118" s="40"/>
      <c r="H118" s="40"/>
      <c r="I118" s="147"/>
      <c r="J118" s="40"/>
      <c r="K118" s="40"/>
      <c r="L118" s="44"/>
      <c r="M118" s="242"/>
      <c r="N118" s="243"/>
      <c r="O118" s="84"/>
      <c r="P118" s="84"/>
      <c r="Q118" s="84"/>
      <c r="R118" s="84"/>
      <c r="S118" s="84"/>
      <c r="T118" s="85"/>
      <c r="U118" s="38"/>
      <c r="V118" s="38"/>
      <c r="W118" s="38"/>
      <c r="X118" s="38"/>
      <c r="Y118" s="38"/>
      <c r="Z118" s="38"/>
      <c r="AA118" s="38"/>
      <c r="AB118" s="38"/>
      <c r="AC118" s="38"/>
      <c r="AD118" s="38"/>
      <c r="AE118" s="38"/>
      <c r="AT118" s="17" t="s">
        <v>213</v>
      </c>
      <c r="AU118" s="17" t="s">
        <v>83</v>
      </c>
    </row>
    <row r="119" s="2" customFormat="1">
      <c r="A119" s="38"/>
      <c r="B119" s="39"/>
      <c r="C119" s="40"/>
      <c r="D119" s="240" t="s">
        <v>215</v>
      </c>
      <c r="E119" s="40"/>
      <c r="F119" s="244" t="s">
        <v>1022</v>
      </c>
      <c r="G119" s="40"/>
      <c r="H119" s="40"/>
      <c r="I119" s="147"/>
      <c r="J119" s="40"/>
      <c r="K119" s="40"/>
      <c r="L119" s="44"/>
      <c r="M119" s="242"/>
      <c r="N119" s="243"/>
      <c r="O119" s="84"/>
      <c r="P119" s="84"/>
      <c r="Q119" s="84"/>
      <c r="R119" s="84"/>
      <c r="S119" s="84"/>
      <c r="T119" s="85"/>
      <c r="U119" s="38"/>
      <c r="V119" s="38"/>
      <c r="W119" s="38"/>
      <c r="X119" s="38"/>
      <c r="Y119" s="38"/>
      <c r="Z119" s="38"/>
      <c r="AA119" s="38"/>
      <c r="AB119" s="38"/>
      <c r="AC119" s="38"/>
      <c r="AD119" s="38"/>
      <c r="AE119" s="38"/>
      <c r="AT119" s="17" t="s">
        <v>215</v>
      </c>
      <c r="AU119" s="17" t="s">
        <v>83</v>
      </c>
    </row>
    <row r="120" s="2" customFormat="1">
      <c r="A120" s="38"/>
      <c r="B120" s="39"/>
      <c r="C120" s="40"/>
      <c r="D120" s="240" t="s">
        <v>240</v>
      </c>
      <c r="E120" s="40"/>
      <c r="F120" s="244" t="s">
        <v>1023</v>
      </c>
      <c r="G120" s="40"/>
      <c r="H120" s="40"/>
      <c r="I120" s="147"/>
      <c r="J120" s="40"/>
      <c r="K120" s="40"/>
      <c r="L120" s="44"/>
      <c r="M120" s="242"/>
      <c r="N120" s="243"/>
      <c r="O120" s="84"/>
      <c r="P120" s="84"/>
      <c r="Q120" s="84"/>
      <c r="R120" s="84"/>
      <c r="S120" s="84"/>
      <c r="T120" s="85"/>
      <c r="U120" s="38"/>
      <c r="V120" s="38"/>
      <c r="W120" s="38"/>
      <c r="X120" s="38"/>
      <c r="Y120" s="38"/>
      <c r="Z120" s="38"/>
      <c r="AA120" s="38"/>
      <c r="AB120" s="38"/>
      <c r="AC120" s="38"/>
      <c r="AD120" s="38"/>
      <c r="AE120" s="38"/>
      <c r="AT120" s="17" t="s">
        <v>240</v>
      </c>
      <c r="AU120" s="17" t="s">
        <v>83</v>
      </c>
    </row>
    <row r="121" s="13" customFormat="1">
      <c r="A121" s="13"/>
      <c r="B121" s="245"/>
      <c r="C121" s="246"/>
      <c r="D121" s="240" t="s">
        <v>217</v>
      </c>
      <c r="E121" s="247" t="s">
        <v>19</v>
      </c>
      <c r="F121" s="248" t="s">
        <v>1024</v>
      </c>
      <c r="G121" s="246"/>
      <c r="H121" s="247" t="s">
        <v>19</v>
      </c>
      <c r="I121" s="249"/>
      <c r="J121" s="246"/>
      <c r="K121" s="246"/>
      <c r="L121" s="250"/>
      <c r="M121" s="251"/>
      <c r="N121" s="252"/>
      <c r="O121" s="252"/>
      <c r="P121" s="252"/>
      <c r="Q121" s="252"/>
      <c r="R121" s="252"/>
      <c r="S121" s="252"/>
      <c r="T121" s="253"/>
      <c r="U121" s="13"/>
      <c r="V121" s="13"/>
      <c r="W121" s="13"/>
      <c r="X121" s="13"/>
      <c r="Y121" s="13"/>
      <c r="Z121" s="13"/>
      <c r="AA121" s="13"/>
      <c r="AB121" s="13"/>
      <c r="AC121" s="13"/>
      <c r="AD121" s="13"/>
      <c r="AE121" s="13"/>
      <c r="AT121" s="254" t="s">
        <v>217</v>
      </c>
      <c r="AU121" s="254" t="s">
        <v>83</v>
      </c>
      <c r="AV121" s="13" t="s">
        <v>81</v>
      </c>
      <c r="AW121" s="13" t="s">
        <v>35</v>
      </c>
      <c r="AX121" s="13" t="s">
        <v>74</v>
      </c>
      <c r="AY121" s="254" t="s">
        <v>204</v>
      </c>
    </row>
    <row r="122" s="14" customFormat="1">
      <c r="A122" s="14"/>
      <c r="B122" s="255"/>
      <c r="C122" s="256"/>
      <c r="D122" s="240" t="s">
        <v>217</v>
      </c>
      <c r="E122" s="257" t="s">
        <v>19</v>
      </c>
      <c r="F122" s="258" t="s">
        <v>816</v>
      </c>
      <c r="G122" s="256"/>
      <c r="H122" s="259">
        <v>30</v>
      </c>
      <c r="I122" s="260"/>
      <c r="J122" s="256"/>
      <c r="K122" s="256"/>
      <c r="L122" s="261"/>
      <c r="M122" s="262"/>
      <c r="N122" s="263"/>
      <c r="O122" s="263"/>
      <c r="P122" s="263"/>
      <c r="Q122" s="263"/>
      <c r="R122" s="263"/>
      <c r="S122" s="263"/>
      <c r="T122" s="264"/>
      <c r="U122" s="14"/>
      <c r="V122" s="14"/>
      <c r="W122" s="14"/>
      <c r="X122" s="14"/>
      <c r="Y122" s="14"/>
      <c r="Z122" s="14"/>
      <c r="AA122" s="14"/>
      <c r="AB122" s="14"/>
      <c r="AC122" s="14"/>
      <c r="AD122" s="14"/>
      <c r="AE122" s="14"/>
      <c r="AT122" s="265" t="s">
        <v>217</v>
      </c>
      <c r="AU122" s="265" t="s">
        <v>83</v>
      </c>
      <c r="AV122" s="14" t="s">
        <v>83</v>
      </c>
      <c r="AW122" s="14" t="s">
        <v>35</v>
      </c>
      <c r="AX122" s="14" t="s">
        <v>81</v>
      </c>
      <c r="AY122" s="265" t="s">
        <v>204</v>
      </c>
    </row>
    <row r="123" s="2" customFormat="1" ht="21.75" customHeight="1">
      <c r="A123" s="38"/>
      <c r="B123" s="39"/>
      <c r="C123" s="227" t="s">
        <v>104</v>
      </c>
      <c r="D123" s="227" t="s">
        <v>207</v>
      </c>
      <c r="E123" s="228" t="s">
        <v>1025</v>
      </c>
      <c r="F123" s="229" t="s">
        <v>1026</v>
      </c>
      <c r="G123" s="230" t="s">
        <v>525</v>
      </c>
      <c r="H123" s="231">
        <v>40</v>
      </c>
      <c r="I123" s="232"/>
      <c r="J123" s="233">
        <f>ROUND(I123*H123,2)</f>
        <v>0</v>
      </c>
      <c r="K123" s="229" t="s">
        <v>1006</v>
      </c>
      <c r="L123" s="44"/>
      <c r="M123" s="234" t="s">
        <v>19</v>
      </c>
      <c r="N123" s="235" t="s">
        <v>45</v>
      </c>
      <c r="O123" s="84"/>
      <c r="P123" s="236">
        <f>O123*H123</f>
        <v>0</v>
      </c>
      <c r="Q123" s="236">
        <v>0</v>
      </c>
      <c r="R123" s="236">
        <f>Q123*H123</f>
        <v>0</v>
      </c>
      <c r="S123" s="236">
        <v>0</v>
      </c>
      <c r="T123" s="237">
        <f>S123*H123</f>
        <v>0</v>
      </c>
      <c r="U123" s="38"/>
      <c r="V123" s="38"/>
      <c r="W123" s="38"/>
      <c r="X123" s="38"/>
      <c r="Y123" s="38"/>
      <c r="Z123" s="38"/>
      <c r="AA123" s="38"/>
      <c r="AB123" s="38"/>
      <c r="AC123" s="38"/>
      <c r="AD123" s="38"/>
      <c r="AE123" s="38"/>
      <c r="AR123" s="238" t="s">
        <v>104</v>
      </c>
      <c r="AT123" s="238" t="s">
        <v>207</v>
      </c>
      <c r="AU123" s="238" t="s">
        <v>83</v>
      </c>
      <c r="AY123" s="17" t="s">
        <v>204</v>
      </c>
      <c r="BE123" s="239">
        <f>IF(N123="základní",J123,0)</f>
        <v>0</v>
      </c>
      <c r="BF123" s="239">
        <f>IF(N123="snížená",J123,0)</f>
        <v>0</v>
      </c>
      <c r="BG123" s="239">
        <f>IF(N123="zákl. přenesená",J123,0)</f>
        <v>0</v>
      </c>
      <c r="BH123" s="239">
        <f>IF(N123="sníž. přenesená",J123,0)</f>
        <v>0</v>
      </c>
      <c r="BI123" s="239">
        <f>IF(N123="nulová",J123,0)</f>
        <v>0</v>
      </c>
      <c r="BJ123" s="17" t="s">
        <v>81</v>
      </c>
      <c r="BK123" s="239">
        <f>ROUND(I123*H123,2)</f>
        <v>0</v>
      </c>
      <c r="BL123" s="17" t="s">
        <v>104</v>
      </c>
      <c r="BM123" s="238" t="s">
        <v>1027</v>
      </c>
    </row>
    <row r="124" s="2" customFormat="1">
      <c r="A124" s="38"/>
      <c r="B124" s="39"/>
      <c r="C124" s="40"/>
      <c r="D124" s="240" t="s">
        <v>213</v>
      </c>
      <c r="E124" s="40"/>
      <c r="F124" s="241" t="s">
        <v>1028</v>
      </c>
      <c r="G124" s="40"/>
      <c r="H124" s="40"/>
      <c r="I124" s="147"/>
      <c r="J124" s="40"/>
      <c r="K124" s="40"/>
      <c r="L124" s="44"/>
      <c r="M124" s="242"/>
      <c r="N124" s="243"/>
      <c r="O124" s="84"/>
      <c r="P124" s="84"/>
      <c r="Q124" s="84"/>
      <c r="R124" s="84"/>
      <c r="S124" s="84"/>
      <c r="T124" s="85"/>
      <c r="U124" s="38"/>
      <c r="V124" s="38"/>
      <c r="W124" s="38"/>
      <c r="X124" s="38"/>
      <c r="Y124" s="38"/>
      <c r="Z124" s="38"/>
      <c r="AA124" s="38"/>
      <c r="AB124" s="38"/>
      <c r="AC124" s="38"/>
      <c r="AD124" s="38"/>
      <c r="AE124" s="38"/>
      <c r="AT124" s="17" t="s">
        <v>213</v>
      </c>
      <c r="AU124" s="17" t="s">
        <v>83</v>
      </c>
    </row>
    <row r="125" s="2" customFormat="1">
      <c r="A125" s="38"/>
      <c r="B125" s="39"/>
      <c r="C125" s="40"/>
      <c r="D125" s="240" t="s">
        <v>215</v>
      </c>
      <c r="E125" s="40"/>
      <c r="F125" s="244" t="s">
        <v>1029</v>
      </c>
      <c r="G125" s="40"/>
      <c r="H125" s="40"/>
      <c r="I125" s="147"/>
      <c r="J125" s="40"/>
      <c r="K125" s="40"/>
      <c r="L125" s="44"/>
      <c r="M125" s="242"/>
      <c r="N125" s="243"/>
      <c r="O125" s="84"/>
      <c r="P125" s="84"/>
      <c r="Q125" s="84"/>
      <c r="R125" s="84"/>
      <c r="S125" s="84"/>
      <c r="T125" s="85"/>
      <c r="U125" s="38"/>
      <c r="V125" s="38"/>
      <c r="W125" s="38"/>
      <c r="X125" s="38"/>
      <c r="Y125" s="38"/>
      <c r="Z125" s="38"/>
      <c r="AA125" s="38"/>
      <c r="AB125" s="38"/>
      <c r="AC125" s="38"/>
      <c r="AD125" s="38"/>
      <c r="AE125" s="38"/>
      <c r="AT125" s="17" t="s">
        <v>215</v>
      </c>
      <c r="AU125" s="17" t="s">
        <v>83</v>
      </c>
    </row>
    <row r="126" s="13" customFormat="1">
      <c r="A126" s="13"/>
      <c r="B126" s="245"/>
      <c r="C126" s="246"/>
      <c r="D126" s="240" t="s">
        <v>217</v>
      </c>
      <c r="E126" s="247" t="s">
        <v>19</v>
      </c>
      <c r="F126" s="248" t="s">
        <v>1024</v>
      </c>
      <c r="G126" s="246"/>
      <c r="H126" s="247" t="s">
        <v>19</v>
      </c>
      <c r="I126" s="249"/>
      <c r="J126" s="246"/>
      <c r="K126" s="246"/>
      <c r="L126" s="250"/>
      <c r="M126" s="251"/>
      <c r="N126" s="252"/>
      <c r="O126" s="252"/>
      <c r="P126" s="252"/>
      <c r="Q126" s="252"/>
      <c r="R126" s="252"/>
      <c r="S126" s="252"/>
      <c r="T126" s="253"/>
      <c r="U126" s="13"/>
      <c r="V126" s="13"/>
      <c r="W126" s="13"/>
      <c r="X126" s="13"/>
      <c r="Y126" s="13"/>
      <c r="Z126" s="13"/>
      <c r="AA126" s="13"/>
      <c r="AB126" s="13"/>
      <c r="AC126" s="13"/>
      <c r="AD126" s="13"/>
      <c r="AE126" s="13"/>
      <c r="AT126" s="254" t="s">
        <v>217</v>
      </c>
      <c r="AU126" s="254" t="s">
        <v>83</v>
      </c>
      <c r="AV126" s="13" t="s">
        <v>81</v>
      </c>
      <c r="AW126" s="13" t="s">
        <v>35</v>
      </c>
      <c r="AX126" s="13" t="s">
        <v>74</v>
      </c>
      <c r="AY126" s="254" t="s">
        <v>204</v>
      </c>
    </row>
    <row r="127" s="14" customFormat="1">
      <c r="A127" s="14"/>
      <c r="B127" s="255"/>
      <c r="C127" s="256"/>
      <c r="D127" s="240" t="s">
        <v>217</v>
      </c>
      <c r="E127" s="257" t="s">
        <v>19</v>
      </c>
      <c r="F127" s="258" t="s">
        <v>450</v>
      </c>
      <c r="G127" s="256"/>
      <c r="H127" s="259">
        <v>40</v>
      </c>
      <c r="I127" s="260"/>
      <c r="J127" s="256"/>
      <c r="K127" s="256"/>
      <c r="L127" s="261"/>
      <c r="M127" s="262"/>
      <c r="N127" s="263"/>
      <c r="O127" s="263"/>
      <c r="P127" s="263"/>
      <c r="Q127" s="263"/>
      <c r="R127" s="263"/>
      <c r="S127" s="263"/>
      <c r="T127" s="264"/>
      <c r="U127" s="14"/>
      <c r="V127" s="14"/>
      <c r="W127" s="14"/>
      <c r="X127" s="14"/>
      <c r="Y127" s="14"/>
      <c r="Z127" s="14"/>
      <c r="AA127" s="14"/>
      <c r="AB127" s="14"/>
      <c r="AC127" s="14"/>
      <c r="AD127" s="14"/>
      <c r="AE127" s="14"/>
      <c r="AT127" s="265" t="s">
        <v>217</v>
      </c>
      <c r="AU127" s="265" t="s">
        <v>83</v>
      </c>
      <c r="AV127" s="14" t="s">
        <v>83</v>
      </c>
      <c r="AW127" s="14" t="s">
        <v>35</v>
      </c>
      <c r="AX127" s="14" t="s">
        <v>81</v>
      </c>
      <c r="AY127" s="265" t="s">
        <v>204</v>
      </c>
    </row>
    <row r="128" s="2" customFormat="1" ht="33" customHeight="1">
      <c r="A128" s="38"/>
      <c r="B128" s="39"/>
      <c r="C128" s="227" t="s">
        <v>205</v>
      </c>
      <c r="D128" s="227" t="s">
        <v>207</v>
      </c>
      <c r="E128" s="228" t="s">
        <v>1030</v>
      </c>
      <c r="F128" s="229" t="s">
        <v>1031</v>
      </c>
      <c r="G128" s="230" t="s">
        <v>261</v>
      </c>
      <c r="H128" s="231">
        <v>81.227999999999994</v>
      </c>
      <c r="I128" s="232"/>
      <c r="J128" s="233">
        <f>ROUND(I128*H128,2)</f>
        <v>0</v>
      </c>
      <c r="K128" s="229" t="s">
        <v>1006</v>
      </c>
      <c r="L128" s="44"/>
      <c r="M128" s="234" t="s">
        <v>19</v>
      </c>
      <c r="N128" s="235" t="s">
        <v>45</v>
      </c>
      <c r="O128" s="84"/>
      <c r="P128" s="236">
        <f>O128*H128</f>
        <v>0</v>
      </c>
      <c r="Q128" s="236">
        <v>0</v>
      </c>
      <c r="R128" s="236">
        <f>Q128*H128</f>
        <v>0</v>
      </c>
      <c r="S128" s="236">
        <v>0</v>
      </c>
      <c r="T128" s="237">
        <f>S128*H128</f>
        <v>0</v>
      </c>
      <c r="U128" s="38"/>
      <c r="V128" s="38"/>
      <c r="W128" s="38"/>
      <c r="X128" s="38"/>
      <c r="Y128" s="38"/>
      <c r="Z128" s="38"/>
      <c r="AA128" s="38"/>
      <c r="AB128" s="38"/>
      <c r="AC128" s="38"/>
      <c r="AD128" s="38"/>
      <c r="AE128" s="38"/>
      <c r="AR128" s="238" t="s">
        <v>104</v>
      </c>
      <c r="AT128" s="238" t="s">
        <v>207</v>
      </c>
      <c r="AU128" s="238" t="s">
        <v>83</v>
      </c>
      <c r="AY128" s="17" t="s">
        <v>204</v>
      </c>
      <c r="BE128" s="239">
        <f>IF(N128="základní",J128,0)</f>
        <v>0</v>
      </c>
      <c r="BF128" s="239">
        <f>IF(N128="snížená",J128,0)</f>
        <v>0</v>
      </c>
      <c r="BG128" s="239">
        <f>IF(N128="zákl. přenesená",J128,0)</f>
        <v>0</v>
      </c>
      <c r="BH128" s="239">
        <f>IF(N128="sníž. přenesená",J128,0)</f>
        <v>0</v>
      </c>
      <c r="BI128" s="239">
        <f>IF(N128="nulová",J128,0)</f>
        <v>0</v>
      </c>
      <c r="BJ128" s="17" t="s">
        <v>81</v>
      </c>
      <c r="BK128" s="239">
        <f>ROUND(I128*H128,2)</f>
        <v>0</v>
      </c>
      <c r="BL128" s="17" t="s">
        <v>104</v>
      </c>
      <c r="BM128" s="238" t="s">
        <v>1032</v>
      </c>
    </row>
    <row r="129" s="2" customFormat="1">
      <c r="A129" s="38"/>
      <c r="B129" s="39"/>
      <c r="C129" s="40"/>
      <c r="D129" s="240" t="s">
        <v>213</v>
      </c>
      <c r="E129" s="40"/>
      <c r="F129" s="241" t="s">
        <v>1033</v>
      </c>
      <c r="G129" s="40"/>
      <c r="H129" s="40"/>
      <c r="I129" s="147"/>
      <c r="J129" s="40"/>
      <c r="K129" s="40"/>
      <c r="L129" s="44"/>
      <c r="M129" s="242"/>
      <c r="N129" s="243"/>
      <c r="O129" s="84"/>
      <c r="P129" s="84"/>
      <c r="Q129" s="84"/>
      <c r="R129" s="84"/>
      <c r="S129" s="84"/>
      <c r="T129" s="85"/>
      <c r="U129" s="38"/>
      <c r="V129" s="38"/>
      <c r="W129" s="38"/>
      <c r="X129" s="38"/>
      <c r="Y129" s="38"/>
      <c r="Z129" s="38"/>
      <c r="AA129" s="38"/>
      <c r="AB129" s="38"/>
      <c r="AC129" s="38"/>
      <c r="AD129" s="38"/>
      <c r="AE129" s="38"/>
      <c r="AT129" s="17" t="s">
        <v>213</v>
      </c>
      <c r="AU129" s="17" t="s">
        <v>83</v>
      </c>
    </row>
    <row r="130" s="2" customFormat="1">
      <c r="A130" s="38"/>
      <c r="B130" s="39"/>
      <c r="C130" s="40"/>
      <c r="D130" s="240" t="s">
        <v>215</v>
      </c>
      <c r="E130" s="40"/>
      <c r="F130" s="244" t="s">
        <v>1034</v>
      </c>
      <c r="G130" s="40"/>
      <c r="H130" s="40"/>
      <c r="I130" s="147"/>
      <c r="J130" s="40"/>
      <c r="K130" s="40"/>
      <c r="L130" s="44"/>
      <c r="M130" s="242"/>
      <c r="N130" s="243"/>
      <c r="O130" s="84"/>
      <c r="P130" s="84"/>
      <c r="Q130" s="84"/>
      <c r="R130" s="84"/>
      <c r="S130" s="84"/>
      <c r="T130" s="85"/>
      <c r="U130" s="38"/>
      <c r="V130" s="38"/>
      <c r="W130" s="38"/>
      <c r="X130" s="38"/>
      <c r="Y130" s="38"/>
      <c r="Z130" s="38"/>
      <c r="AA130" s="38"/>
      <c r="AB130" s="38"/>
      <c r="AC130" s="38"/>
      <c r="AD130" s="38"/>
      <c r="AE130" s="38"/>
      <c r="AT130" s="17" t="s">
        <v>215</v>
      </c>
      <c r="AU130" s="17" t="s">
        <v>83</v>
      </c>
    </row>
    <row r="131" s="14" customFormat="1">
      <c r="A131" s="14"/>
      <c r="B131" s="255"/>
      <c r="C131" s="256"/>
      <c r="D131" s="240" t="s">
        <v>217</v>
      </c>
      <c r="E131" s="257" t="s">
        <v>19</v>
      </c>
      <c r="F131" s="258" t="s">
        <v>1035</v>
      </c>
      <c r="G131" s="256"/>
      <c r="H131" s="259">
        <v>21.600000000000001</v>
      </c>
      <c r="I131" s="260"/>
      <c r="J131" s="256"/>
      <c r="K131" s="256"/>
      <c r="L131" s="261"/>
      <c r="M131" s="262"/>
      <c r="N131" s="263"/>
      <c r="O131" s="263"/>
      <c r="P131" s="263"/>
      <c r="Q131" s="263"/>
      <c r="R131" s="263"/>
      <c r="S131" s="263"/>
      <c r="T131" s="264"/>
      <c r="U131" s="14"/>
      <c r="V131" s="14"/>
      <c r="W131" s="14"/>
      <c r="X131" s="14"/>
      <c r="Y131" s="14"/>
      <c r="Z131" s="14"/>
      <c r="AA131" s="14"/>
      <c r="AB131" s="14"/>
      <c r="AC131" s="14"/>
      <c r="AD131" s="14"/>
      <c r="AE131" s="14"/>
      <c r="AT131" s="265" t="s">
        <v>217</v>
      </c>
      <c r="AU131" s="265" t="s">
        <v>83</v>
      </c>
      <c r="AV131" s="14" t="s">
        <v>83</v>
      </c>
      <c r="AW131" s="14" t="s">
        <v>35</v>
      </c>
      <c r="AX131" s="14" t="s">
        <v>74</v>
      </c>
      <c r="AY131" s="265" t="s">
        <v>204</v>
      </c>
    </row>
    <row r="132" s="14" customFormat="1">
      <c r="A132" s="14"/>
      <c r="B132" s="255"/>
      <c r="C132" s="256"/>
      <c r="D132" s="240" t="s">
        <v>217</v>
      </c>
      <c r="E132" s="257" t="s">
        <v>19</v>
      </c>
      <c r="F132" s="258" t="s">
        <v>1036</v>
      </c>
      <c r="G132" s="256"/>
      <c r="H132" s="259">
        <v>33</v>
      </c>
      <c r="I132" s="260"/>
      <c r="J132" s="256"/>
      <c r="K132" s="256"/>
      <c r="L132" s="261"/>
      <c r="M132" s="262"/>
      <c r="N132" s="263"/>
      <c r="O132" s="263"/>
      <c r="P132" s="263"/>
      <c r="Q132" s="263"/>
      <c r="R132" s="263"/>
      <c r="S132" s="263"/>
      <c r="T132" s="264"/>
      <c r="U132" s="14"/>
      <c r="V132" s="14"/>
      <c r="W132" s="14"/>
      <c r="X132" s="14"/>
      <c r="Y132" s="14"/>
      <c r="Z132" s="14"/>
      <c r="AA132" s="14"/>
      <c r="AB132" s="14"/>
      <c r="AC132" s="14"/>
      <c r="AD132" s="14"/>
      <c r="AE132" s="14"/>
      <c r="AT132" s="265" t="s">
        <v>217</v>
      </c>
      <c r="AU132" s="265" t="s">
        <v>83</v>
      </c>
      <c r="AV132" s="14" t="s">
        <v>83</v>
      </c>
      <c r="AW132" s="14" t="s">
        <v>35</v>
      </c>
      <c r="AX132" s="14" t="s">
        <v>74</v>
      </c>
      <c r="AY132" s="265" t="s">
        <v>204</v>
      </c>
    </row>
    <row r="133" s="14" customFormat="1">
      <c r="A133" s="14"/>
      <c r="B133" s="255"/>
      <c r="C133" s="256"/>
      <c r="D133" s="240" t="s">
        <v>217</v>
      </c>
      <c r="E133" s="257" t="s">
        <v>19</v>
      </c>
      <c r="F133" s="258" t="s">
        <v>1037</v>
      </c>
      <c r="G133" s="256"/>
      <c r="H133" s="259">
        <v>11</v>
      </c>
      <c r="I133" s="260"/>
      <c r="J133" s="256"/>
      <c r="K133" s="256"/>
      <c r="L133" s="261"/>
      <c r="M133" s="262"/>
      <c r="N133" s="263"/>
      <c r="O133" s="263"/>
      <c r="P133" s="263"/>
      <c r="Q133" s="263"/>
      <c r="R133" s="263"/>
      <c r="S133" s="263"/>
      <c r="T133" s="264"/>
      <c r="U133" s="14"/>
      <c r="V133" s="14"/>
      <c r="W133" s="14"/>
      <c r="X133" s="14"/>
      <c r="Y133" s="14"/>
      <c r="Z133" s="14"/>
      <c r="AA133" s="14"/>
      <c r="AB133" s="14"/>
      <c r="AC133" s="14"/>
      <c r="AD133" s="14"/>
      <c r="AE133" s="14"/>
      <c r="AT133" s="265" t="s">
        <v>217</v>
      </c>
      <c r="AU133" s="265" t="s">
        <v>83</v>
      </c>
      <c r="AV133" s="14" t="s">
        <v>83</v>
      </c>
      <c r="AW133" s="14" t="s">
        <v>35</v>
      </c>
      <c r="AX133" s="14" t="s">
        <v>74</v>
      </c>
      <c r="AY133" s="265" t="s">
        <v>204</v>
      </c>
    </row>
    <row r="134" s="14" customFormat="1">
      <c r="A134" s="14"/>
      <c r="B134" s="255"/>
      <c r="C134" s="256"/>
      <c r="D134" s="240" t="s">
        <v>217</v>
      </c>
      <c r="E134" s="257" t="s">
        <v>19</v>
      </c>
      <c r="F134" s="258" t="s">
        <v>1038</v>
      </c>
      <c r="G134" s="256"/>
      <c r="H134" s="259">
        <v>4.5</v>
      </c>
      <c r="I134" s="260"/>
      <c r="J134" s="256"/>
      <c r="K134" s="256"/>
      <c r="L134" s="261"/>
      <c r="M134" s="262"/>
      <c r="N134" s="263"/>
      <c r="O134" s="263"/>
      <c r="P134" s="263"/>
      <c r="Q134" s="263"/>
      <c r="R134" s="263"/>
      <c r="S134" s="263"/>
      <c r="T134" s="264"/>
      <c r="U134" s="14"/>
      <c r="V134" s="14"/>
      <c r="W134" s="14"/>
      <c r="X134" s="14"/>
      <c r="Y134" s="14"/>
      <c r="Z134" s="14"/>
      <c r="AA134" s="14"/>
      <c r="AB134" s="14"/>
      <c r="AC134" s="14"/>
      <c r="AD134" s="14"/>
      <c r="AE134" s="14"/>
      <c r="AT134" s="265" t="s">
        <v>217</v>
      </c>
      <c r="AU134" s="265" t="s">
        <v>83</v>
      </c>
      <c r="AV134" s="14" t="s">
        <v>83</v>
      </c>
      <c r="AW134" s="14" t="s">
        <v>35</v>
      </c>
      <c r="AX134" s="14" t="s">
        <v>74</v>
      </c>
      <c r="AY134" s="265" t="s">
        <v>204</v>
      </c>
    </row>
    <row r="135" s="14" customFormat="1">
      <c r="A135" s="14"/>
      <c r="B135" s="255"/>
      <c r="C135" s="256"/>
      <c r="D135" s="240" t="s">
        <v>217</v>
      </c>
      <c r="E135" s="257" t="s">
        <v>19</v>
      </c>
      <c r="F135" s="258" t="s">
        <v>1039</v>
      </c>
      <c r="G135" s="256"/>
      <c r="H135" s="259">
        <v>2.1280000000000001</v>
      </c>
      <c r="I135" s="260"/>
      <c r="J135" s="256"/>
      <c r="K135" s="256"/>
      <c r="L135" s="261"/>
      <c r="M135" s="262"/>
      <c r="N135" s="263"/>
      <c r="O135" s="263"/>
      <c r="P135" s="263"/>
      <c r="Q135" s="263"/>
      <c r="R135" s="263"/>
      <c r="S135" s="263"/>
      <c r="T135" s="264"/>
      <c r="U135" s="14"/>
      <c r="V135" s="14"/>
      <c r="W135" s="14"/>
      <c r="X135" s="14"/>
      <c r="Y135" s="14"/>
      <c r="Z135" s="14"/>
      <c r="AA135" s="14"/>
      <c r="AB135" s="14"/>
      <c r="AC135" s="14"/>
      <c r="AD135" s="14"/>
      <c r="AE135" s="14"/>
      <c r="AT135" s="265" t="s">
        <v>217</v>
      </c>
      <c r="AU135" s="265" t="s">
        <v>83</v>
      </c>
      <c r="AV135" s="14" t="s">
        <v>83</v>
      </c>
      <c r="AW135" s="14" t="s">
        <v>35</v>
      </c>
      <c r="AX135" s="14" t="s">
        <v>74</v>
      </c>
      <c r="AY135" s="265" t="s">
        <v>204</v>
      </c>
    </row>
    <row r="136" s="14" customFormat="1">
      <c r="A136" s="14"/>
      <c r="B136" s="255"/>
      <c r="C136" s="256"/>
      <c r="D136" s="240" t="s">
        <v>217</v>
      </c>
      <c r="E136" s="257" t="s">
        <v>19</v>
      </c>
      <c r="F136" s="258" t="s">
        <v>1040</v>
      </c>
      <c r="G136" s="256"/>
      <c r="H136" s="259">
        <v>9</v>
      </c>
      <c r="I136" s="260"/>
      <c r="J136" s="256"/>
      <c r="K136" s="256"/>
      <c r="L136" s="261"/>
      <c r="M136" s="262"/>
      <c r="N136" s="263"/>
      <c r="O136" s="263"/>
      <c r="P136" s="263"/>
      <c r="Q136" s="263"/>
      <c r="R136" s="263"/>
      <c r="S136" s="263"/>
      <c r="T136" s="264"/>
      <c r="U136" s="14"/>
      <c r="V136" s="14"/>
      <c r="W136" s="14"/>
      <c r="X136" s="14"/>
      <c r="Y136" s="14"/>
      <c r="Z136" s="14"/>
      <c r="AA136" s="14"/>
      <c r="AB136" s="14"/>
      <c r="AC136" s="14"/>
      <c r="AD136" s="14"/>
      <c r="AE136" s="14"/>
      <c r="AT136" s="265" t="s">
        <v>217</v>
      </c>
      <c r="AU136" s="265" t="s">
        <v>83</v>
      </c>
      <c r="AV136" s="14" t="s">
        <v>83</v>
      </c>
      <c r="AW136" s="14" t="s">
        <v>35</v>
      </c>
      <c r="AX136" s="14" t="s">
        <v>74</v>
      </c>
      <c r="AY136" s="265" t="s">
        <v>204</v>
      </c>
    </row>
    <row r="137" s="15" customFormat="1">
      <c r="A137" s="15"/>
      <c r="B137" s="266"/>
      <c r="C137" s="267"/>
      <c r="D137" s="240" t="s">
        <v>217</v>
      </c>
      <c r="E137" s="268" t="s">
        <v>19</v>
      </c>
      <c r="F137" s="269" t="s">
        <v>268</v>
      </c>
      <c r="G137" s="267"/>
      <c r="H137" s="270">
        <v>81.227999999999994</v>
      </c>
      <c r="I137" s="271"/>
      <c r="J137" s="267"/>
      <c r="K137" s="267"/>
      <c r="L137" s="272"/>
      <c r="M137" s="273"/>
      <c r="N137" s="274"/>
      <c r="O137" s="274"/>
      <c r="P137" s="274"/>
      <c r="Q137" s="274"/>
      <c r="R137" s="274"/>
      <c r="S137" s="274"/>
      <c r="T137" s="275"/>
      <c r="U137" s="15"/>
      <c r="V137" s="15"/>
      <c r="W137" s="15"/>
      <c r="X137" s="15"/>
      <c r="Y137" s="15"/>
      <c r="Z137" s="15"/>
      <c r="AA137" s="15"/>
      <c r="AB137" s="15"/>
      <c r="AC137" s="15"/>
      <c r="AD137" s="15"/>
      <c r="AE137" s="15"/>
      <c r="AT137" s="276" t="s">
        <v>217</v>
      </c>
      <c r="AU137" s="276" t="s">
        <v>83</v>
      </c>
      <c r="AV137" s="15" t="s">
        <v>104</v>
      </c>
      <c r="AW137" s="15" t="s">
        <v>35</v>
      </c>
      <c r="AX137" s="15" t="s">
        <v>81</v>
      </c>
      <c r="AY137" s="276" t="s">
        <v>204</v>
      </c>
    </row>
    <row r="138" s="2" customFormat="1" ht="21.75" customHeight="1">
      <c r="A138" s="38"/>
      <c r="B138" s="39"/>
      <c r="C138" s="227" t="s">
        <v>242</v>
      </c>
      <c r="D138" s="227" t="s">
        <v>207</v>
      </c>
      <c r="E138" s="228" t="s">
        <v>1041</v>
      </c>
      <c r="F138" s="229" t="s">
        <v>1042</v>
      </c>
      <c r="G138" s="230" t="s">
        <v>261</v>
      </c>
      <c r="H138" s="231">
        <v>15</v>
      </c>
      <c r="I138" s="232"/>
      <c r="J138" s="233">
        <f>ROUND(I138*H138,2)</f>
        <v>0</v>
      </c>
      <c r="K138" s="229" t="s">
        <v>19</v>
      </c>
      <c r="L138" s="44"/>
      <c r="M138" s="234" t="s">
        <v>19</v>
      </c>
      <c r="N138" s="235" t="s">
        <v>45</v>
      </c>
      <c r="O138" s="84"/>
      <c r="P138" s="236">
        <f>O138*H138</f>
        <v>0</v>
      </c>
      <c r="Q138" s="236">
        <v>0</v>
      </c>
      <c r="R138" s="236">
        <f>Q138*H138</f>
        <v>0</v>
      </c>
      <c r="S138" s="236">
        <v>0</v>
      </c>
      <c r="T138" s="237">
        <f>S138*H138</f>
        <v>0</v>
      </c>
      <c r="U138" s="38"/>
      <c r="V138" s="38"/>
      <c r="W138" s="38"/>
      <c r="X138" s="38"/>
      <c r="Y138" s="38"/>
      <c r="Z138" s="38"/>
      <c r="AA138" s="38"/>
      <c r="AB138" s="38"/>
      <c r="AC138" s="38"/>
      <c r="AD138" s="38"/>
      <c r="AE138" s="38"/>
      <c r="AR138" s="238" t="s">
        <v>104</v>
      </c>
      <c r="AT138" s="238" t="s">
        <v>207</v>
      </c>
      <c r="AU138" s="238" t="s">
        <v>83</v>
      </c>
      <c r="AY138" s="17" t="s">
        <v>204</v>
      </c>
      <c r="BE138" s="239">
        <f>IF(N138="základní",J138,0)</f>
        <v>0</v>
      </c>
      <c r="BF138" s="239">
        <f>IF(N138="snížená",J138,0)</f>
        <v>0</v>
      </c>
      <c r="BG138" s="239">
        <f>IF(N138="zákl. přenesená",J138,0)</f>
        <v>0</v>
      </c>
      <c r="BH138" s="239">
        <f>IF(N138="sníž. přenesená",J138,0)</f>
        <v>0</v>
      </c>
      <c r="BI138" s="239">
        <f>IF(N138="nulová",J138,0)</f>
        <v>0</v>
      </c>
      <c r="BJ138" s="17" t="s">
        <v>81</v>
      </c>
      <c r="BK138" s="239">
        <f>ROUND(I138*H138,2)</f>
        <v>0</v>
      </c>
      <c r="BL138" s="17" t="s">
        <v>104</v>
      </c>
      <c r="BM138" s="238" t="s">
        <v>1043</v>
      </c>
    </row>
    <row r="139" s="2" customFormat="1">
      <c r="A139" s="38"/>
      <c r="B139" s="39"/>
      <c r="C139" s="40"/>
      <c r="D139" s="240" t="s">
        <v>213</v>
      </c>
      <c r="E139" s="40"/>
      <c r="F139" s="241" t="s">
        <v>1044</v>
      </c>
      <c r="G139" s="40"/>
      <c r="H139" s="40"/>
      <c r="I139" s="147"/>
      <c r="J139" s="40"/>
      <c r="K139" s="40"/>
      <c r="L139" s="44"/>
      <c r="M139" s="242"/>
      <c r="N139" s="243"/>
      <c r="O139" s="84"/>
      <c r="P139" s="84"/>
      <c r="Q139" s="84"/>
      <c r="R139" s="84"/>
      <c r="S139" s="84"/>
      <c r="T139" s="85"/>
      <c r="U139" s="38"/>
      <c r="V139" s="38"/>
      <c r="W139" s="38"/>
      <c r="X139" s="38"/>
      <c r="Y139" s="38"/>
      <c r="Z139" s="38"/>
      <c r="AA139" s="38"/>
      <c r="AB139" s="38"/>
      <c r="AC139" s="38"/>
      <c r="AD139" s="38"/>
      <c r="AE139" s="38"/>
      <c r="AT139" s="17" t="s">
        <v>213</v>
      </c>
      <c r="AU139" s="17" t="s">
        <v>83</v>
      </c>
    </row>
    <row r="140" s="2" customFormat="1">
      <c r="A140" s="38"/>
      <c r="B140" s="39"/>
      <c r="C140" s="40"/>
      <c r="D140" s="240" t="s">
        <v>215</v>
      </c>
      <c r="E140" s="40"/>
      <c r="F140" s="244" t="s">
        <v>1045</v>
      </c>
      <c r="G140" s="40"/>
      <c r="H140" s="40"/>
      <c r="I140" s="147"/>
      <c r="J140" s="40"/>
      <c r="K140" s="40"/>
      <c r="L140" s="44"/>
      <c r="M140" s="242"/>
      <c r="N140" s="243"/>
      <c r="O140" s="84"/>
      <c r="P140" s="84"/>
      <c r="Q140" s="84"/>
      <c r="R140" s="84"/>
      <c r="S140" s="84"/>
      <c r="T140" s="85"/>
      <c r="U140" s="38"/>
      <c r="V140" s="38"/>
      <c r="W140" s="38"/>
      <c r="X140" s="38"/>
      <c r="Y140" s="38"/>
      <c r="Z140" s="38"/>
      <c r="AA140" s="38"/>
      <c r="AB140" s="38"/>
      <c r="AC140" s="38"/>
      <c r="AD140" s="38"/>
      <c r="AE140" s="38"/>
      <c r="AT140" s="17" t="s">
        <v>215</v>
      </c>
      <c r="AU140" s="17" t="s">
        <v>83</v>
      </c>
    </row>
    <row r="141" s="13" customFormat="1">
      <c r="A141" s="13"/>
      <c r="B141" s="245"/>
      <c r="C141" s="246"/>
      <c r="D141" s="240" t="s">
        <v>217</v>
      </c>
      <c r="E141" s="247" t="s">
        <v>19</v>
      </c>
      <c r="F141" s="248" t="s">
        <v>1046</v>
      </c>
      <c r="G141" s="246"/>
      <c r="H141" s="247" t="s">
        <v>19</v>
      </c>
      <c r="I141" s="249"/>
      <c r="J141" s="246"/>
      <c r="K141" s="246"/>
      <c r="L141" s="250"/>
      <c r="M141" s="251"/>
      <c r="N141" s="252"/>
      <c r="O141" s="252"/>
      <c r="P141" s="252"/>
      <c r="Q141" s="252"/>
      <c r="R141" s="252"/>
      <c r="S141" s="252"/>
      <c r="T141" s="253"/>
      <c r="U141" s="13"/>
      <c r="V141" s="13"/>
      <c r="W141" s="13"/>
      <c r="X141" s="13"/>
      <c r="Y141" s="13"/>
      <c r="Z141" s="13"/>
      <c r="AA141" s="13"/>
      <c r="AB141" s="13"/>
      <c r="AC141" s="13"/>
      <c r="AD141" s="13"/>
      <c r="AE141" s="13"/>
      <c r="AT141" s="254" t="s">
        <v>217</v>
      </c>
      <c r="AU141" s="254" t="s">
        <v>83</v>
      </c>
      <c r="AV141" s="13" t="s">
        <v>81</v>
      </c>
      <c r="AW141" s="13" t="s">
        <v>35</v>
      </c>
      <c r="AX141" s="13" t="s">
        <v>74</v>
      </c>
      <c r="AY141" s="254" t="s">
        <v>204</v>
      </c>
    </row>
    <row r="142" s="14" customFormat="1">
      <c r="A142" s="14"/>
      <c r="B142" s="255"/>
      <c r="C142" s="256"/>
      <c r="D142" s="240" t="s">
        <v>217</v>
      </c>
      <c r="E142" s="257" t="s">
        <v>19</v>
      </c>
      <c r="F142" s="258" t="s">
        <v>1047</v>
      </c>
      <c r="G142" s="256"/>
      <c r="H142" s="259">
        <v>15</v>
      </c>
      <c r="I142" s="260"/>
      <c r="J142" s="256"/>
      <c r="K142" s="256"/>
      <c r="L142" s="261"/>
      <c r="M142" s="262"/>
      <c r="N142" s="263"/>
      <c r="O142" s="263"/>
      <c r="P142" s="263"/>
      <c r="Q142" s="263"/>
      <c r="R142" s="263"/>
      <c r="S142" s="263"/>
      <c r="T142" s="264"/>
      <c r="U142" s="14"/>
      <c r="V142" s="14"/>
      <c r="W142" s="14"/>
      <c r="X142" s="14"/>
      <c r="Y142" s="14"/>
      <c r="Z142" s="14"/>
      <c r="AA142" s="14"/>
      <c r="AB142" s="14"/>
      <c r="AC142" s="14"/>
      <c r="AD142" s="14"/>
      <c r="AE142" s="14"/>
      <c r="AT142" s="265" t="s">
        <v>217</v>
      </c>
      <c r="AU142" s="265" t="s">
        <v>83</v>
      </c>
      <c r="AV142" s="14" t="s">
        <v>83</v>
      </c>
      <c r="AW142" s="14" t="s">
        <v>35</v>
      </c>
      <c r="AX142" s="14" t="s">
        <v>81</v>
      </c>
      <c r="AY142" s="265" t="s">
        <v>204</v>
      </c>
    </row>
    <row r="143" s="2" customFormat="1" ht="21.75" customHeight="1">
      <c r="A143" s="38"/>
      <c r="B143" s="39"/>
      <c r="C143" s="227" t="s">
        <v>247</v>
      </c>
      <c r="D143" s="227" t="s">
        <v>207</v>
      </c>
      <c r="E143" s="228" t="s">
        <v>1048</v>
      </c>
      <c r="F143" s="229" t="s">
        <v>1049</v>
      </c>
      <c r="G143" s="230" t="s">
        <v>525</v>
      </c>
      <c r="H143" s="231">
        <v>33</v>
      </c>
      <c r="I143" s="232"/>
      <c r="J143" s="233">
        <f>ROUND(I143*H143,2)</f>
        <v>0</v>
      </c>
      <c r="K143" s="229" t="s">
        <v>1006</v>
      </c>
      <c r="L143" s="44"/>
      <c r="M143" s="234" t="s">
        <v>19</v>
      </c>
      <c r="N143" s="235" t="s">
        <v>45</v>
      </c>
      <c r="O143" s="84"/>
      <c r="P143" s="236">
        <f>O143*H143</f>
        <v>0</v>
      </c>
      <c r="Q143" s="236">
        <v>0.002</v>
      </c>
      <c r="R143" s="236">
        <f>Q143*H143</f>
        <v>0.066000000000000003</v>
      </c>
      <c r="S143" s="236">
        <v>0</v>
      </c>
      <c r="T143" s="237">
        <f>S143*H143</f>
        <v>0</v>
      </c>
      <c r="U143" s="38"/>
      <c r="V143" s="38"/>
      <c r="W143" s="38"/>
      <c r="X143" s="38"/>
      <c r="Y143" s="38"/>
      <c r="Z143" s="38"/>
      <c r="AA143" s="38"/>
      <c r="AB143" s="38"/>
      <c r="AC143" s="38"/>
      <c r="AD143" s="38"/>
      <c r="AE143" s="38"/>
      <c r="AR143" s="238" t="s">
        <v>104</v>
      </c>
      <c r="AT143" s="238" t="s">
        <v>207</v>
      </c>
      <c r="AU143" s="238" t="s">
        <v>83</v>
      </c>
      <c r="AY143" s="17" t="s">
        <v>204</v>
      </c>
      <c r="BE143" s="239">
        <f>IF(N143="základní",J143,0)</f>
        <v>0</v>
      </c>
      <c r="BF143" s="239">
        <f>IF(N143="snížená",J143,0)</f>
        <v>0</v>
      </c>
      <c r="BG143" s="239">
        <f>IF(N143="zákl. přenesená",J143,0)</f>
        <v>0</v>
      </c>
      <c r="BH143" s="239">
        <f>IF(N143="sníž. přenesená",J143,0)</f>
        <v>0</v>
      </c>
      <c r="BI143" s="239">
        <f>IF(N143="nulová",J143,0)</f>
        <v>0</v>
      </c>
      <c r="BJ143" s="17" t="s">
        <v>81</v>
      </c>
      <c r="BK143" s="239">
        <f>ROUND(I143*H143,2)</f>
        <v>0</v>
      </c>
      <c r="BL143" s="17" t="s">
        <v>104</v>
      </c>
      <c r="BM143" s="238" t="s">
        <v>1050</v>
      </c>
    </row>
    <row r="144" s="2" customFormat="1">
      <c r="A144" s="38"/>
      <c r="B144" s="39"/>
      <c r="C144" s="40"/>
      <c r="D144" s="240" t="s">
        <v>213</v>
      </c>
      <c r="E144" s="40"/>
      <c r="F144" s="241" t="s">
        <v>1051</v>
      </c>
      <c r="G144" s="40"/>
      <c r="H144" s="40"/>
      <c r="I144" s="147"/>
      <c r="J144" s="40"/>
      <c r="K144" s="40"/>
      <c r="L144" s="44"/>
      <c r="M144" s="242"/>
      <c r="N144" s="243"/>
      <c r="O144" s="84"/>
      <c r="P144" s="84"/>
      <c r="Q144" s="84"/>
      <c r="R144" s="84"/>
      <c r="S144" s="84"/>
      <c r="T144" s="85"/>
      <c r="U144" s="38"/>
      <c r="V144" s="38"/>
      <c r="W144" s="38"/>
      <c r="X144" s="38"/>
      <c r="Y144" s="38"/>
      <c r="Z144" s="38"/>
      <c r="AA144" s="38"/>
      <c r="AB144" s="38"/>
      <c r="AC144" s="38"/>
      <c r="AD144" s="38"/>
      <c r="AE144" s="38"/>
      <c r="AT144" s="17" t="s">
        <v>213</v>
      </c>
      <c r="AU144" s="17" t="s">
        <v>83</v>
      </c>
    </row>
    <row r="145" s="2" customFormat="1">
      <c r="A145" s="38"/>
      <c r="B145" s="39"/>
      <c r="C145" s="40"/>
      <c r="D145" s="240" t="s">
        <v>215</v>
      </c>
      <c r="E145" s="40"/>
      <c r="F145" s="244" t="s">
        <v>1052</v>
      </c>
      <c r="G145" s="40"/>
      <c r="H145" s="40"/>
      <c r="I145" s="147"/>
      <c r="J145" s="40"/>
      <c r="K145" s="40"/>
      <c r="L145" s="44"/>
      <c r="M145" s="242"/>
      <c r="N145" s="243"/>
      <c r="O145" s="84"/>
      <c r="P145" s="84"/>
      <c r="Q145" s="84"/>
      <c r="R145" s="84"/>
      <c r="S145" s="84"/>
      <c r="T145" s="85"/>
      <c r="U145" s="38"/>
      <c r="V145" s="38"/>
      <c r="W145" s="38"/>
      <c r="X145" s="38"/>
      <c r="Y145" s="38"/>
      <c r="Z145" s="38"/>
      <c r="AA145" s="38"/>
      <c r="AB145" s="38"/>
      <c r="AC145" s="38"/>
      <c r="AD145" s="38"/>
      <c r="AE145" s="38"/>
      <c r="AT145" s="17" t="s">
        <v>215</v>
      </c>
      <c r="AU145" s="17" t="s">
        <v>83</v>
      </c>
    </row>
    <row r="146" s="13" customFormat="1">
      <c r="A146" s="13"/>
      <c r="B146" s="245"/>
      <c r="C146" s="246"/>
      <c r="D146" s="240" t="s">
        <v>217</v>
      </c>
      <c r="E146" s="247" t="s">
        <v>19</v>
      </c>
      <c r="F146" s="248" t="s">
        <v>1053</v>
      </c>
      <c r="G146" s="246"/>
      <c r="H146" s="247" t="s">
        <v>19</v>
      </c>
      <c r="I146" s="249"/>
      <c r="J146" s="246"/>
      <c r="K146" s="246"/>
      <c r="L146" s="250"/>
      <c r="M146" s="251"/>
      <c r="N146" s="252"/>
      <c r="O146" s="252"/>
      <c r="P146" s="252"/>
      <c r="Q146" s="252"/>
      <c r="R146" s="252"/>
      <c r="S146" s="252"/>
      <c r="T146" s="253"/>
      <c r="U146" s="13"/>
      <c r="V146" s="13"/>
      <c r="W146" s="13"/>
      <c r="X146" s="13"/>
      <c r="Y146" s="13"/>
      <c r="Z146" s="13"/>
      <c r="AA146" s="13"/>
      <c r="AB146" s="13"/>
      <c r="AC146" s="13"/>
      <c r="AD146" s="13"/>
      <c r="AE146" s="13"/>
      <c r="AT146" s="254" t="s">
        <v>217</v>
      </c>
      <c r="AU146" s="254" t="s">
        <v>83</v>
      </c>
      <c r="AV146" s="13" t="s">
        <v>81</v>
      </c>
      <c r="AW146" s="13" t="s">
        <v>35</v>
      </c>
      <c r="AX146" s="13" t="s">
        <v>74</v>
      </c>
      <c r="AY146" s="254" t="s">
        <v>204</v>
      </c>
    </row>
    <row r="147" s="14" customFormat="1">
      <c r="A147" s="14"/>
      <c r="B147" s="255"/>
      <c r="C147" s="256"/>
      <c r="D147" s="240" t="s">
        <v>217</v>
      </c>
      <c r="E147" s="257" t="s">
        <v>19</v>
      </c>
      <c r="F147" s="258" t="s">
        <v>1054</v>
      </c>
      <c r="G147" s="256"/>
      <c r="H147" s="259">
        <v>18</v>
      </c>
      <c r="I147" s="260"/>
      <c r="J147" s="256"/>
      <c r="K147" s="256"/>
      <c r="L147" s="261"/>
      <c r="M147" s="262"/>
      <c r="N147" s="263"/>
      <c r="O147" s="263"/>
      <c r="P147" s="263"/>
      <c r="Q147" s="263"/>
      <c r="R147" s="263"/>
      <c r="S147" s="263"/>
      <c r="T147" s="264"/>
      <c r="U147" s="14"/>
      <c r="V147" s="14"/>
      <c r="W147" s="14"/>
      <c r="X147" s="14"/>
      <c r="Y147" s="14"/>
      <c r="Z147" s="14"/>
      <c r="AA147" s="14"/>
      <c r="AB147" s="14"/>
      <c r="AC147" s="14"/>
      <c r="AD147" s="14"/>
      <c r="AE147" s="14"/>
      <c r="AT147" s="265" t="s">
        <v>217</v>
      </c>
      <c r="AU147" s="265" t="s">
        <v>83</v>
      </c>
      <c r="AV147" s="14" t="s">
        <v>83</v>
      </c>
      <c r="AW147" s="14" t="s">
        <v>35</v>
      </c>
      <c r="AX147" s="14" t="s">
        <v>74</v>
      </c>
      <c r="AY147" s="265" t="s">
        <v>204</v>
      </c>
    </row>
    <row r="148" s="13" customFormat="1">
      <c r="A148" s="13"/>
      <c r="B148" s="245"/>
      <c r="C148" s="246"/>
      <c r="D148" s="240" t="s">
        <v>217</v>
      </c>
      <c r="E148" s="247" t="s">
        <v>19</v>
      </c>
      <c r="F148" s="248" t="s">
        <v>1055</v>
      </c>
      <c r="G148" s="246"/>
      <c r="H148" s="247" t="s">
        <v>19</v>
      </c>
      <c r="I148" s="249"/>
      <c r="J148" s="246"/>
      <c r="K148" s="246"/>
      <c r="L148" s="250"/>
      <c r="M148" s="251"/>
      <c r="N148" s="252"/>
      <c r="O148" s="252"/>
      <c r="P148" s="252"/>
      <c r="Q148" s="252"/>
      <c r="R148" s="252"/>
      <c r="S148" s="252"/>
      <c r="T148" s="253"/>
      <c r="U148" s="13"/>
      <c r="V148" s="13"/>
      <c r="W148" s="13"/>
      <c r="X148" s="13"/>
      <c r="Y148" s="13"/>
      <c r="Z148" s="13"/>
      <c r="AA148" s="13"/>
      <c r="AB148" s="13"/>
      <c r="AC148" s="13"/>
      <c r="AD148" s="13"/>
      <c r="AE148" s="13"/>
      <c r="AT148" s="254" t="s">
        <v>217</v>
      </c>
      <c r="AU148" s="254" t="s">
        <v>83</v>
      </c>
      <c r="AV148" s="13" t="s">
        <v>81</v>
      </c>
      <c r="AW148" s="13" t="s">
        <v>35</v>
      </c>
      <c r="AX148" s="13" t="s">
        <v>74</v>
      </c>
      <c r="AY148" s="254" t="s">
        <v>204</v>
      </c>
    </row>
    <row r="149" s="14" customFormat="1">
      <c r="A149" s="14"/>
      <c r="B149" s="255"/>
      <c r="C149" s="256"/>
      <c r="D149" s="240" t="s">
        <v>217</v>
      </c>
      <c r="E149" s="257" t="s">
        <v>19</v>
      </c>
      <c r="F149" s="258" t="s">
        <v>1056</v>
      </c>
      <c r="G149" s="256"/>
      <c r="H149" s="259">
        <v>15</v>
      </c>
      <c r="I149" s="260"/>
      <c r="J149" s="256"/>
      <c r="K149" s="256"/>
      <c r="L149" s="261"/>
      <c r="M149" s="262"/>
      <c r="N149" s="263"/>
      <c r="O149" s="263"/>
      <c r="P149" s="263"/>
      <c r="Q149" s="263"/>
      <c r="R149" s="263"/>
      <c r="S149" s="263"/>
      <c r="T149" s="264"/>
      <c r="U149" s="14"/>
      <c r="V149" s="14"/>
      <c r="W149" s="14"/>
      <c r="X149" s="14"/>
      <c r="Y149" s="14"/>
      <c r="Z149" s="14"/>
      <c r="AA149" s="14"/>
      <c r="AB149" s="14"/>
      <c r="AC149" s="14"/>
      <c r="AD149" s="14"/>
      <c r="AE149" s="14"/>
      <c r="AT149" s="265" t="s">
        <v>217</v>
      </c>
      <c r="AU149" s="265" t="s">
        <v>83</v>
      </c>
      <c r="AV149" s="14" t="s">
        <v>83</v>
      </c>
      <c r="AW149" s="14" t="s">
        <v>35</v>
      </c>
      <c r="AX149" s="14" t="s">
        <v>74</v>
      </c>
      <c r="AY149" s="265" t="s">
        <v>204</v>
      </c>
    </row>
    <row r="150" s="15" customFormat="1">
      <c r="A150" s="15"/>
      <c r="B150" s="266"/>
      <c r="C150" s="267"/>
      <c r="D150" s="240" t="s">
        <v>217</v>
      </c>
      <c r="E150" s="268" t="s">
        <v>19</v>
      </c>
      <c r="F150" s="269" t="s">
        <v>268</v>
      </c>
      <c r="G150" s="267"/>
      <c r="H150" s="270">
        <v>33</v>
      </c>
      <c r="I150" s="271"/>
      <c r="J150" s="267"/>
      <c r="K150" s="267"/>
      <c r="L150" s="272"/>
      <c r="M150" s="273"/>
      <c r="N150" s="274"/>
      <c r="O150" s="274"/>
      <c r="P150" s="274"/>
      <c r="Q150" s="274"/>
      <c r="R150" s="274"/>
      <c r="S150" s="274"/>
      <c r="T150" s="275"/>
      <c r="U150" s="15"/>
      <c r="V150" s="15"/>
      <c r="W150" s="15"/>
      <c r="X150" s="15"/>
      <c r="Y150" s="15"/>
      <c r="Z150" s="15"/>
      <c r="AA150" s="15"/>
      <c r="AB150" s="15"/>
      <c r="AC150" s="15"/>
      <c r="AD150" s="15"/>
      <c r="AE150" s="15"/>
      <c r="AT150" s="276" t="s">
        <v>217</v>
      </c>
      <c r="AU150" s="276" t="s">
        <v>83</v>
      </c>
      <c r="AV150" s="15" t="s">
        <v>104</v>
      </c>
      <c r="AW150" s="15" t="s">
        <v>35</v>
      </c>
      <c r="AX150" s="15" t="s">
        <v>81</v>
      </c>
      <c r="AY150" s="276" t="s">
        <v>204</v>
      </c>
    </row>
    <row r="151" s="2" customFormat="1" ht="21.75" customHeight="1">
      <c r="A151" s="38"/>
      <c r="B151" s="39"/>
      <c r="C151" s="227" t="s">
        <v>252</v>
      </c>
      <c r="D151" s="227" t="s">
        <v>207</v>
      </c>
      <c r="E151" s="228" t="s">
        <v>1057</v>
      </c>
      <c r="F151" s="229" t="s">
        <v>1058</v>
      </c>
      <c r="G151" s="230" t="s">
        <v>525</v>
      </c>
      <c r="H151" s="231">
        <v>33</v>
      </c>
      <c r="I151" s="232"/>
      <c r="J151" s="233">
        <f>ROUND(I151*H151,2)</f>
        <v>0</v>
      </c>
      <c r="K151" s="229" t="s">
        <v>1006</v>
      </c>
      <c r="L151" s="44"/>
      <c r="M151" s="234" t="s">
        <v>19</v>
      </c>
      <c r="N151" s="235" t="s">
        <v>45</v>
      </c>
      <c r="O151" s="84"/>
      <c r="P151" s="236">
        <f>O151*H151</f>
        <v>0</v>
      </c>
      <c r="Q151" s="236">
        <v>0</v>
      </c>
      <c r="R151" s="236">
        <f>Q151*H151</f>
        <v>0</v>
      </c>
      <c r="S151" s="236">
        <v>0</v>
      </c>
      <c r="T151" s="237">
        <f>S151*H151</f>
        <v>0</v>
      </c>
      <c r="U151" s="38"/>
      <c r="V151" s="38"/>
      <c r="W151" s="38"/>
      <c r="X151" s="38"/>
      <c r="Y151" s="38"/>
      <c r="Z151" s="38"/>
      <c r="AA151" s="38"/>
      <c r="AB151" s="38"/>
      <c r="AC151" s="38"/>
      <c r="AD151" s="38"/>
      <c r="AE151" s="38"/>
      <c r="AR151" s="238" t="s">
        <v>104</v>
      </c>
      <c r="AT151" s="238" t="s">
        <v>207</v>
      </c>
      <c r="AU151" s="238" t="s">
        <v>83</v>
      </c>
      <c r="AY151" s="17" t="s">
        <v>204</v>
      </c>
      <c r="BE151" s="239">
        <f>IF(N151="základní",J151,0)</f>
        <v>0</v>
      </c>
      <c r="BF151" s="239">
        <f>IF(N151="snížená",J151,0)</f>
        <v>0</v>
      </c>
      <c r="BG151" s="239">
        <f>IF(N151="zákl. přenesená",J151,0)</f>
        <v>0</v>
      </c>
      <c r="BH151" s="239">
        <f>IF(N151="sníž. přenesená",J151,0)</f>
        <v>0</v>
      </c>
      <c r="BI151" s="239">
        <f>IF(N151="nulová",J151,0)</f>
        <v>0</v>
      </c>
      <c r="BJ151" s="17" t="s">
        <v>81</v>
      </c>
      <c r="BK151" s="239">
        <f>ROUND(I151*H151,2)</f>
        <v>0</v>
      </c>
      <c r="BL151" s="17" t="s">
        <v>104</v>
      </c>
      <c r="BM151" s="238" t="s">
        <v>1059</v>
      </c>
    </row>
    <row r="152" s="2" customFormat="1">
      <c r="A152" s="38"/>
      <c r="B152" s="39"/>
      <c r="C152" s="40"/>
      <c r="D152" s="240" t="s">
        <v>213</v>
      </c>
      <c r="E152" s="40"/>
      <c r="F152" s="241" t="s">
        <v>1060</v>
      </c>
      <c r="G152" s="40"/>
      <c r="H152" s="40"/>
      <c r="I152" s="147"/>
      <c r="J152" s="40"/>
      <c r="K152" s="40"/>
      <c r="L152" s="44"/>
      <c r="M152" s="242"/>
      <c r="N152" s="243"/>
      <c r="O152" s="84"/>
      <c r="P152" s="84"/>
      <c r="Q152" s="84"/>
      <c r="R152" s="84"/>
      <c r="S152" s="84"/>
      <c r="T152" s="85"/>
      <c r="U152" s="38"/>
      <c r="V152" s="38"/>
      <c r="W152" s="38"/>
      <c r="X152" s="38"/>
      <c r="Y152" s="38"/>
      <c r="Z152" s="38"/>
      <c r="AA152" s="38"/>
      <c r="AB152" s="38"/>
      <c r="AC152" s="38"/>
      <c r="AD152" s="38"/>
      <c r="AE152" s="38"/>
      <c r="AT152" s="17" t="s">
        <v>213</v>
      </c>
      <c r="AU152" s="17" t="s">
        <v>83</v>
      </c>
    </row>
    <row r="153" s="2" customFormat="1" ht="21.75" customHeight="1">
      <c r="A153" s="38"/>
      <c r="B153" s="39"/>
      <c r="C153" s="227" t="s">
        <v>258</v>
      </c>
      <c r="D153" s="227" t="s">
        <v>207</v>
      </c>
      <c r="E153" s="228" t="s">
        <v>1061</v>
      </c>
      <c r="F153" s="229" t="s">
        <v>1062</v>
      </c>
      <c r="G153" s="230" t="s">
        <v>261</v>
      </c>
      <c r="H153" s="231">
        <v>81.227999999999994</v>
      </c>
      <c r="I153" s="232"/>
      <c r="J153" s="233">
        <f>ROUND(I153*H153,2)</f>
        <v>0</v>
      </c>
      <c r="K153" s="229" t="s">
        <v>1006</v>
      </c>
      <c r="L153" s="44"/>
      <c r="M153" s="234" t="s">
        <v>19</v>
      </c>
      <c r="N153" s="235" t="s">
        <v>45</v>
      </c>
      <c r="O153" s="84"/>
      <c r="P153" s="236">
        <f>O153*H153</f>
        <v>0</v>
      </c>
      <c r="Q153" s="236">
        <v>0</v>
      </c>
      <c r="R153" s="236">
        <f>Q153*H153</f>
        <v>0</v>
      </c>
      <c r="S153" s="236">
        <v>0</v>
      </c>
      <c r="T153" s="237">
        <f>S153*H153</f>
        <v>0</v>
      </c>
      <c r="U153" s="38"/>
      <c r="V153" s="38"/>
      <c r="W153" s="38"/>
      <c r="X153" s="38"/>
      <c r="Y153" s="38"/>
      <c r="Z153" s="38"/>
      <c r="AA153" s="38"/>
      <c r="AB153" s="38"/>
      <c r="AC153" s="38"/>
      <c r="AD153" s="38"/>
      <c r="AE153" s="38"/>
      <c r="AR153" s="238" t="s">
        <v>104</v>
      </c>
      <c r="AT153" s="238" t="s">
        <v>207</v>
      </c>
      <c r="AU153" s="238" t="s">
        <v>83</v>
      </c>
      <c r="AY153" s="17" t="s">
        <v>204</v>
      </c>
      <c r="BE153" s="239">
        <f>IF(N153="základní",J153,0)</f>
        <v>0</v>
      </c>
      <c r="BF153" s="239">
        <f>IF(N153="snížená",J153,0)</f>
        <v>0</v>
      </c>
      <c r="BG153" s="239">
        <f>IF(N153="zákl. přenesená",J153,0)</f>
        <v>0</v>
      </c>
      <c r="BH153" s="239">
        <f>IF(N153="sníž. přenesená",J153,0)</f>
        <v>0</v>
      </c>
      <c r="BI153" s="239">
        <f>IF(N153="nulová",J153,0)</f>
        <v>0</v>
      </c>
      <c r="BJ153" s="17" t="s">
        <v>81</v>
      </c>
      <c r="BK153" s="239">
        <f>ROUND(I153*H153,2)</f>
        <v>0</v>
      </c>
      <c r="BL153" s="17" t="s">
        <v>104</v>
      </c>
      <c r="BM153" s="238" t="s">
        <v>1063</v>
      </c>
    </row>
    <row r="154" s="2" customFormat="1">
      <c r="A154" s="38"/>
      <c r="B154" s="39"/>
      <c r="C154" s="40"/>
      <c r="D154" s="240" t="s">
        <v>213</v>
      </c>
      <c r="E154" s="40"/>
      <c r="F154" s="241" t="s">
        <v>1064</v>
      </c>
      <c r="G154" s="40"/>
      <c r="H154" s="40"/>
      <c r="I154" s="147"/>
      <c r="J154" s="40"/>
      <c r="K154" s="40"/>
      <c r="L154" s="44"/>
      <c r="M154" s="242"/>
      <c r="N154" s="243"/>
      <c r="O154" s="84"/>
      <c r="P154" s="84"/>
      <c r="Q154" s="84"/>
      <c r="R154" s="84"/>
      <c r="S154" s="84"/>
      <c r="T154" s="85"/>
      <c r="U154" s="38"/>
      <c r="V154" s="38"/>
      <c r="W154" s="38"/>
      <c r="X154" s="38"/>
      <c r="Y154" s="38"/>
      <c r="Z154" s="38"/>
      <c r="AA154" s="38"/>
      <c r="AB154" s="38"/>
      <c r="AC154" s="38"/>
      <c r="AD154" s="38"/>
      <c r="AE154" s="38"/>
      <c r="AT154" s="17" t="s">
        <v>213</v>
      </c>
      <c r="AU154" s="17" t="s">
        <v>83</v>
      </c>
    </row>
    <row r="155" s="2" customFormat="1">
      <c r="A155" s="38"/>
      <c r="B155" s="39"/>
      <c r="C155" s="40"/>
      <c r="D155" s="240" t="s">
        <v>215</v>
      </c>
      <c r="E155" s="40"/>
      <c r="F155" s="244" t="s">
        <v>1065</v>
      </c>
      <c r="G155" s="40"/>
      <c r="H155" s="40"/>
      <c r="I155" s="147"/>
      <c r="J155" s="40"/>
      <c r="K155" s="40"/>
      <c r="L155" s="44"/>
      <c r="M155" s="242"/>
      <c r="N155" s="243"/>
      <c r="O155" s="84"/>
      <c r="P155" s="84"/>
      <c r="Q155" s="84"/>
      <c r="R155" s="84"/>
      <c r="S155" s="84"/>
      <c r="T155" s="85"/>
      <c r="U155" s="38"/>
      <c r="V155" s="38"/>
      <c r="W155" s="38"/>
      <c r="X155" s="38"/>
      <c r="Y155" s="38"/>
      <c r="Z155" s="38"/>
      <c r="AA155" s="38"/>
      <c r="AB155" s="38"/>
      <c r="AC155" s="38"/>
      <c r="AD155" s="38"/>
      <c r="AE155" s="38"/>
      <c r="AT155" s="17" t="s">
        <v>215</v>
      </c>
      <c r="AU155" s="17" t="s">
        <v>83</v>
      </c>
    </row>
    <row r="156" s="2" customFormat="1" ht="33" customHeight="1">
      <c r="A156" s="38"/>
      <c r="B156" s="39"/>
      <c r="C156" s="227" t="s">
        <v>269</v>
      </c>
      <c r="D156" s="227" t="s">
        <v>207</v>
      </c>
      <c r="E156" s="228" t="s">
        <v>1066</v>
      </c>
      <c r="F156" s="229" t="s">
        <v>1067</v>
      </c>
      <c r="G156" s="230" t="s">
        <v>261</v>
      </c>
      <c r="H156" s="231">
        <v>568.596</v>
      </c>
      <c r="I156" s="232"/>
      <c r="J156" s="233">
        <f>ROUND(I156*H156,2)</f>
        <v>0</v>
      </c>
      <c r="K156" s="229" t="s">
        <v>1006</v>
      </c>
      <c r="L156" s="44"/>
      <c r="M156" s="234" t="s">
        <v>19</v>
      </c>
      <c r="N156" s="235" t="s">
        <v>45</v>
      </c>
      <c r="O156" s="84"/>
      <c r="P156" s="236">
        <f>O156*H156</f>
        <v>0</v>
      </c>
      <c r="Q156" s="236">
        <v>0</v>
      </c>
      <c r="R156" s="236">
        <f>Q156*H156</f>
        <v>0</v>
      </c>
      <c r="S156" s="236">
        <v>0</v>
      </c>
      <c r="T156" s="237">
        <f>S156*H156</f>
        <v>0</v>
      </c>
      <c r="U156" s="38"/>
      <c r="V156" s="38"/>
      <c r="W156" s="38"/>
      <c r="X156" s="38"/>
      <c r="Y156" s="38"/>
      <c r="Z156" s="38"/>
      <c r="AA156" s="38"/>
      <c r="AB156" s="38"/>
      <c r="AC156" s="38"/>
      <c r="AD156" s="38"/>
      <c r="AE156" s="38"/>
      <c r="AR156" s="238" t="s">
        <v>104</v>
      </c>
      <c r="AT156" s="238" t="s">
        <v>207</v>
      </c>
      <c r="AU156" s="238" t="s">
        <v>83</v>
      </c>
      <c r="AY156" s="17" t="s">
        <v>204</v>
      </c>
      <c r="BE156" s="239">
        <f>IF(N156="základní",J156,0)</f>
        <v>0</v>
      </c>
      <c r="BF156" s="239">
        <f>IF(N156="snížená",J156,0)</f>
        <v>0</v>
      </c>
      <c r="BG156" s="239">
        <f>IF(N156="zákl. přenesená",J156,0)</f>
        <v>0</v>
      </c>
      <c r="BH156" s="239">
        <f>IF(N156="sníž. přenesená",J156,0)</f>
        <v>0</v>
      </c>
      <c r="BI156" s="239">
        <f>IF(N156="nulová",J156,0)</f>
        <v>0</v>
      </c>
      <c r="BJ156" s="17" t="s">
        <v>81</v>
      </c>
      <c r="BK156" s="239">
        <f>ROUND(I156*H156,2)</f>
        <v>0</v>
      </c>
      <c r="BL156" s="17" t="s">
        <v>104</v>
      </c>
      <c r="BM156" s="238" t="s">
        <v>1068</v>
      </c>
    </row>
    <row r="157" s="2" customFormat="1">
      <c r="A157" s="38"/>
      <c r="B157" s="39"/>
      <c r="C157" s="40"/>
      <c r="D157" s="240" t="s">
        <v>213</v>
      </c>
      <c r="E157" s="40"/>
      <c r="F157" s="241" t="s">
        <v>1069</v>
      </c>
      <c r="G157" s="40"/>
      <c r="H157" s="40"/>
      <c r="I157" s="147"/>
      <c r="J157" s="40"/>
      <c r="K157" s="40"/>
      <c r="L157" s="44"/>
      <c r="M157" s="242"/>
      <c r="N157" s="243"/>
      <c r="O157" s="84"/>
      <c r="P157" s="84"/>
      <c r="Q157" s="84"/>
      <c r="R157" s="84"/>
      <c r="S157" s="84"/>
      <c r="T157" s="85"/>
      <c r="U157" s="38"/>
      <c r="V157" s="38"/>
      <c r="W157" s="38"/>
      <c r="X157" s="38"/>
      <c r="Y157" s="38"/>
      <c r="Z157" s="38"/>
      <c r="AA157" s="38"/>
      <c r="AB157" s="38"/>
      <c r="AC157" s="38"/>
      <c r="AD157" s="38"/>
      <c r="AE157" s="38"/>
      <c r="AT157" s="17" t="s">
        <v>213</v>
      </c>
      <c r="AU157" s="17" t="s">
        <v>83</v>
      </c>
    </row>
    <row r="158" s="2" customFormat="1">
      <c r="A158" s="38"/>
      <c r="B158" s="39"/>
      <c r="C158" s="40"/>
      <c r="D158" s="240" t="s">
        <v>215</v>
      </c>
      <c r="E158" s="40"/>
      <c r="F158" s="244" t="s">
        <v>1065</v>
      </c>
      <c r="G158" s="40"/>
      <c r="H158" s="40"/>
      <c r="I158" s="147"/>
      <c r="J158" s="40"/>
      <c r="K158" s="40"/>
      <c r="L158" s="44"/>
      <c r="M158" s="242"/>
      <c r="N158" s="243"/>
      <c r="O158" s="84"/>
      <c r="P158" s="84"/>
      <c r="Q158" s="84"/>
      <c r="R158" s="84"/>
      <c r="S158" s="84"/>
      <c r="T158" s="85"/>
      <c r="U158" s="38"/>
      <c r="V158" s="38"/>
      <c r="W158" s="38"/>
      <c r="X158" s="38"/>
      <c r="Y158" s="38"/>
      <c r="Z158" s="38"/>
      <c r="AA158" s="38"/>
      <c r="AB158" s="38"/>
      <c r="AC158" s="38"/>
      <c r="AD158" s="38"/>
      <c r="AE158" s="38"/>
      <c r="AT158" s="17" t="s">
        <v>215</v>
      </c>
      <c r="AU158" s="17" t="s">
        <v>83</v>
      </c>
    </row>
    <row r="159" s="2" customFormat="1">
      <c r="A159" s="38"/>
      <c r="B159" s="39"/>
      <c r="C159" s="40"/>
      <c r="D159" s="240" t="s">
        <v>240</v>
      </c>
      <c r="E159" s="40"/>
      <c r="F159" s="244" t="s">
        <v>1070</v>
      </c>
      <c r="G159" s="40"/>
      <c r="H159" s="40"/>
      <c r="I159" s="147"/>
      <c r="J159" s="40"/>
      <c r="K159" s="40"/>
      <c r="L159" s="44"/>
      <c r="M159" s="242"/>
      <c r="N159" s="243"/>
      <c r="O159" s="84"/>
      <c r="P159" s="84"/>
      <c r="Q159" s="84"/>
      <c r="R159" s="84"/>
      <c r="S159" s="84"/>
      <c r="T159" s="85"/>
      <c r="U159" s="38"/>
      <c r="V159" s="38"/>
      <c r="W159" s="38"/>
      <c r="X159" s="38"/>
      <c r="Y159" s="38"/>
      <c r="Z159" s="38"/>
      <c r="AA159" s="38"/>
      <c r="AB159" s="38"/>
      <c r="AC159" s="38"/>
      <c r="AD159" s="38"/>
      <c r="AE159" s="38"/>
      <c r="AT159" s="17" t="s">
        <v>240</v>
      </c>
      <c r="AU159" s="17" t="s">
        <v>83</v>
      </c>
    </row>
    <row r="160" s="14" customFormat="1">
      <c r="A160" s="14"/>
      <c r="B160" s="255"/>
      <c r="C160" s="256"/>
      <c r="D160" s="240" t="s">
        <v>217</v>
      </c>
      <c r="E160" s="257" t="s">
        <v>19</v>
      </c>
      <c r="F160" s="258" t="s">
        <v>1071</v>
      </c>
      <c r="G160" s="256"/>
      <c r="H160" s="259">
        <v>568.596</v>
      </c>
      <c r="I160" s="260"/>
      <c r="J160" s="256"/>
      <c r="K160" s="256"/>
      <c r="L160" s="261"/>
      <c r="M160" s="262"/>
      <c r="N160" s="263"/>
      <c r="O160" s="263"/>
      <c r="P160" s="263"/>
      <c r="Q160" s="263"/>
      <c r="R160" s="263"/>
      <c r="S160" s="263"/>
      <c r="T160" s="264"/>
      <c r="U160" s="14"/>
      <c r="V160" s="14"/>
      <c r="W160" s="14"/>
      <c r="X160" s="14"/>
      <c r="Y160" s="14"/>
      <c r="Z160" s="14"/>
      <c r="AA160" s="14"/>
      <c r="AB160" s="14"/>
      <c r="AC160" s="14"/>
      <c r="AD160" s="14"/>
      <c r="AE160" s="14"/>
      <c r="AT160" s="265" t="s">
        <v>217</v>
      </c>
      <c r="AU160" s="265" t="s">
        <v>83</v>
      </c>
      <c r="AV160" s="14" t="s">
        <v>83</v>
      </c>
      <c r="AW160" s="14" t="s">
        <v>35</v>
      </c>
      <c r="AX160" s="14" t="s">
        <v>81</v>
      </c>
      <c r="AY160" s="265" t="s">
        <v>204</v>
      </c>
    </row>
    <row r="161" s="2" customFormat="1" ht="21.75" customHeight="1">
      <c r="A161" s="38"/>
      <c r="B161" s="39"/>
      <c r="C161" s="227" t="s">
        <v>275</v>
      </c>
      <c r="D161" s="227" t="s">
        <v>207</v>
      </c>
      <c r="E161" s="228" t="s">
        <v>1072</v>
      </c>
      <c r="F161" s="229" t="s">
        <v>1073</v>
      </c>
      <c r="G161" s="230" t="s">
        <v>261</v>
      </c>
      <c r="H161" s="231">
        <v>6</v>
      </c>
      <c r="I161" s="232"/>
      <c r="J161" s="233">
        <f>ROUND(I161*H161,2)</f>
        <v>0</v>
      </c>
      <c r="K161" s="229" t="s">
        <v>1006</v>
      </c>
      <c r="L161" s="44"/>
      <c r="M161" s="234" t="s">
        <v>19</v>
      </c>
      <c r="N161" s="235" t="s">
        <v>45</v>
      </c>
      <c r="O161" s="84"/>
      <c r="P161" s="236">
        <f>O161*H161</f>
        <v>0</v>
      </c>
      <c r="Q161" s="236">
        <v>0</v>
      </c>
      <c r="R161" s="236">
        <f>Q161*H161</f>
        <v>0</v>
      </c>
      <c r="S161" s="236">
        <v>0</v>
      </c>
      <c r="T161" s="237">
        <f>S161*H161</f>
        <v>0</v>
      </c>
      <c r="U161" s="38"/>
      <c r="V161" s="38"/>
      <c r="W161" s="38"/>
      <c r="X161" s="38"/>
      <c r="Y161" s="38"/>
      <c r="Z161" s="38"/>
      <c r="AA161" s="38"/>
      <c r="AB161" s="38"/>
      <c r="AC161" s="38"/>
      <c r="AD161" s="38"/>
      <c r="AE161" s="38"/>
      <c r="AR161" s="238" t="s">
        <v>104</v>
      </c>
      <c r="AT161" s="238" t="s">
        <v>207</v>
      </c>
      <c r="AU161" s="238" t="s">
        <v>83</v>
      </c>
      <c r="AY161" s="17" t="s">
        <v>204</v>
      </c>
      <c r="BE161" s="239">
        <f>IF(N161="základní",J161,0)</f>
        <v>0</v>
      </c>
      <c r="BF161" s="239">
        <f>IF(N161="snížená",J161,0)</f>
        <v>0</v>
      </c>
      <c r="BG161" s="239">
        <f>IF(N161="zákl. přenesená",J161,0)</f>
        <v>0</v>
      </c>
      <c r="BH161" s="239">
        <f>IF(N161="sníž. přenesená",J161,0)</f>
        <v>0</v>
      </c>
      <c r="BI161" s="239">
        <f>IF(N161="nulová",J161,0)</f>
        <v>0</v>
      </c>
      <c r="BJ161" s="17" t="s">
        <v>81</v>
      </c>
      <c r="BK161" s="239">
        <f>ROUND(I161*H161,2)</f>
        <v>0</v>
      </c>
      <c r="BL161" s="17" t="s">
        <v>104</v>
      </c>
      <c r="BM161" s="238" t="s">
        <v>1074</v>
      </c>
    </row>
    <row r="162" s="2" customFormat="1">
      <c r="A162" s="38"/>
      <c r="B162" s="39"/>
      <c r="C162" s="40"/>
      <c r="D162" s="240" t="s">
        <v>213</v>
      </c>
      <c r="E162" s="40"/>
      <c r="F162" s="241" t="s">
        <v>1075</v>
      </c>
      <c r="G162" s="40"/>
      <c r="H162" s="40"/>
      <c r="I162" s="147"/>
      <c r="J162" s="40"/>
      <c r="K162" s="40"/>
      <c r="L162" s="44"/>
      <c r="M162" s="242"/>
      <c r="N162" s="243"/>
      <c r="O162" s="84"/>
      <c r="P162" s="84"/>
      <c r="Q162" s="84"/>
      <c r="R162" s="84"/>
      <c r="S162" s="84"/>
      <c r="T162" s="85"/>
      <c r="U162" s="38"/>
      <c r="V162" s="38"/>
      <c r="W162" s="38"/>
      <c r="X162" s="38"/>
      <c r="Y162" s="38"/>
      <c r="Z162" s="38"/>
      <c r="AA162" s="38"/>
      <c r="AB162" s="38"/>
      <c r="AC162" s="38"/>
      <c r="AD162" s="38"/>
      <c r="AE162" s="38"/>
      <c r="AT162" s="17" t="s">
        <v>213</v>
      </c>
      <c r="AU162" s="17" t="s">
        <v>83</v>
      </c>
    </row>
    <row r="163" s="2" customFormat="1">
      <c r="A163" s="38"/>
      <c r="B163" s="39"/>
      <c r="C163" s="40"/>
      <c r="D163" s="240" t="s">
        <v>215</v>
      </c>
      <c r="E163" s="40"/>
      <c r="F163" s="244" t="s">
        <v>1076</v>
      </c>
      <c r="G163" s="40"/>
      <c r="H163" s="40"/>
      <c r="I163" s="147"/>
      <c r="J163" s="40"/>
      <c r="K163" s="40"/>
      <c r="L163" s="44"/>
      <c r="M163" s="242"/>
      <c r="N163" s="243"/>
      <c r="O163" s="84"/>
      <c r="P163" s="84"/>
      <c r="Q163" s="84"/>
      <c r="R163" s="84"/>
      <c r="S163" s="84"/>
      <c r="T163" s="85"/>
      <c r="U163" s="38"/>
      <c r="V163" s="38"/>
      <c r="W163" s="38"/>
      <c r="X163" s="38"/>
      <c r="Y163" s="38"/>
      <c r="Z163" s="38"/>
      <c r="AA163" s="38"/>
      <c r="AB163" s="38"/>
      <c r="AC163" s="38"/>
      <c r="AD163" s="38"/>
      <c r="AE163" s="38"/>
      <c r="AT163" s="17" t="s">
        <v>215</v>
      </c>
      <c r="AU163" s="17" t="s">
        <v>83</v>
      </c>
    </row>
    <row r="164" s="13" customFormat="1">
      <c r="A164" s="13"/>
      <c r="B164" s="245"/>
      <c r="C164" s="246"/>
      <c r="D164" s="240" t="s">
        <v>217</v>
      </c>
      <c r="E164" s="247" t="s">
        <v>19</v>
      </c>
      <c r="F164" s="248" t="s">
        <v>1077</v>
      </c>
      <c r="G164" s="246"/>
      <c r="H164" s="247" t="s">
        <v>19</v>
      </c>
      <c r="I164" s="249"/>
      <c r="J164" s="246"/>
      <c r="K164" s="246"/>
      <c r="L164" s="250"/>
      <c r="M164" s="251"/>
      <c r="N164" s="252"/>
      <c r="O164" s="252"/>
      <c r="P164" s="252"/>
      <c r="Q164" s="252"/>
      <c r="R164" s="252"/>
      <c r="S164" s="252"/>
      <c r="T164" s="253"/>
      <c r="U164" s="13"/>
      <c r="V164" s="13"/>
      <c r="W164" s="13"/>
      <c r="X164" s="13"/>
      <c r="Y164" s="13"/>
      <c r="Z164" s="13"/>
      <c r="AA164" s="13"/>
      <c r="AB164" s="13"/>
      <c r="AC164" s="13"/>
      <c r="AD164" s="13"/>
      <c r="AE164" s="13"/>
      <c r="AT164" s="254" t="s">
        <v>217</v>
      </c>
      <c r="AU164" s="254" t="s">
        <v>83</v>
      </c>
      <c r="AV164" s="13" t="s">
        <v>81</v>
      </c>
      <c r="AW164" s="13" t="s">
        <v>35</v>
      </c>
      <c r="AX164" s="13" t="s">
        <v>74</v>
      </c>
      <c r="AY164" s="254" t="s">
        <v>204</v>
      </c>
    </row>
    <row r="165" s="14" customFormat="1">
      <c r="A165" s="14"/>
      <c r="B165" s="255"/>
      <c r="C165" s="256"/>
      <c r="D165" s="240" t="s">
        <v>217</v>
      </c>
      <c r="E165" s="257" t="s">
        <v>19</v>
      </c>
      <c r="F165" s="258" t="s">
        <v>1078</v>
      </c>
      <c r="G165" s="256"/>
      <c r="H165" s="259">
        <v>6</v>
      </c>
      <c r="I165" s="260"/>
      <c r="J165" s="256"/>
      <c r="K165" s="256"/>
      <c r="L165" s="261"/>
      <c r="M165" s="262"/>
      <c r="N165" s="263"/>
      <c r="O165" s="263"/>
      <c r="P165" s="263"/>
      <c r="Q165" s="263"/>
      <c r="R165" s="263"/>
      <c r="S165" s="263"/>
      <c r="T165" s="264"/>
      <c r="U165" s="14"/>
      <c r="V165" s="14"/>
      <c r="W165" s="14"/>
      <c r="X165" s="14"/>
      <c r="Y165" s="14"/>
      <c r="Z165" s="14"/>
      <c r="AA165" s="14"/>
      <c r="AB165" s="14"/>
      <c r="AC165" s="14"/>
      <c r="AD165" s="14"/>
      <c r="AE165" s="14"/>
      <c r="AT165" s="265" t="s">
        <v>217</v>
      </c>
      <c r="AU165" s="265" t="s">
        <v>83</v>
      </c>
      <c r="AV165" s="14" t="s">
        <v>83</v>
      </c>
      <c r="AW165" s="14" t="s">
        <v>35</v>
      </c>
      <c r="AX165" s="14" t="s">
        <v>74</v>
      </c>
      <c r="AY165" s="265" t="s">
        <v>204</v>
      </c>
    </row>
    <row r="166" s="15" customFormat="1">
      <c r="A166" s="15"/>
      <c r="B166" s="266"/>
      <c r="C166" s="267"/>
      <c r="D166" s="240" t="s">
        <v>217</v>
      </c>
      <c r="E166" s="268" t="s">
        <v>19</v>
      </c>
      <c r="F166" s="269" t="s">
        <v>268</v>
      </c>
      <c r="G166" s="267"/>
      <c r="H166" s="270">
        <v>6</v>
      </c>
      <c r="I166" s="271"/>
      <c r="J166" s="267"/>
      <c r="K166" s="267"/>
      <c r="L166" s="272"/>
      <c r="M166" s="273"/>
      <c r="N166" s="274"/>
      <c r="O166" s="274"/>
      <c r="P166" s="274"/>
      <c r="Q166" s="274"/>
      <c r="R166" s="274"/>
      <c r="S166" s="274"/>
      <c r="T166" s="275"/>
      <c r="U166" s="15"/>
      <c r="V166" s="15"/>
      <c r="W166" s="15"/>
      <c r="X166" s="15"/>
      <c r="Y166" s="15"/>
      <c r="Z166" s="15"/>
      <c r="AA166" s="15"/>
      <c r="AB166" s="15"/>
      <c r="AC166" s="15"/>
      <c r="AD166" s="15"/>
      <c r="AE166" s="15"/>
      <c r="AT166" s="276" t="s">
        <v>217</v>
      </c>
      <c r="AU166" s="276" t="s">
        <v>83</v>
      </c>
      <c r="AV166" s="15" t="s">
        <v>104</v>
      </c>
      <c r="AW166" s="15" t="s">
        <v>35</v>
      </c>
      <c r="AX166" s="15" t="s">
        <v>81</v>
      </c>
      <c r="AY166" s="276" t="s">
        <v>204</v>
      </c>
    </row>
    <row r="167" s="2" customFormat="1" ht="21.75" customHeight="1">
      <c r="A167" s="38"/>
      <c r="B167" s="39"/>
      <c r="C167" s="227" t="s">
        <v>283</v>
      </c>
      <c r="D167" s="227" t="s">
        <v>207</v>
      </c>
      <c r="E167" s="228" t="s">
        <v>1079</v>
      </c>
      <c r="F167" s="229" t="s">
        <v>1080</v>
      </c>
      <c r="G167" s="230" t="s">
        <v>250</v>
      </c>
      <c r="H167" s="231">
        <v>162.45599999999999</v>
      </c>
      <c r="I167" s="232"/>
      <c r="J167" s="233">
        <f>ROUND(I167*H167,2)</f>
        <v>0</v>
      </c>
      <c r="K167" s="229" t="s">
        <v>1006</v>
      </c>
      <c r="L167" s="44"/>
      <c r="M167" s="234" t="s">
        <v>19</v>
      </c>
      <c r="N167" s="235" t="s">
        <v>45</v>
      </c>
      <c r="O167" s="84"/>
      <c r="P167" s="236">
        <f>O167*H167</f>
        <v>0</v>
      </c>
      <c r="Q167" s="236">
        <v>0</v>
      </c>
      <c r="R167" s="236">
        <f>Q167*H167</f>
        <v>0</v>
      </c>
      <c r="S167" s="236">
        <v>0</v>
      </c>
      <c r="T167" s="237">
        <f>S167*H167</f>
        <v>0</v>
      </c>
      <c r="U167" s="38"/>
      <c r="V167" s="38"/>
      <c r="W167" s="38"/>
      <c r="X167" s="38"/>
      <c r="Y167" s="38"/>
      <c r="Z167" s="38"/>
      <c r="AA167" s="38"/>
      <c r="AB167" s="38"/>
      <c r="AC167" s="38"/>
      <c r="AD167" s="38"/>
      <c r="AE167" s="38"/>
      <c r="AR167" s="238" t="s">
        <v>104</v>
      </c>
      <c r="AT167" s="238" t="s">
        <v>207</v>
      </c>
      <c r="AU167" s="238" t="s">
        <v>83</v>
      </c>
      <c r="AY167" s="17" t="s">
        <v>204</v>
      </c>
      <c r="BE167" s="239">
        <f>IF(N167="základní",J167,0)</f>
        <v>0</v>
      </c>
      <c r="BF167" s="239">
        <f>IF(N167="snížená",J167,0)</f>
        <v>0</v>
      </c>
      <c r="BG167" s="239">
        <f>IF(N167="zákl. přenesená",J167,0)</f>
        <v>0</v>
      </c>
      <c r="BH167" s="239">
        <f>IF(N167="sníž. přenesená",J167,0)</f>
        <v>0</v>
      </c>
      <c r="BI167" s="239">
        <f>IF(N167="nulová",J167,0)</f>
        <v>0</v>
      </c>
      <c r="BJ167" s="17" t="s">
        <v>81</v>
      </c>
      <c r="BK167" s="239">
        <f>ROUND(I167*H167,2)</f>
        <v>0</v>
      </c>
      <c r="BL167" s="17" t="s">
        <v>104</v>
      </c>
      <c r="BM167" s="238" t="s">
        <v>1081</v>
      </c>
    </row>
    <row r="168" s="2" customFormat="1">
      <c r="A168" s="38"/>
      <c r="B168" s="39"/>
      <c r="C168" s="40"/>
      <c r="D168" s="240" t="s">
        <v>213</v>
      </c>
      <c r="E168" s="40"/>
      <c r="F168" s="241" t="s">
        <v>1082</v>
      </c>
      <c r="G168" s="40"/>
      <c r="H168" s="40"/>
      <c r="I168" s="147"/>
      <c r="J168" s="40"/>
      <c r="K168" s="40"/>
      <c r="L168" s="44"/>
      <c r="M168" s="242"/>
      <c r="N168" s="243"/>
      <c r="O168" s="84"/>
      <c r="P168" s="84"/>
      <c r="Q168" s="84"/>
      <c r="R168" s="84"/>
      <c r="S168" s="84"/>
      <c r="T168" s="85"/>
      <c r="U168" s="38"/>
      <c r="V168" s="38"/>
      <c r="W168" s="38"/>
      <c r="X168" s="38"/>
      <c r="Y168" s="38"/>
      <c r="Z168" s="38"/>
      <c r="AA168" s="38"/>
      <c r="AB168" s="38"/>
      <c r="AC168" s="38"/>
      <c r="AD168" s="38"/>
      <c r="AE168" s="38"/>
      <c r="AT168" s="17" t="s">
        <v>213</v>
      </c>
      <c r="AU168" s="17" t="s">
        <v>83</v>
      </c>
    </row>
    <row r="169" s="14" customFormat="1">
      <c r="A169" s="14"/>
      <c r="B169" s="255"/>
      <c r="C169" s="256"/>
      <c r="D169" s="240" t="s">
        <v>217</v>
      </c>
      <c r="E169" s="257" t="s">
        <v>19</v>
      </c>
      <c r="F169" s="258" t="s">
        <v>1083</v>
      </c>
      <c r="G169" s="256"/>
      <c r="H169" s="259">
        <v>162.45599999999999</v>
      </c>
      <c r="I169" s="260"/>
      <c r="J169" s="256"/>
      <c r="K169" s="256"/>
      <c r="L169" s="261"/>
      <c r="M169" s="262"/>
      <c r="N169" s="263"/>
      <c r="O169" s="263"/>
      <c r="P169" s="263"/>
      <c r="Q169" s="263"/>
      <c r="R169" s="263"/>
      <c r="S169" s="263"/>
      <c r="T169" s="264"/>
      <c r="U169" s="14"/>
      <c r="V169" s="14"/>
      <c r="W169" s="14"/>
      <c r="X169" s="14"/>
      <c r="Y169" s="14"/>
      <c r="Z169" s="14"/>
      <c r="AA169" s="14"/>
      <c r="AB169" s="14"/>
      <c r="AC169" s="14"/>
      <c r="AD169" s="14"/>
      <c r="AE169" s="14"/>
      <c r="AT169" s="265" t="s">
        <v>217</v>
      </c>
      <c r="AU169" s="265" t="s">
        <v>83</v>
      </c>
      <c r="AV169" s="14" t="s">
        <v>83</v>
      </c>
      <c r="AW169" s="14" t="s">
        <v>35</v>
      </c>
      <c r="AX169" s="14" t="s">
        <v>81</v>
      </c>
      <c r="AY169" s="265" t="s">
        <v>204</v>
      </c>
    </row>
    <row r="170" s="2" customFormat="1" ht="21.75" customHeight="1">
      <c r="A170" s="38"/>
      <c r="B170" s="39"/>
      <c r="C170" s="227" t="s">
        <v>292</v>
      </c>
      <c r="D170" s="227" t="s">
        <v>207</v>
      </c>
      <c r="E170" s="228" t="s">
        <v>1084</v>
      </c>
      <c r="F170" s="229" t="s">
        <v>1085</v>
      </c>
      <c r="G170" s="230" t="s">
        <v>261</v>
      </c>
      <c r="H170" s="231">
        <v>13.199999999999999</v>
      </c>
      <c r="I170" s="232"/>
      <c r="J170" s="233">
        <f>ROUND(I170*H170,2)</f>
        <v>0</v>
      </c>
      <c r="K170" s="229" t="s">
        <v>1006</v>
      </c>
      <c r="L170" s="44"/>
      <c r="M170" s="234" t="s">
        <v>19</v>
      </c>
      <c r="N170" s="235" t="s">
        <v>45</v>
      </c>
      <c r="O170" s="84"/>
      <c r="P170" s="236">
        <f>O170*H170</f>
        <v>0</v>
      </c>
      <c r="Q170" s="236">
        <v>0</v>
      </c>
      <c r="R170" s="236">
        <f>Q170*H170</f>
        <v>0</v>
      </c>
      <c r="S170" s="236">
        <v>0</v>
      </c>
      <c r="T170" s="237">
        <f>S170*H170</f>
        <v>0</v>
      </c>
      <c r="U170" s="38"/>
      <c r="V170" s="38"/>
      <c r="W170" s="38"/>
      <c r="X170" s="38"/>
      <c r="Y170" s="38"/>
      <c r="Z170" s="38"/>
      <c r="AA170" s="38"/>
      <c r="AB170" s="38"/>
      <c r="AC170" s="38"/>
      <c r="AD170" s="38"/>
      <c r="AE170" s="38"/>
      <c r="AR170" s="238" t="s">
        <v>104</v>
      </c>
      <c r="AT170" s="238" t="s">
        <v>207</v>
      </c>
      <c r="AU170" s="238" t="s">
        <v>83</v>
      </c>
      <c r="AY170" s="17" t="s">
        <v>204</v>
      </c>
      <c r="BE170" s="239">
        <f>IF(N170="základní",J170,0)</f>
        <v>0</v>
      </c>
      <c r="BF170" s="239">
        <f>IF(N170="snížená",J170,0)</f>
        <v>0</v>
      </c>
      <c r="BG170" s="239">
        <f>IF(N170="zákl. přenesená",J170,0)</f>
        <v>0</v>
      </c>
      <c r="BH170" s="239">
        <f>IF(N170="sníž. přenesená",J170,0)</f>
        <v>0</v>
      </c>
      <c r="BI170" s="239">
        <f>IF(N170="nulová",J170,0)</f>
        <v>0</v>
      </c>
      <c r="BJ170" s="17" t="s">
        <v>81</v>
      </c>
      <c r="BK170" s="239">
        <f>ROUND(I170*H170,2)</f>
        <v>0</v>
      </c>
      <c r="BL170" s="17" t="s">
        <v>104</v>
      </c>
      <c r="BM170" s="238" t="s">
        <v>1086</v>
      </c>
    </row>
    <row r="171" s="2" customFormat="1">
      <c r="A171" s="38"/>
      <c r="B171" s="39"/>
      <c r="C171" s="40"/>
      <c r="D171" s="240" t="s">
        <v>213</v>
      </c>
      <c r="E171" s="40"/>
      <c r="F171" s="241" t="s">
        <v>1087</v>
      </c>
      <c r="G171" s="40"/>
      <c r="H171" s="40"/>
      <c r="I171" s="147"/>
      <c r="J171" s="40"/>
      <c r="K171" s="40"/>
      <c r="L171" s="44"/>
      <c r="M171" s="242"/>
      <c r="N171" s="243"/>
      <c r="O171" s="84"/>
      <c r="P171" s="84"/>
      <c r="Q171" s="84"/>
      <c r="R171" s="84"/>
      <c r="S171" s="84"/>
      <c r="T171" s="85"/>
      <c r="U171" s="38"/>
      <c r="V171" s="38"/>
      <c r="W171" s="38"/>
      <c r="X171" s="38"/>
      <c r="Y171" s="38"/>
      <c r="Z171" s="38"/>
      <c r="AA171" s="38"/>
      <c r="AB171" s="38"/>
      <c r="AC171" s="38"/>
      <c r="AD171" s="38"/>
      <c r="AE171" s="38"/>
      <c r="AT171" s="17" t="s">
        <v>213</v>
      </c>
      <c r="AU171" s="17" t="s">
        <v>83</v>
      </c>
    </row>
    <row r="172" s="2" customFormat="1">
      <c r="A172" s="38"/>
      <c r="B172" s="39"/>
      <c r="C172" s="40"/>
      <c r="D172" s="240" t="s">
        <v>215</v>
      </c>
      <c r="E172" s="40"/>
      <c r="F172" s="244" t="s">
        <v>1088</v>
      </c>
      <c r="G172" s="40"/>
      <c r="H172" s="40"/>
      <c r="I172" s="147"/>
      <c r="J172" s="40"/>
      <c r="K172" s="40"/>
      <c r="L172" s="44"/>
      <c r="M172" s="242"/>
      <c r="N172" s="243"/>
      <c r="O172" s="84"/>
      <c r="P172" s="84"/>
      <c r="Q172" s="84"/>
      <c r="R172" s="84"/>
      <c r="S172" s="84"/>
      <c r="T172" s="85"/>
      <c r="U172" s="38"/>
      <c r="V172" s="38"/>
      <c r="W172" s="38"/>
      <c r="X172" s="38"/>
      <c r="Y172" s="38"/>
      <c r="Z172" s="38"/>
      <c r="AA172" s="38"/>
      <c r="AB172" s="38"/>
      <c r="AC172" s="38"/>
      <c r="AD172" s="38"/>
      <c r="AE172" s="38"/>
      <c r="AT172" s="17" t="s">
        <v>215</v>
      </c>
      <c r="AU172" s="17" t="s">
        <v>83</v>
      </c>
    </row>
    <row r="173" s="13" customFormat="1">
      <c r="A173" s="13"/>
      <c r="B173" s="245"/>
      <c r="C173" s="246"/>
      <c r="D173" s="240" t="s">
        <v>217</v>
      </c>
      <c r="E173" s="247" t="s">
        <v>19</v>
      </c>
      <c r="F173" s="248" t="s">
        <v>1089</v>
      </c>
      <c r="G173" s="246"/>
      <c r="H173" s="247" t="s">
        <v>19</v>
      </c>
      <c r="I173" s="249"/>
      <c r="J173" s="246"/>
      <c r="K173" s="246"/>
      <c r="L173" s="250"/>
      <c r="M173" s="251"/>
      <c r="N173" s="252"/>
      <c r="O173" s="252"/>
      <c r="P173" s="252"/>
      <c r="Q173" s="252"/>
      <c r="R173" s="252"/>
      <c r="S173" s="252"/>
      <c r="T173" s="253"/>
      <c r="U173" s="13"/>
      <c r="V173" s="13"/>
      <c r="W173" s="13"/>
      <c r="X173" s="13"/>
      <c r="Y173" s="13"/>
      <c r="Z173" s="13"/>
      <c r="AA173" s="13"/>
      <c r="AB173" s="13"/>
      <c r="AC173" s="13"/>
      <c r="AD173" s="13"/>
      <c r="AE173" s="13"/>
      <c r="AT173" s="254" t="s">
        <v>217</v>
      </c>
      <c r="AU173" s="254" t="s">
        <v>83</v>
      </c>
      <c r="AV173" s="13" t="s">
        <v>81</v>
      </c>
      <c r="AW173" s="13" t="s">
        <v>35</v>
      </c>
      <c r="AX173" s="13" t="s">
        <v>74</v>
      </c>
      <c r="AY173" s="254" t="s">
        <v>204</v>
      </c>
    </row>
    <row r="174" s="14" customFormat="1">
      <c r="A174" s="14"/>
      <c r="B174" s="255"/>
      <c r="C174" s="256"/>
      <c r="D174" s="240" t="s">
        <v>217</v>
      </c>
      <c r="E174" s="257" t="s">
        <v>19</v>
      </c>
      <c r="F174" s="258" t="s">
        <v>1090</v>
      </c>
      <c r="G174" s="256"/>
      <c r="H174" s="259">
        <v>13.199999999999999</v>
      </c>
      <c r="I174" s="260"/>
      <c r="J174" s="256"/>
      <c r="K174" s="256"/>
      <c r="L174" s="261"/>
      <c r="M174" s="262"/>
      <c r="N174" s="263"/>
      <c r="O174" s="263"/>
      <c r="P174" s="263"/>
      <c r="Q174" s="263"/>
      <c r="R174" s="263"/>
      <c r="S174" s="263"/>
      <c r="T174" s="264"/>
      <c r="U174" s="14"/>
      <c r="V174" s="14"/>
      <c r="W174" s="14"/>
      <c r="X174" s="14"/>
      <c r="Y174" s="14"/>
      <c r="Z174" s="14"/>
      <c r="AA174" s="14"/>
      <c r="AB174" s="14"/>
      <c r="AC174" s="14"/>
      <c r="AD174" s="14"/>
      <c r="AE174" s="14"/>
      <c r="AT174" s="265" t="s">
        <v>217</v>
      </c>
      <c r="AU174" s="265" t="s">
        <v>83</v>
      </c>
      <c r="AV174" s="14" t="s">
        <v>83</v>
      </c>
      <c r="AW174" s="14" t="s">
        <v>35</v>
      </c>
      <c r="AX174" s="14" t="s">
        <v>81</v>
      </c>
      <c r="AY174" s="265" t="s">
        <v>204</v>
      </c>
    </row>
    <row r="175" s="2" customFormat="1" ht="16.5" customHeight="1">
      <c r="A175" s="38"/>
      <c r="B175" s="39"/>
      <c r="C175" s="277" t="s">
        <v>300</v>
      </c>
      <c r="D175" s="277" t="s">
        <v>270</v>
      </c>
      <c r="E175" s="278" t="s">
        <v>1091</v>
      </c>
      <c r="F175" s="279" t="s">
        <v>1092</v>
      </c>
      <c r="G175" s="280" t="s">
        <v>250</v>
      </c>
      <c r="H175" s="281">
        <v>21.120000000000001</v>
      </c>
      <c r="I175" s="282"/>
      <c r="J175" s="283">
        <f>ROUND(I175*H175,2)</f>
        <v>0</v>
      </c>
      <c r="K175" s="279" t="s">
        <v>1006</v>
      </c>
      <c r="L175" s="284"/>
      <c r="M175" s="285" t="s">
        <v>19</v>
      </c>
      <c r="N175" s="286" t="s">
        <v>45</v>
      </c>
      <c r="O175" s="84"/>
      <c r="P175" s="236">
        <f>O175*H175</f>
        <v>0</v>
      </c>
      <c r="Q175" s="236">
        <v>1</v>
      </c>
      <c r="R175" s="236">
        <f>Q175*H175</f>
        <v>21.120000000000001</v>
      </c>
      <c r="S175" s="236">
        <v>0</v>
      </c>
      <c r="T175" s="237">
        <f>S175*H175</f>
        <v>0</v>
      </c>
      <c r="U175" s="38"/>
      <c r="V175" s="38"/>
      <c r="W175" s="38"/>
      <c r="X175" s="38"/>
      <c r="Y175" s="38"/>
      <c r="Z175" s="38"/>
      <c r="AA175" s="38"/>
      <c r="AB175" s="38"/>
      <c r="AC175" s="38"/>
      <c r="AD175" s="38"/>
      <c r="AE175" s="38"/>
      <c r="AR175" s="238" t="s">
        <v>252</v>
      </c>
      <c r="AT175" s="238" t="s">
        <v>270</v>
      </c>
      <c r="AU175" s="238" t="s">
        <v>83</v>
      </c>
      <c r="AY175" s="17" t="s">
        <v>204</v>
      </c>
      <c r="BE175" s="239">
        <f>IF(N175="základní",J175,0)</f>
        <v>0</v>
      </c>
      <c r="BF175" s="239">
        <f>IF(N175="snížená",J175,0)</f>
        <v>0</v>
      </c>
      <c r="BG175" s="239">
        <f>IF(N175="zákl. přenesená",J175,0)</f>
        <v>0</v>
      </c>
      <c r="BH175" s="239">
        <f>IF(N175="sníž. přenesená",J175,0)</f>
        <v>0</v>
      </c>
      <c r="BI175" s="239">
        <f>IF(N175="nulová",J175,0)</f>
        <v>0</v>
      </c>
      <c r="BJ175" s="17" t="s">
        <v>81</v>
      </c>
      <c r="BK175" s="239">
        <f>ROUND(I175*H175,2)</f>
        <v>0</v>
      </c>
      <c r="BL175" s="17" t="s">
        <v>104</v>
      </c>
      <c r="BM175" s="238" t="s">
        <v>1093</v>
      </c>
    </row>
    <row r="176" s="2" customFormat="1">
      <c r="A176" s="38"/>
      <c r="B176" s="39"/>
      <c r="C176" s="40"/>
      <c r="D176" s="240" t="s">
        <v>213</v>
      </c>
      <c r="E176" s="40"/>
      <c r="F176" s="241" t="s">
        <v>1092</v>
      </c>
      <c r="G176" s="40"/>
      <c r="H176" s="40"/>
      <c r="I176" s="147"/>
      <c r="J176" s="40"/>
      <c r="K176" s="40"/>
      <c r="L176" s="44"/>
      <c r="M176" s="242"/>
      <c r="N176" s="243"/>
      <c r="O176" s="84"/>
      <c r="P176" s="84"/>
      <c r="Q176" s="84"/>
      <c r="R176" s="84"/>
      <c r="S176" s="84"/>
      <c r="T176" s="85"/>
      <c r="U176" s="38"/>
      <c r="V176" s="38"/>
      <c r="W176" s="38"/>
      <c r="X176" s="38"/>
      <c r="Y176" s="38"/>
      <c r="Z176" s="38"/>
      <c r="AA176" s="38"/>
      <c r="AB176" s="38"/>
      <c r="AC176" s="38"/>
      <c r="AD176" s="38"/>
      <c r="AE176" s="38"/>
      <c r="AT176" s="17" t="s">
        <v>213</v>
      </c>
      <c r="AU176" s="17" t="s">
        <v>83</v>
      </c>
    </row>
    <row r="177" s="14" customFormat="1">
      <c r="A177" s="14"/>
      <c r="B177" s="255"/>
      <c r="C177" s="256"/>
      <c r="D177" s="240" t="s">
        <v>217</v>
      </c>
      <c r="E177" s="257" t="s">
        <v>19</v>
      </c>
      <c r="F177" s="258" t="s">
        <v>1094</v>
      </c>
      <c r="G177" s="256"/>
      <c r="H177" s="259">
        <v>21.120000000000001</v>
      </c>
      <c r="I177" s="260"/>
      <c r="J177" s="256"/>
      <c r="K177" s="256"/>
      <c r="L177" s="261"/>
      <c r="M177" s="262"/>
      <c r="N177" s="263"/>
      <c r="O177" s="263"/>
      <c r="P177" s="263"/>
      <c r="Q177" s="263"/>
      <c r="R177" s="263"/>
      <c r="S177" s="263"/>
      <c r="T177" s="264"/>
      <c r="U177" s="14"/>
      <c r="V177" s="14"/>
      <c r="W177" s="14"/>
      <c r="X177" s="14"/>
      <c r="Y177" s="14"/>
      <c r="Z177" s="14"/>
      <c r="AA177" s="14"/>
      <c r="AB177" s="14"/>
      <c r="AC177" s="14"/>
      <c r="AD177" s="14"/>
      <c r="AE177" s="14"/>
      <c r="AT177" s="265" t="s">
        <v>217</v>
      </c>
      <c r="AU177" s="265" t="s">
        <v>83</v>
      </c>
      <c r="AV177" s="14" t="s">
        <v>83</v>
      </c>
      <c r="AW177" s="14" t="s">
        <v>35</v>
      </c>
      <c r="AX177" s="14" t="s">
        <v>81</v>
      </c>
      <c r="AY177" s="265" t="s">
        <v>204</v>
      </c>
    </row>
    <row r="178" s="2" customFormat="1" ht="21.75" customHeight="1">
      <c r="A178" s="38"/>
      <c r="B178" s="39"/>
      <c r="C178" s="227" t="s">
        <v>8</v>
      </c>
      <c r="D178" s="227" t="s">
        <v>207</v>
      </c>
      <c r="E178" s="228" t="s">
        <v>1095</v>
      </c>
      <c r="F178" s="229" t="s">
        <v>1096</v>
      </c>
      <c r="G178" s="230" t="s">
        <v>525</v>
      </c>
      <c r="H178" s="231">
        <v>22</v>
      </c>
      <c r="I178" s="232"/>
      <c r="J178" s="233">
        <f>ROUND(I178*H178,2)</f>
        <v>0</v>
      </c>
      <c r="K178" s="229" t="s">
        <v>1006</v>
      </c>
      <c r="L178" s="44"/>
      <c r="M178" s="234" t="s">
        <v>19</v>
      </c>
      <c r="N178" s="235" t="s">
        <v>45</v>
      </c>
      <c r="O178" s="84"/>
      <c r="P178" s="236">
        <f>O178*H178</f>
        <v>0</v>
      </c>
      <c r="Q178" s="236">
        <v>0</v>
      </c>
      <c r="R178" s="236">
        <f>Q178*H178</f>
        <v>0</v>
      </c>
      <c r="S178" s="236">
        <v>0</v>
      </c>
      <c r="T178" s="237">
        <f>S178*H178</f>
        <v>0</v>
      </c>
      <c r="U178" s="38"/>
      <c r="V178" s="38"/>
      <c r="W178" s="38"/>
      <c r="X178" s="38"/>
      <c r="Y178" s="38"/>
      <c r="Z178" s="38"/>
      <c r="AA178" s="38"/>
      <c r="AB178" s="38"/>
      <c r="AC178" s="38"/>
      <c r="AD178" s="38"/>
      <c r="AE178" s="38"/>
      <c r="AR178" s="238" t="s">
        <v>104</v>
      </c>
      <c r="AT178" s="238" t="s">
        <v>207</v>
      </c>
      <c r="AU178" s="238" t="s">
        <v>83</v>
      </c>
      <c r="AY178" s="17" t="s">
        <v>204</v>
      </c>
      <c r="BE178" s="239">
        <f>IF(N178="základní",J178,0)</f>
        <v>0</v>
      </c>
      <c r="BF178" s="239">
        <f>IF(N178="snížená",J178,0)</f>
        <v>0</v>
      </c>
      <c r="BG178" s="239">
        <f>IF(N178="zákl. přenesená",J178,0)</f>
        <v>0</v>
      </c>
      <c r="BH178" s="239">
        <f>IF(N178="sníž. přenesená",J178,0)</f>
        <v>0</v>
      </c>
      <c r="BI178" s="239">
        <f>IF(N178="nulová",J178,0)</f>
        <v>0</v>
      </c>
      <c r="BJ178" s="17" t="s">
        <v>81</v>
      </c>
      <c r="BK178" s="239">
        <f>ROUND(I178*H178,2)</f>
        <v>0</v>
      </c>
      <c r="BL178" s="17" t="s">
        <v>104</v>
      </c>
      <c r="BM178" s="238" t="s">
        <v>1097</v>
      </c>
    </row>
    <row r="179" s="2" customFormat="1">
      <c r="A179" s="38"/>
      <c r="B179" s="39"/>
      <c r="C179" s="40"/>
      <c r="D179" s="240" t="s">
        <v>213</v>
      </c>
      <c r="E179" s="40"/>
      <c r="F179" s="241" t="s">
        <v>1098</v>
      </c>
      <c r="G179" s="40"/>
      <c r="H179" s="40"/>
      <c r="I179" s="147"/>
      <c r="J179" s="40"/>
      <c r="K179" s="40"/>
      <c r="L179" s="44"/>
      <c r="M179" s="242"/>
      <c r="N179" s="243"/>
      <c r="O179" s="84"/>
      <c r="P179" s="84"/>
      <c r="Q179" s="84"/>
      <c r="R179" s="84"/>
      <c r="S179" s="84"/>
      <c r="T179" s="85"/>
      <c r="U179" s="38"/>
      <c r="V179" s="38"/>
      <c r="W179" s="38"/>
      <c r="X179" s="38"/>
      <c r="Y179" s="38"/>
      <c r="Z179" s="38"/>
      <c r="AA179" s="38"/>
      <c r="AB179" s="38"/>
      <c r="AC179" s="38"/>
      <c r="AD179" s="38"/>
      <c r="AE179" s="38"/>
      <c r="AT179" s="17" t="s">
        <v>213</v>
      </c>
      <c r="AU179" s="17" t="s">
        <v>83</v>
      </c>
    </row>
    <row r="180" s="2" customFormat="1">
      <c r="A180" s="38"/>
      <c r="B180" s="39"/>
      <c r="C180" s="40"/>
      <c r="D180" s="240" t="s">
        <v>215</v>
      </c>
      <c r="E180" s="40"/>
      <c r="F180" s="244" t="s">
        <v>1099</v>
      </c>
      <c r="G180" s="40"/>
      <c r="H180" s="40"/>
      <c r="I180" s="147"/>
      <c r="J180" s="40"/>
      <c r="K180" s="40"/>
      <c r="L180" s="44"/>
      <c r="M180" s="242"/>
      <c r="N180" s="243"/>
      <c r="O180" s="84"/>
      <c r="P180" s="84"/>
      <c r="Q180" s="84"/>
      <c r="R180" s="84"/>
      <c r="S180" s="84"/>
      <c r="T180" s="85"/>
      <c r="U180" s="38"/>
      <c r="V180" s="38"/>
      <c r="W180" s="38"/>
      <c r="X180" s="38"/>
      <c r="Y180" s="38"/>
      <c r="Z180" s="38"/>
      <c r="AA180" s="38"/>
      <c r="AB180" s="38"/>
      <c r="AC180" s="38"/>
      <c r="AD180" s="38"/>
      <c r="AE180" s="38"/>
      <c r="AT180" s="17" t="s">
        <v>215</v>
      </c>
      <c r="AU180" s="17" t="s">
        <v>83</v>
      </c>
    </row>
    <row r="181" s="13" customFormat="1">
      <c r="A181" s="13"/>
      <c r="B181" s="245"/>
      <c r="C181" s="246"/>
      <c r="D181" s="240" t="s">
        <v>217</v>
      </c>
      <c r="E181" s="247" t="s">
        <v>19</v>
      </c>
      <c r="F181" s="248" t="s">
        <v>1024</v>
      </c>
      <c r="G181" s="246"/>
      <c r="H181" s="247" t="s">
        <v>19</v>
      </c>
      <c r="I181" s="249"/>
      <c r="J181" s="246"/>
      <c r="K181" s="246"/>
      <c r="L181" s="250"/>
      <c r="M181" s="251"/>
      <c r="N181" s="252"/>
      <c r="O181" s="252"/>
      <c r="P181" s="252"/>
      <c r="Q181" s="252"/>
      <c r="R181" s="252"/>
      <c r="S181" s="252"/>
      <c r="T181" s="253"/>
      <c r="U181" s="13"/>
      <c r="V181" s="13"/>
      <c r="W181" s="13"/>
      <c r="X181" s="13"/>
      <c r="Y181" s="13"/>
      <c r="Z181" s="13"/>
      <c r="AA181" s="13"/>
      <c r="AB181" s="13"/>
      <c r="AC181" s="13"/>
      <c r="AD181" s="13"/>
      <c r="AE181" s="13"/>
      <c r="AT181" s="254" t="s">
        <v>217</v>
      </c>
      <c r="AU181" s="254" t="s">
        <v>83</v>
      </c>
      <c r="AV181" s="13" t="s">
        <v>81</v>
      </c>
      <c r="AW181" s="13" t="s">
        <v>35</v>
      </c>
      <c r="AX181" s="13" t="s">
        <v>74</v>
      </c>
      <c r="AY181" s="254" t="s">
        <v>204</v>
      </c>
    </row>
    <row r="182" s="14" customFormat="1">
      <c r="A182" s="14"/>
      <c r="B182" s="255"/>
      <c r="C182" s="256"/>
      <c r="D182" s="240" t="s">
        <v>217</v>
      </c>
      <c r="E182" s="257" t="s">
        <v>19</v>
      </c>
      <c r="F182" s="258" t="s">
        <v>1100</v>
      </c>
      <c r="G182" s="256"/>
      <c r="H182" s="259">
        <v>22</v>
      </c>
      <c r="I182" s="260"/>
      <c r="J182" s="256"/>
      <c r="K182" s="256"/>
      <c r="L182" s="261"/>
      <c r="M182" s="262"/>
      <c r="N182" s="263"/>
      <c r="O182" s="263"/>
      <c r="P182" s="263"/>
      <c r="Q182" s="263"/>
      <c r="R182" s="263"/>
      <c r="S182" s="263"/>
      <c r="T182" s="264"/>
      <c r="U182" s="14"/>
      <c r="V182" s="14"/>
      <c r="W182" s="14"/>
      <c r="X182" s="14"/>
      <c r="Y182" s="14"/>
      <c r="Z182" s="14"/>
      <c r="AA182" s="14"/>
      <c r="AB182" s="14"/>
      <c r="AC182" s="14"/>
      <c r="AD182" s="14"/>
      <c r="AE182" s="14"/>
      <c r="AT182" s="265" t="s">
        <v>217</v>
      </c>
      <c r="AU182" s="265" t="s">
        <v>83</v>
      </c>
      <c r="AV182" s="14" t="s">
        <v>83</v>
      </c>
      <c r="AW182" s="14" t="s">
        <v>35</v>
      </c>
      <c r="AX182" s="14" t="s">
        <v>81</v>
      </c>
      <c r="AY182" s="265" t="s">
        <v>204</v>
      </c>
    </row>
    <row r="183" s="2" customFormat="1" ht="16.5" customHeight="1">
      <c r="A183" s="38"/>
      <c r="B183" s="39"/>
      <c r="C183" s="277" t="s">
        <v>311</v>
      </c>
      <c r="D183" s="277" t="s">
        <v>270</v>
      </c>
      <c r="E183" s="278" t="s">
        <v>1101</v>
      </c>
      <c r="F183" s="279" t="s">
        <v>1102</v>
      </c>
      <c r="G183" s="280" t="s">
        <v>1103</v>
      </c>
      <c r="H183" s="281">
        <v>0.66000000000000003</v>
      </c>
      <c r="I183" s="282"/>
      <c r="J183" s="283">
        <f>ROUND(I183*H183,2)</f>
        <v>0</v>
      </c>
      <c r="K183" s="279" t="s">
        <v>1006</v>
      </c>
      <c r="L183" s="284"/>
      <c r="M183" s="285" t="s">
        <v>19</v>
      </c>
      <c r="N183" s="286" t="s">
        <v>45</v>
      </c>
      <c r="O183" s="84"/>
      <c r="P183" s="236">
        <f>O183*H183</f>
        <v>0</v>
      </c>
      <c r="Q183" s="236">
        <v>0.001</v>
      </c>
      <c r="R183" s="236">
        <f>Q183*H183</f>
        <v>0.00066</v>
      </c>
      <c r="S183" s="236">
        <v>0</v>
      </c>
      <c r="T183" s="237">
        <f>S183*H183</f>
        <v>0</v>
      </c>
      <c r="U183" s="38"/>
      <c r="V183" s="38"/>
      <c r="W183" s="38"/>
      <c r="X183" s="38"/>
      <c r="Y183" s="38"/>
      <c r="Z183" s="38"/>
      <c r="AA183" s="38"/>
      <c r="AB183" s="38"/>
      <c r="AC183" s="38"/>
      <c r="AD183" s="38"/>
      <c r="AE183" s="38"/>
      <c r="AR183" s="238" t="s">
        <v>252</v>
      </c>
      <c r="AT183" s="238" t="s">
        <v>270</v>
      </c>
      <c r="AU183" s="238" t="s">
        <v>83</v>
      </c>
      <c r="AY183" s="17" t="s">
        <v>204</v>
      </c>
      <c r="BE183" s="239">
        <f>IF(N183="základní",J183,0)</f>
        <v>0</v>
      </c>
      <c r="BF183" s="239">
        <f>IF(N183="snížená",J183,0)</f>
        <v>0</v>
      </c>
      <c r="BG183" s="239">
        <f>IF(N183="zákl. přenesená",J183,0)</f>
        <v>0</v>
      </c>
      <c r="BH183" s="239">
        <f>IF(N183="sníž. přenesená",J183,0)</f>
        <v>0</v>
      </c>
      <c r="BI183" s="239">
        <f>IF(N183="nulová",J183,0)</f>
        <v>0</v>
      </c>
      <c r="BJ183" s="17" t="s">
        <v>81</v>
      </c>
      <c r="BK183" s="239">
        <f>ROUND(I183*H183,2)</f>
        <v>0</v>
      </c>
      <c r="BL183" s="17" t="s">
        <v>104</v>
      </c>
      <c r="BM183" s="238" t="s">
        <v>1104</v>
      </c>
    </row>
    <row r="184" s="2" customFormat="1">
      <c r="A184" s="38"/>
      <c r="B184" s="39"/>
      <c r="C184" s="40"/>
      <c r="D184" s="240" t="s">
        <v>213</v>
      </c>
      <c r="E184" s="40"/>
      <c r="F184" s="241" t="s">
        <v>1102</v>
      </c>
      <c r="G184" s="40"/>
      <c r="H184" s="40"/>
      <c r="I184" s="147"/>
      <c r="J184" s="40"/>
      <c r="K184" s="40"/>
      <c r="L184" s="44"/>
      <c r="M184" s="242"/>
      <c r="N184" s="243"/>
      <c r="O184" s="84"/>
      <c r="P184" s="84"/>
      <c r="Q184" s="84"/>
      <c r="R184" s="84"/>
      <c r="S184" s="84"/>
      <c r="T184" s="85"/>
      <c r="U184" s="38"/>
      <c r="V184" s="38"/>
      <c r="W184" s="38"/>
      <c r="X184" s="38"/>
      <c r="Y184" s="38"/>
      <c r="Z184" s="38"/>
      <c r="AA184" s="38"/>
      <c r="AB184" s="38"/>
      <c r="AC184" s="38"/>
      <c r="AD184" s="38"/>
      <c r="AE184" s="38"/>
      <c r="AT184" s="17" t="s">
        <v>213</v>
      </c>
      <c r="AU184" s="17" t="s">
        <v>83</v>
      </c>
    </row>
    <row r="185" s="14" customFormat="1">
      <c r="A185" s="14"/>
      <c r="B185" s="255"/>
      <c r="C185" s="256"/>
      <c r="D185" s="240" t="s">
        <v>217</v>
      </c>
      <c r="E185" s="257" t="s">
        <v>19</v>
      </c>
      <c r="F185" s="258" t="s">
        <v>1105</v>
      </c>
      <c r="G185" s="256"/>
      <c r="H185" s="259">
        <v>0.66000000000000003</v>
      </c>
      <c r="I185" s="260"/>
      <c r="J185" s="256"/>
      <c r="K185" s="256"/>
      <c r="L185" s="261"/>
      <c r="M185" s="262"/>
      <c r="N185" s="263"/>
      <c r="O185" s="263"/>
      <c r="P185" s="263"/>
      <c r="Q185" s="263"/>
      <c r="R185" s="263"/>
      <c r="S185" s="263"/>
      <c r="T185" s="264"/>
      <c r="U185" s="14"/>
      <c r="V185" s="14"/>
      <c r="W185" s="14"/>
      <c r="X185" s="14"/>
      <c r="Y185" s="14"/>
      <c r="Z185" s="14"/>
      <c r="AA185" s="14"/>
      <c r="AB185" s="14"/>
      <c r="AC185" s="14"/>
      <c r="AD185" s="14"/>
      <c r="AE185" s="14"/>
      <c r="AT185" s="265" t="s">
        <v>217</v>
      </c>
      <c r="AU185" s="265" t="s">
        <v>83</v>
      </c>
      <c r="AV185" s="14" t="s">
        <v>83</v>
      </c>
      <c r="AW185" s="14" t="s">
        <v>35</v>
      </c>
      <c r="AX185" s="14" t="s">
        <v>81</v>
      </c>
      <c r="AY185" s="265" t="s">
        <v>204</v>
      </c>
    </row>
    <row r="186" s="2" customFormat="1" ht="16.5" customHeight="1">
      <c r="A186" s="38"/>
      <c r="B186" s="39"/>
      <c r="C186" s="227" t="s">
        <v>316</v>
      </c>
      <c r="D186" s="227" t="s">
        <v>207</v>
      </c>
      <c r="E186" s="228" t="s">
        <v>1106</v>
      </c>
      <c r="F186" s="229" t="s">
        <v>1107</v>
      </c>
      <c r="G186" s="230" t="s">
        <v>525</v>
      </c>
      <c r="H186" s="231">
        <v>40</v>
      </c>
      <c r="I186" s="232"/>
      <c r="J186" s="233">
        <f>ROUND(I186*H186,2)</f>
        <v>0</v>
      </c>
      <c r="K186" s="229" t="s">
        <v>1006</v>
      </c>
      <c r="L186" s="44"/>
      <c r="M186" s="234" t="s">
        <v>19</v>
      </c>
      <c r="N186" s="235" t="s">
        <v>45</v>
      </c>
      <c r="O186" s="84"/>
      <c r="P186" s="236">
        <f>O186*H186</f>
        <v>0</v>
      </c>
      <c r="Q186" s="236">
        <v>0</v>
      </c>
      <c r="R186" s="236">
        <f>Q186*H186</f>
        <v>0</v>
      </c>
      <c r="S186" s="236">
        <v>0</v>
      </c>
      <c r="T186" s="237">
        <f>S186*H186</f>
        <v>0</v>
      </c>
      <c r="U186" s="38"/>
      <c r="V186" s="38"/>
      <c r="W186" s="38"/>
      <c r="X186" s="38"/>
      <c r="Y186" s="38"/>
      <c r="Z186" s="38"/>
      <c r="AA186" s="38"/>
      <c r="AB186" s="38"/>
      <c r="AC186" s="38"/>
      <c r="AD186" s="38"/>
      <c r="AE186" s="38"/>
      <c r="AR186" s="238" t="s">
        <v>104</v>
      </c>
      <c r="AT186" s="238" t="s">
        <v>207</v>
      </c>
      <c r="AU186" s="238" t="s">
        <v>83</v>
      </c>
      <c r="AY186" s="17" t="s">
        <v>204</v>
      </c>
      <c r="BE186" s="239">
        <f>IF(N186="základní",J186,0)</f>
        <v>0</v>
      </c>
      <c r="BF186" s="239">
        <f>IF(N186="snížená",J186,0)</f>
        <v>0</v>
      </c>
      <c r="BG186" s="239">
        <f>IF(N186="zákl. přenesená",J186,0)</f>
        <v>0</v>
      </c>
      <c r="BH186" s="239">
        <f>IF(N186="sníž. přenesená",J186,0)</f>
        <v>0</v>
      </c>
      <c r="BI186" s="239">
        <f>IF(N186="nulová",J186,0)</f>
        <v>0</v>
      </c>
      <c r="BJ186" s="17" t="s">
        <v>81</v>
      </c>
      <c r="BK186" s="239">
        <f>ROUND(I186*H186,2)</f>
        <v>0</v>
      </c>
      <c r="BL186" s="17" t="s">
        <v>104</v>
      </c>
      <c r="BM186" s="238" t="s">
        <v>1108</v>
      </c>
    </row>
    <row r="187" s="2" customFormat="1">
      <c r="A187" s="38"/>
      <c r="B187" s="39"/>
      <c r="C187" s="40"/>
      <c r="D187" s="240" t="s">
        <v>213</v>
      </c>
      <c r="E187" s="40"/>
      <c r="F187" s="241" t="s">
        <v>1109</v>
      </c>
      <c r="G187" s="40"/>
      <c r="H187" s="40"/>
      <c r="I187" s="147"/>
      <c r="J187" s="40"/>
      <c r="K187" s="40"/>
      <c r="L187" s="44"/>
      <c r="M187" s="242"/>
      <c r="N187" s="243"/>
      <c r="O187" s="84"/>
      <c r="P187" s="84"/>
      <c r="Q187" s="84"/>
      <c r="R187" s="84"/>
      <c r="S187" s="84"/>
      <c r="T187" s="85"/>
      <c r="U187" s="38"/>
      <c r="V187" s="38"/>
      <c r="W187" s="38"/>
      <c r="X187" s="38"/>
      <c r="Y187" s="38"/>
      <c r="Z187" s="38"/>
      <c r="AA187" s="38"/>
      <c r="AB187" s="38"/>
      <c r="AC187" s="38"/>
      <c r="AD187" s="38"/>
      <c r="AE187" s="38"/>
      <c r="AT187" s="17" t="s">
        <v>213</v>
      </c>
      <c r="AU187" s="17" t="s">
        <v>83</v>
      </c>
    </row>
    <row r="188" s="2" customFormat="1">
      <c r="A188" s="38"/>
      <c r="B188" s="39"/>
      <c r="C188" s="40"/>
      <c r="D188" s="240" t="s">
        <v>215</v>
      </c>
      <c r="E188" s="40"/>
      <c r="F188" s="244" t="s">
        <v>1110</v>
      </c>
      <c r="G188" s="40"/>
      <c r="H188" s="40"/>
      <c r="I188" s="147"/>
      <c r="J188" s="40"/>
      <c r="K188" s="40"/>
      <c r="L188" s="44"/>
      <c r="M188" s="242"/>
      <c r="N188" s="243"/>
      <c r="O188" s="84"/>
      <c r="P188" s="84"/>
      <c r="Q188" s="84"/>
      <c r="R188" s="84"/>
      <c r="S188" s="84"/>
      <c r="T188" s="85"/>
      <c r="U188" s="38"/>
      <c r="V188" s="38"/>
      <c r="W188" s="38"/>
      <c r="X188" s="38"/>
      <c r="Y188" s="38"/>
      <c r="Z188" s="38"/>
      <c r="AA188" s="38"/>
      <c r="AB188" s="38"/>
      <c r="AC188" s="38"/>
      <c r="AD188" s="38"/>
      <c r="AE188" s="38"/>
      <c r="AT188" s="17" t="s">
        <v>215</v>
      </c>
      <c r="AU188" s="17" t="s">
        <v>83</v>
      </c>
    </row>
    <row r="189" s="2" customFormat="1" ht="21.75" customHeight="1">
      <c r="A189" s="38"/>
      <c r="B189" s="39"/>
      <c r="C189" s="227" t="s">
        <v>321</v>
      </c>
      <c r="D189" s="227" t="s">
        <v>207</v>
      </c>
      <c r="E189" s="228" t="s">
        <v>1111</v>
      </c>
      <c r="F189" s="229" t="s">
        <v>1112</v>
      </c>
      <c r="G189" s="230" t="s">
        <v>525</v>
      </c>
      <c r="H189" s="231">
        <v>22</v>
      </c>
      <c r="I189" s="232"/>
      <c r="J189" s="233">
        <f>ROUND(I189*H189,2)</f>
        <v>0</v>
      </c>
      <c r="K189" s="229" t="s">
        <v>1006</v>
      </c>
      <c r="L189" s="44"/>
      <c r="M189" s="234" t="s">
        <v>19</v>
      </c>
      <c r="N189" s="235" t="s">
        <v>45</v>
      </c>
      <c r="O189" s="84"/>
      <c r="P189" s="236">
        <f>O189*H189</f>
        <v>0</v>
      </c>
      <c r="Q189" s="236">
        <v>0</v>
      </c>
      <c r="R189" s="236">
        <f>Q189*H189</f>
        <v>0</v>
      </c>
      <c r="S189" s="236">
        <v>0</v>
      </c>
      <c r="T189" s="237">
        <f>S189*H189</f>
        <v>0</v>
      </c>
      <c r="U189" s="38"/>
      <c r="V189" s="38"/>
      <c r="W189" s="38"/>
      <c r="X189" s="38"/>
      <c r="Y189" s="38"/>
      <c r="Z189" s="38"/>
      <c r="AA189" s="38"/>
      <c r="AB189" s="38"/>
      <c r="AC189" s="38"/>
      <c r="AD189" s="38"/>
      <c r="AE189" s="38"/>
      <c r="AR189" s="238" t="s">
        <v>104</v>
      </c>
      <c r="AT189" s="238" t="s">
        <v>207</v>
      </c>
      <c r="AU189" s="238" t="s">
        <v>83</v>
      </c>
      <c r="AY189" s="17" t="s">
        <v>204</v>
      </c>
      <c r="BE189" s="239">
        <f>IF(N189="základní",J189,0)</f>
        <v>0</v>
      </c>
      <c r="BF189" s="239">
        <f>IF(N189="snížená",J189,0)</f>
        <v>0</v>
      </c>
      <c r="BG189" s="239">
        <f>IF(N189="zákl. přenesená",J189,0)</f>
        <v>0</v>
      </c>
      <c r="BH189" s="239">
        <f>IF(N189="sníž. přenesená",J189,0)</f>
        <v>0</v>
      </c>
      <c r="BI189" s="239">
        <f>IF(N189="nulová",J189,0)</f>
        <v>0</v>
      </c>
      <c r="BJ189" s="17" t="s">
        <v>81</v>
      </c>
      <c r="BK189" s="239">
        <f>ROUND(I189*H189,2)</f>
        <v>0</v>
      </c>
      <c r="BL189" s="17" t="s">
        <v>104</v>
      </c>
      <c r="BM189" s="238" t="s">
        <v>1113</v>
      </c>
    </row>
    <row r="190" s="2" customFormat="1">
      <c r="A190" s="38"/>
      <c r="B190" s="39"/>
      <c r="C190" s="40"/>
      <c r="D190" s="240" t="s">
        <v>213</v>
      </c>
      <c r="E190" s="40"/>
      <c r="F190" s="241" t="s">
        <v>1114</v>
      </c>
      <c r="G190" s="40"/>
      <c r="H190" s="40"/>
      <c r="I190" s="147"/>
      <c r="J190" s="40"/>
      <c r="K190" s="40"/>
      <c r="L190" s="44"/>
      <c r="M190" s="242"/>
      <c r="N190" s="243"/>
      <c r="O190" s="84"/>
      <c r="P190" s="84"/>
      <c r="Q190" s="84"/>
      <c r="R190" s="84"/>
      <c r="S190" s="84"/>
      <c r="T190" s="85"/>
      <c r="U190" s="38"/>
      <c r="V190" s="38"/>
      <c r="W190" s="38"/>
      <c r="X190" s="38"/>
      <c r="Y190" s="38"/>
      <c r="Z190" s="38"/>
      <c r="AA190" s="38"/>
      <c r="AB190" s="38"/>
      <c r="AC190" s="38"/>
      <c r="AD190" s="38"/>
      <c r="AE190" s="38"/>
      <c r="AT190" s="17" t="s">
        <v>213</v>
      </c>
      <c r="AU190" s="17" t="s">
        <v>83</v>
      </c>
    </row>
    <row r="191" s="2" customFormat="1">
      <c r="A191" s="38"/>
      <c r="B191" s="39"/>
      <c r="C191" s="40"/>
      <c r="D191" s="240" t="s">
        <v>215</v>
      </c>
      <c r="E191" s="40"/>
      <c r="F191" s="244" t="s">
        <v>1115</v>
      </c>
      <c r="G191" s="40"/>
      <c r="H191" s="40"/>
      <c r="I191" s="147"/>
      <c r="J191" s="40"/>
      <c r="K191" s="40"/>
      <c r="L191" s="44"/>
      <c r="M191" s="242"/>
      <c r="N191" s="243"/>
      <c r="O191" s="84"/>
      <c r="P191" s="84"/>
      <c r="Q191" s="84"/>
      <c r="R191" s="84"/>
      <c r="S191" s="84"/>
      <c r="T191" s="85"/>
      <c r="U191" s="38"/>
      <c r="V191" s="38"/>
      <c r="W191" s="38"/>
      <c r="X191" s="38"/>
      <c r="Y191" s="38"/>
      <c r="Z191" s="38"/>
      <c r="AA191" s="38"/>
      <c r="AB191" s="38"/>
      <c r="AC191" s="38"/>
      <c r="AD191" s="38"/>
      <c r="AE191" s="38"/>
      <c r="AT191" s="17" t="s">
        <v>215</v>
      </c>
      <c r="AU191" s="17" t="s">
        <v>83</v>
      </c>
    </row>
    <row r="192" s="2" customFormat="1">
      <c r="A192" s="38"/>
      <c r="B192" s="39"/>
      <c r="C192" s="40"/>
      <c r="D192" s="240" t="s">
        <v>240</v>
      </c>
      <c r="E192" s="40"/>
      <c r="F192" s="244" t="s">
        <v>1116</v>
      </c>
      <c r="G192" s="40"/>
      <c r="H192" s="40"/>
      <c r="I192" s="147"/>
      <c r="J192" s="40"/>
      <c r="K192" s="40"/>
      <c r="L192" s="44"/>
      <c r="M192" s="242"/>
      <c r="N192" s="243"/>
      <c r="O192" s="84"/>
      <c r="P192" s="84"/>
      <c r="Q192" s="84"/>
      <c r="R192" s="84"/>
      <c r="S192" s="84"/>
      <c r="T192" s="85"/>
      <c r="U192" s="38"/>
      <c r="V192" s="38"/>
      <c r="W192" s="38"/>
      <c r="X192" s="38"/>
      <c r="Y192" s="38"/>
      <c r="Z192" s="38"/>
      <c r="AA192" s="38"/>
      <c r="AB192" s="38"/>
      <c r="AC192" s="38"/>
      <c r="AD192" s="38"/>
      <c r="AE192" s="38"/>
      <c r="AT192" s="17" t="s">
        <v>240</v>
      </c>
      <c r="AU192" s="17" t="s">
        <v>83</v>
      </c>
    </row>
    <row r="193" s="13" customFormat="1">
      <c r="A193" s="13"/>
      <c r="B193" s="245"/>
      <c r="C193" s="246"/>
      <c r="D193" s="240" t="s">
        <v>217</v>
      </c>
      <c r="E193" s="247" t="s">
        <v>19</v>
      </c>
      <c r="F193" s="248" t="s">
        <v>1024</v>
      </c>
      <c r="G193" s="246"/>
      <c r="H193" s="247" t="s">
        <v>19</v>
      </c>
      <c r="I193" s="249"/>
      <c r="J193" s="246"/>
      <c r="K193" s="246"/>
      <c r="L193" s="250"/>
      <c r="M193" s="251"/>
      <c r="N193" s="252"/>
      <c r="O193" s="252"/>
      <c r="P193" s="252"/>
      <c r="Q193" s="252"/>
      <c r="R193" s="252"/>
      <c r="S193" s="252"/>
      <c r="T193" s="253"/>
      <c r="U193" s="13"/>
      <c r="V193" s="13"/>
      <c r="W193" s="13"/>
      <c r="X193" s="13"/>
      <c r="Y193" s="13"/>
      <c r="Z193" s="13"/>
      <c r="AA193" s="13"/>
      <c r="AB193" s="13"/>
      <c r="AC193" s="13"/>
      <c r="AD193" s="13"/>
      <c r="AE193" s="13"/>
      <c r="AT193" s="254" t="s">
        <v>217</v>
      </c>
      <c r="AU193" s="254" t="s">
        <v>83</v>
      </c>
      <c r="AV193" s="13" t="s">
        <v>81</v>
      </c>
      <c r="AW193" s="13" t="s">
        <v>35</v>
      </c>
      <c r="AX193" s="13" t="s">
        <v>74</v>
      </c>
      <c r="AY193" s="254" t="s">
        <v>204</v>
      </c>
    </row>
    <row r="194" s="14" customFormat="1">
      <c r="A194" s="14"/>
      <c r="B194" s="255"/>
      <c r="C194" s="256"/>
      <c r="D194" s="240" t="s">
        <v>217</v>
      </c>
      <c r="E194" s="257" t="s">
        <v>19</v>
      </c>
      <c r="F194" s="258" t="s">
        <v>1100</v>
      </c>
      <c r="G194" s="256"/>
      <c r="H194" s="259">
        <v>22</v>
      </c>
      <c r="I194" s="260"/>
      <c r="J194" s="256"/>
      <c r="K194" s="256"/>
      <c r="L194" s="261"/>
      <c r="M194" s="262"/>
      <c r="N194" s="263"/>
      <c r="O194" s="263"/>
      <c r="P194" s="263"/>
      <c r="Q194" s="263"/>
      <c r="R194" s="263"/>
      <c r="S194" s="263"/>
      <c r="T194" s="264"/>
      <c r="U194" s="14"/>
      <c r="V194" s="14"/>
      <c r="W194" s="14"/>
      <c r="X194" s="14"/>
      <c r="Y194" s="14"/>
      <c r="Z194" s="14"/>
      <c r="AA194" s="14"/>
      <c r="AB194" s="14"/>
      <c r="AC194" s="14"/>
      <c r="AD194" s="14"/>
      <c r="AE194" s="14"/>
      <c r="AT194" s="265" t="s">
        <v>217</v>
      </c>
      <c r="AU194" s="265" t="s">
        <v>83</v>
      </c>
      <c r="AV194" s="14" t="s">
        <v>83</v>
      </c>
      <c r="AW194" s="14" t="s">
        <v>35</v>
      </c>
      <c r="AX194" s="14" t="s">
        <v>74</v>
      </c>
      <c r="AY194" s="265" t="s">
        <v>204</v>
      </c>
    </row>
    <row r="195" s="15" customFormat="1">
      <c r="A195" s="15"/>
      <c r="B195" s="266"/>
      <c r="C195" s="267"/>
      <c r="D195" s="240" t="s">
        <v>217</v>
      </c>
      <c r="E195" s="268" t="s">
        <v>19</v>
      </c>
      <c r="F195" s="269" t="s">
        <v>268</v>
      </c>
      <c r="G195" s="267"/>
      <c r="H195" s="270">
        <v>22</v>
      </c>
      <c r="I195" s="271"/>
      <c r="J195" s="267"/>
      <c r="K195" s="267"/>
      <c r="L195" s="272"/>
      <c r="M195" s="273"/>
      <c r="N195" s="274"/>
      <c r="O195" s="274"/>
      <c r="P195" s="274"/>
      <c r="Q195" s="274"/>
      <c r="R195" s="274"/>
      <c r="S195" s="274"/>
      <c r="T195" s="275"/>
      <c r="U195" s="15"/>
      <c r="V195" s="15"/>
      <c r="W195" s="15"/>
      <c r="X195" s="15"/>
      <c r="Y195" s="15"/>
      <c r="Z195" s="15"/>
      <c r="AA195" s="15"/>
      <c r="AB195" s="15"/>
      <c r="AC195" s="15"/>
      <c r="AD195" s="15"/>
      <c r="AE195" s="15"/>
      <c r="AT195" s="276" t="s">
        <v>217</v>
      </c>
      <c r="AU195" s="276" t="s">
        <v>83</v>
      </c>
      <c r="AV195" s="15" t="s">
        <v>104</v>
      </c>
      <c r="AW195" s="15" t="s">
        <v>35</v>
      </c>
      <c r="AX195" s="15" t="s">
        <v>81</v>
      </c>
      <c r="AY195" s="276" t="s">
        <v>204</v>
      </c>
    </row>
    <row r="196" s="12" customFormat="1" ht="22.8" customHeight="1">
      <c r="A196" s="12"/>
      <c r="B196" s="211"/>
      <c r="C196" s="212"/>
      <c r="D196" s="213" t="s">
        <v>73</v>
      </c>
      <c r="E196" s="225" t="s">
        <v>83</v>
      </c>
      <c r="F196" s="225" t="s">
        <v>1117</v>
      </c>
      <c r="G196" s="212"/>
      <c r="H196" s="212"/>
      <c r="I196" s="215"/>
      <c r="J196" s="226">
        <f>BK196</f>
        <v>0</v>
      </c>
      <c r="K196" s="212"/>
      <c r="L196" s="217"/>
      <c r="M196" s="218"/>
      <c r="N196" s="219"/>
      <c r="O196" s="219"/>
      <c r="P196" s="220">
        <f>SUM(P197:P206)</f>
        <v>0</v>
      </c>
      <c r="Q196" s="219"/>
      <c r="R196" s="220">
        <f>SUM(R197:R206)</f>
        <v>19.821958000000002</v>
      </c>
      <c r="S196" s="219"/>
      <c r="T196" s="221">
        <f>SUM(T197:T206)</f>
        <v>0</v>
      </c>
      <c r="U196" s="12"/>
      <c r="V196" s="12"/>
      <c r="W196" s="12"/>
      <c r="X196" s="12"/>
      <c r="Y196" s="12"/>
      <c r="Z196" s="12"/>
      <c r="AA196" s="12"/>
      <c r="AB196" s="12"/>
      <c r="AC196" s="12"/>
      <c r="AD196" s="12"/>
      <c r="AE196" s="12"/>
      <c r="AR196" s="222" t="s">
        <v>81</v>
      </c>
      <c r="AT196" s="223" t="s">
        <v>73</v>
      </c>
      <c r="AU196" s="223" t="s">
        <v>81</v>
      </c>
      <c r="AY196" s="222" t="s">
        <v>204</v>
      </c>
      <c r="BK196" s="224">
        <f>SUM(BK197:BK206)</f>
        <v>0</v>
      </c>
    </row>
    <row r="197" s="2" customFormat="1" ht="21.75" customHeight="1">
      <c r="A197" s="38"/>
      <c r="B197" s="39"/>
      <c r="C197" s="227" t="s">
        <v>327</v>
      </c>
      <c r="D197" s="227" t="s">
        <v>207</v>
      </c>
      <c r="E197" s="228" t="s">
        <v>1118</v>
      </c>
      <c r="F197" s="229" t="s">
        <v>1119</v>
      </c>
      <c r="G197" s="230" t="s">
        <v>286</v>
      </c>
      <c r="H197" s="231">
        <v>13</v>
      </c>
      <c r="I197" s="232"/>
      <c r="J197" s="233">
        <f>ROUND(I197*H197,2)</f>
        <v>0</v>
      </c>
      <c r="K197" s="229" t="s">
        <v>1006</v>
      </c>
      <c r="L197" s="44"/>
      <c r="M197" s="234" t="s">
        <v>19</v>
      </c>
      <c r="N197" s="235" t="s">
        <v>45</v>
      </c>
      <c r="O197" s="84"/>
      <c r="P197" s="236">
        <f>O197*H197</f>
        <v>0</v>
      </c>
      <c r="Q197" s="236">
        <v>1.5247660000000001</v>
      </c>
      <c r="R197" s="236">
        <f>Q197*H197</f>
        <v>19.821958000000002</v>
      </c>
      <c r="S197" s="236">
        <v>0</v>
      </c>
      <c r="T197" s="237">
        <f>S197*H197</f>
        <v>0</v>
      </c>
      <c r="U197" s="38"/>
      <c r="V197" s="38"/>
      <c r="W197" s="38"/>
      <c r="X197" s="38"/>
      <c r="Y197" s="38"/>
      <c r="Z197" s="38"/>
      <c r="AA197" s="38"/>
      <c r="AB197" s="38"/>
      <c r="AC197" s="38"/>
      <c r="AD197" s="38"/>
      <c r="AE197" s="38"/>
      <c r="AR197" s="238" t="s">
        <v>104</v>
      </c>
      <c r="AT197" s="238" t="s">
        <v>207</v>
      </c>
      <c r="AU197" s="238" t="s">
        <v>83</v>
      </c>
      <c r="AY197" s="17" t="s">
        <v>204</v>
      </c>
      <c r="BE197" s="239">
        <f>IF(N197="základní",J197,0)</f>
        <v>0</v>
      </c>
      <c r="BF197" s="239">
        <f>IF(N197="snížená",J197,0)</f>
        <v>0</v>
      </c>
      <c r="BG197" s="239">
        <f>IF(N197="zákl. přenesená",J197,0)</f>
        <v>0</v>
      </c>
      <c r="BH197" s="239">
        <f>IF(N197="sníž. přenesená",J197,0)</f>
        <v>0</v>
      </c>
      <c r="BI197" s="239">
        <f>IF(N197="nulová",J197,0)</f>
        <v>0</v>
      </c>
      <c r="BJ197" s="17" t="s">
        <v>81</v>
      </c>
      <c r="BK197" s="239">
        <f>ROUND(I197*H197,2)</f>
        <v>0</v>
      </c>
      <c r="BL197" s="17" t="s">
        <v>104</v>
      </c>
      <c r="BM197" s="238" t="s">
        <v>1120</v>
      </c>
    </row>
    <row r="198" s="2" customFormat="1">
      <c r="A198" s="38"/>
      <c r="B198" s="39"/>
      <c r="C198" s="40"/>
      <c r="D198" s="240" t="s">
        <v>213</v>
      </c>
      <c r="E198" s="40"/>
      <c r="F198" s="241" t="s">
        <v>1121</v>
      </c>
      <c r="G198" s="40"/>
      <c r="H198" s="40"/>
      <c r="I198" s="147"/>
      <c r="J198" s="40"/>
      <c r="K198" s="40"/>
      <c r="L198" s="44"/>
      <c r="M198" s="242"/>
      <c r="N198" s="243"/>
      <c r="O198" s="84"/>
      <c r="P198" s="84"/>
      <c r="Q198" s="84"/>
      <c r="R198" s="84"/>
      <c r="S198" s="84"/>
      <c r="T198" s="85"/>
      <c r="U198" s="38"/>
      <c r="V198" s="38"/>
      <c r="W198" s="38"/>
      <c r="X198" s="38"/>
      <c r="Y198" s="38"/>
      <c r="Z198" s="38"/>
      <c r="AA198" s="38"/>
      <c r="AB198" s="38"/>
      <c r="AC198" s="38"/>
      <c r="AD198" s="38"/>
      <c r="AE198" s="38"/>
      <c r="AT198" s="17" t="s">
        <v>213</v>
      </c>
      <c r="AU198" s="17" t="s">
        <v>83</v>
      </c>
    </row>
    <row r="199" s="2" customFormat="1">
      <c r="A199" s="38"/>
      <c r="B199" s="39"/>
      <c r="C199" s="40"/>
      <c r="D199" s="240" t="s">
        <v>215</v>
      </c>
      <c r="E199" s="40"/>
      <c r="F199" s="244" t="s">
        <v>1122</v>
      </c>
      <c r="G199" s="40"/>
      <c r="H199" s="40"/>
      <c r="I199" s="147"/>
      <c r="J199" s="40"/>
      <c r="K199" s="40"/>
      <c r="L199" s="44"/>
      <c r="M199" s="242"/>
      <c r="N199" s="243"/>
      <c r="O199" s="84"/>
      <c r="P199" s="84"/>
      <c r="Q199" s="84"/>
      <c r="R199" s="84"/>
      <c r="S199" s="84"/>
      <c r="T199" s="85"/>
      <c r="U199" s="38"/>
      <c r="V199" s="38"/>
      <c r="W199" s="38"/>
      <c r="X199" s="38"/>
      <c r="Y199" s="38"/>
      <c r="Z199" s="38"/>
      <c r="AA199" s="38"/>
      <c r="AB199" s="38"/>
      <c r="AC199" s="38"/>
      <c r="AD199" s="38"/>
      <c r="AE199" s="38"/>
      <c r="AT199" s="17" t="s">
        <v>215</v>
      </c>
      <c r="AU199" s="17" t="s">
        <v>83</v>
      </c>
    </row>
    <row r="200" s="2" customFormat="1">
      <c r="A200" s="38"/>
      <c r="B200" s="39"/>
      <c r="C200" s="40"/>
      <c r="D200" s="240" t="s">
        <v>240</v>
      </c>
      <c r="E200" s="40"/>
      <c r="F200" s="244" t="s">
        <v>1123</v>
      </c>
      <c r="G200" s="40"/>
      <c r="H200" s="40"/>
      <c r="I200" s="147"/>
      <c r="J200" s="40"/>
      <c r="K200" s="40"/>
      <c r="L200" s="44"/>
      <c r="M200" s="242"/>
      <c r="N200" s="243"/>
      <c r="O200" s="84"/>
      <c r="P200" s="84"/>
      <c r="Q200" s="84"/>
      <c r="R200" s="84"/>
      <c r="S200" s="84"/>
      <c r="T200" s="85"/>
      <c r="U200" s="38"/>
      <c r="V200" s="38"/>
      <c r="W200" s="38"/>
      <c r="X200" s="38"/>
      <c r="Y200" s="38"/>
      <c r="Z200" s="38"/>
      <c r="AA200" s="38"/>
      <c r="AB200" s="38"/>
      <c r="AC200" s="38"/>
      <c r="AD200" s="38"/>
      <c r="AE200" s="38"/>
      <c r="AT200" s="17" t="s">
        <v>240</v>
      </c>
      <c r="AU200" s="17" t="s">
        <v>83</v>
      </c>
    </row>
    <row r="201" s="14" customFormat="1">
      <c r="A201" s="14"/>
      <c r="B201" s="255"/>
      <c r="C201" s="256"/>
      <c r="D201" s="240" t="s">
        <v>217</v>
      </c>
      <c r="E201" s="257" t="s">
        <v>19</v>
      </c>
      <c r="F201" s="258" t="s">
        <v>1124</v>
      </c>
      <c r="G201" s="256"/>
      <c r="H201" s="259">
        <v>13</v>
      </c>
      <c r="I201" s="260"/>
      <c r="J201" s="256"/>
      <c r="K201" s="256"/>
      <c r="L201" s="261"/>
      <c r="M201" s="262"/>
      <c r="N201" s="263"/>
      <c r="O201" s="263"/>
      <c r="P201" s="263"/>
      <c r="Q201" s="263"/>
      <c r="R201" s="263"/>
      <c r="S201" s="263"/>
      <c r="T201" s="264"/>
      <c r="U201" s="14"/>
      <c r="V201" s="14"/>
      <c r="W201" s="14"/>
      <c r="X201" s="14"/>
      <c r="Y201" s="14"/>
      <c r="Z201" s="14"/>
      <c r="AA201" s="14"/>
      <c r="AB201" s="14"/>
      <c r="AC201" s="14"/>
      <c r="AD201" s="14"/>
      <c r="AE201" s="14"/>
      <c r="AT201" s="265" t="s">
        <v>217</v>
      </c>
      <c r="AU201" s="265" t="s">
        <v>83</v>
      </c>
      <c r="AV201" s="14" t="s">
        <v>83</v>
      </c>
      <c r="AW201" s="14" t="s">
        <v>35</v>
      </c>
      <c r="AX201" s="14" t="s">
        <v>81</v>
      </c>
      <c r="AY201" s="265" t="s">
        <v>204</v>
      </c>
    </row>
    <row r="202" s="2" customFormat="1" ht="21.75" customHeight="1">
      <c r="A202" s="38"/>
      <c r="B202" s="39"/>
      <c r="C202" s="227" t="s">
        <v>333</v>
      </c>
      <c r="D202" s="227" t="s">
        <v>207</v>
      </c>
      <c r="E202" s="228" t="s">
        <v>1125</v>
      </c>
      <c r="F202" s="229" t="s">
        <v>1126</v>
      </c>
      <c r="G202" s="230" t="s">
        <v>261</v>
      </c>
      <c r="H202" s="231">
        <v>2.1280000000000001</v>
      </c>
      <c r="I202" s="232"/>
      <c r="J202" s="233">
        <f>ROUND(I202*H202,2)</f>
        <v>0</v>
      </c>
      <c r="K202" s="229" t="s">
        <v>1006</v>
      </c>
      <c r="L202" s="44"/>
      <c r="M202" s="234" t="s">
        <v>19</v>
      </c>
      <c r="N202" s="235" t="s">
        <v>45</v>
      </c>
      <c r="O202" s="84"/>
      <c r="P202" s="236">
        <f>O202*H202</f>
        <v>0</v>
      </c>
      <c r="Q202" s="236">
        <v>0</v>
      </c>
      <c r="R202" s="236">
        <f>Q202*H202</f>
        <v>0</v>
      </c>
      <c r="S202" s="236">
        <v>0</v>
      </c>
      <c r="T202" s="237">
        <f>S202*H202</f>
        <v>0</v>
      </c>
      <c r="U202" s="38"/>
      <c r="V202" s="38"/>
      <c r="W202" s="38"/>
      <c r="X202" s="38"/>
      <c r="Y202" s="38"/>
      <c r="Z202" s="38"/>
      <c r="AA202" s="38"/>
      <c r="AB202" s="38"/>
      <c r="AC202" s="38"/>
      <c r="AD202" s="38"/>
      <c r="AE202" s="38"/>
      <c r="AR202" s="238" t="s">
        <v>104</v>
      </c>
      <c r="AT202" s="238" t="s">
        <v>207</v>
      </c>
      <c r="AU202" s="238" t="s">
        <v>83</v>
      </c>
      <c r="AY202" s="17" t="s">
        <v>204</v>
      </c>
      <c r="BE202" s="239">
        <f>IF(N202="základní",J202,0)</f>
        <v>0</v>
      </c>
      <c r="BF202" s="239">
        <f>IF(N202="snížená",J202,0)</f>
        <v>0</v>
      </c>
      <c r="BG202" s="239">
        <f>IF(N202="zákl. přenesená",J202,0)</f>
        <v>0</v>
      </c>
      <c r="BH202" s="239">
        <f>IF(N202="sníž. přenesená",J202,0)</f>
        <v>0</v>
      </c>
      <c r="BI202" s="239">
        <f>IF(N202="nulová",J202,0)</f>
        <v>0</v>
      </c>
      <c r="BJ202" s="17" t="s">
        <v>81</v>
      </c>
      <c r="BK202" s="239">
        <f>ROUND(I202*H202,2)</f>
        <v>0</v>
      </c>
      <c r="BL202" s="17" t="s">
        <v>104</v>
      </c>
      <c r="BM202" s="238" t="s">
        <v>1127</v>
      </c>
    </row>
    <row r="203" s="2" customFormat="1">
      <c r="A203" s="38"/>
      <c r="B203" s="39"/>
      <c r="C203" s="40"/>
      <c r="D203" s="240" t="s">
        <v>213</v>
      </c>
      <c r="E203" s="40"/>
      <c r="F203" s="241" t="s">
        <v>1128</v>
      </c>
      <c r="G203" s="40"/>
      <c r="H203" s="40"/>
      <c r="I203" s="147"/>
      <c r="J203" s="40"/>
      <c r="K203" s="40"/>
      <c r="L203" s="44"/>
      <c r="M203" s="242"/>
      <c r="N203" s="243"/>
      <c r="O203" s="84"/>
      <c r="P203" s="84"/>
      <c r="Q203" s="84"/>
      <c r="R203" s="84"/>
      <c r="S203" s="84"/>
      <c r="T203" s="85"/>
      <c r="U203" s="38"/>
      <c r="V203" s="38"/>
      <c r="W203" s="38"/>
      <c r="X203" s="38"/>
      <c r="Y203" s="38"/>
      <c r="Z203" s="38"/>
      <c r="AA203" s="38"/>
      <c r="AB203" s="38"/>
      <c r="AC203" s="38"/>
      <c r="AD203" s="38"/>
      <c r="AE203" s="38"/>
      <c r="AT203" s="17" t="s">
        <v>213</v>
      </c>
      <c r="AU203" s="17" t="s">
        <v>83</v>
      </c>
    </row>
    <row r="204" s="2" customFormat="1">
      <c r="A204" s="38"/>
      <c r="B204" s="39"/>
      <c r="C204" s="40"/>
      <c r="D204" s="240" t="s">
        <v>215</v>
      </c>
      <c r="E204" s="40"/>
      <c r="F204" s="244" t="s">
        <v>1129</v>
      </c>
      <c r="G204" s="40"/>
      <c r="H204" s="40"/>
      <c r="I204" s="147"/>
      <c r="J204" s="40"/>
      <c r="K204" s="40"/>
      <c r="L204" s="44"/>
      <c r="M204" s="242"/>
      <c r="N204" s="243"/>
      <c r="O204" s="84"/>
      <c r="P204" s="84"/>
      <c r="Q204" s="84"/>
      <c r="R204" s="84"/>
      <c r="S204" s="84"/>
      <c r="T204" s="85"/>
      <c r="U204" s="38"/>
      <c r="V204" s="38"/>
      <c r="W204" s="38"/>
      <c r="X204" s="38"/>
      <c r="Y204" s="38"/>
      <c r="Z204" s="38"/>
      <c r="AA204" s="38"/>
      <c r="AB204" s="38"/>
      <c r="AC204" s="38"/>
      <c r="AD204" s="38"/>
      <c r="AE204" s="38"/>
      <c r="AT204" s="17" t="s">
        <v>215</v>
      </c>
      <c r="AU204" s="17" t="s">
        <v>83</v>
      </c>
    </row>
    <row r="205" s="13" customFormat="1">
      <c r="A205" s="13"/>
      <c r="B205" s="245"/>
      <c r="C205" s="246"/>
      <c r="D205" s="240" t="s">
        <v>217</v>
      </c>
      <c r="E205" s="247" t="s">
        <v>19</v>
      </c>
      <c r="F205" s="248" t="s">
        <v>1130</v>
      </c>
      <c r="G205" s="246"/>
      <c r="H205" s="247" t="s">
        <v>19</v>
      </c>
      <c r="I205" s="249"/>
      <c r="J205" s="246"/>
      <c r="K205" s="246"/>
      <c r="L205" s="250"/>
      <c r="M205" s="251"/>
      <c r="N205" s="252"/>
      <c r="O205" s="252"/>
      <c r="P205" s="252"/>
      <c r="Q205" s="252"/>
      <c r="R205" s="252"/>
      <c r="S205" s="252"/>
      <c r="T205" s="253"/>
      <c r="U205" s="13"/>
      <c r="V205" s="13"/>
      <c r="W205" s="13"/>
      <c r="X205" s="13"/>
      <c r="Y205" s="13"/>
      <c r="Z205" s="13"/>
      <c r="AA205" s="13"/>
      <c r="AB205" s="13"/>
      <c r="AC205" s="13"/>
      <c r="AD205" s="13"/>
      <c r="AE205" s="13"/>
      <c r="AT205" s="254" t="s">
        <v>217</v>
      </c>
      <c r="AU205" s="254" t="s">
        <v>83</v>
      </c>
      <c r="AV205" s="13" t="s">
        <v>81</v>
      </c>
      <c r="AW205" s="13" t="s">
        <v>35</v>
      </c>
      <c r="AX205" s="13" t="s">
        <v>74</v>
      </c>
      <c r="AY205" s="254" t="s">
        <v>204</v>
      </c>
    </row>
    <row r="206" s="14" customFormat="1">
      <c r="A206" s="14"/>
      <c r="B206" s="255"/>
      <c r="C206" s="256"/>
      <c r="D206" s="240" t="s">
        <v>217</v>
      </c>
      <c r="E206" s="257" t="s">
        <v>19</v>
      </c>
      <c r="F206" s="258" t="s">
        <v>1131</v>
      </c>
      <c r="G206" s="256"/>
      <c r="H206" s="259">
        <v>2.1280000000000001</v>
      </c>
      <c r="I206" s="260"/>
      <c r="J206" s="256"/>
      <c r="K206" s="256"/>
      <c r="L206" s="261"/>
      <c r="M206" s="262"/>
      <c r="N206" s="263"/>
      <c r="O206" s="263"/>
      <c r="P206" s="263"/>
      <c r="Q206" s="263"/>
      <c r="R206" s="263"/>
      <c r="S206" s="263"/>
      <c r="T206" s="264"/>
      <c r="U206" s="14"/>
      <c r="V206" s="14"/>
      <c r="W206" s="14"/>
      <c r="X206" s="14"/>
      <c r="Y206" s="14"/>
      <c r="Z206" s="14"/>
      <c r="AA206" s="14"/>
      <c r="AB206" s="14"/>
      <c r="AC206" s="14"/>
      <c r="AD206" s="14"/>
      <c r="AE206" s="14"/>
      <c r="AT206" s="265" t="s">
        <v>217</v>
      </c>
      <c r="AU206" s="265" t="s">
        <v>83</v>
      </c>
      <c r="AV206" s="14" t="s">
        <v>83</v>
      </c>
      <c r="AW206" s="14" t="s">
        <v>35</v>
      </c>
      <c r="AX206" s="14" t="s">
        <v>81</v>
      </c>
      <c r="AY206" s="265" t="s">
        <v>204</v>
      </c>
    </row>
    <row r="207" s="12" customFormat="1" ht="22.8" customHeight="1">
      <c r="A207" s="12"/>
      <c r="B207" s="211"/>
      <c r="C207" s="212"/>
      <c r="D207" s="213" t="s">
        <v>73</v>
      </c>
      <c r="E207" s="225" t="s">
        <v>94</v>
      </c>
      <c r="F207" s="225" t="s">
        <v>1132</v>
      </c>
      <c r="G207" s="212"/>
      <c r="H207" s="212"/>
      <c r="I207" s="215"/>
      <c r="J207" s="226">
        <f>BK207</f>
        <v>0</v>
      </c>
      <c r="K207" s="212"/>
      <c r="L207" s="217"/>
      <c r="M207" s="218"/>
      <c r="N207" s="219"/>
      <c r="O207" s="219"/>
      <c r="P207" s="220">
        <f>SUM(P208:P287)</f>
        <v>0</v>
      </c>
      <c r="Q207" s="219"/>
      <c r="R207" s="220">
        <f>SUM(R208:R287)</f>
        <v>7.7919515631999996</v>
      </c>
      <c r="S207" s="219"/>
      <c r="T207" s="221">
        <f>SUM(T208:T287)</f>
        <v>0.024</v>
      </c>
      <c r="U207" s="12"/>
      <c r="V207" s="12"/>
      <c r="W207" s="12"/>
      <c r="X207" s="12"/>
      <c r="Y207" s="12"/>
      <c r="Z207" s="12"/>
      <c r="AA207" s="12"/>
      <c r="AB207" s="12"/>
      <c r="AC207" s="12"/>
      <c r="AD207" s="12"/>
      <c r="AE207" s="12"/>
      <c r="AR207" s="222" t="s">
        <v>81</v>
      </c>
      <c r="AT207" s="223" t="s">
        <v>73</v>
      </c>
      <c r="AU207" s="223" t="s">
        <v>81</v>
      </c>
      <c r="AY207" s="222" t="s">
        <v>204</v>
      </c>
      <c r="BK207" s="224">
        <f>SUM(BK208:BK287)</f>
        <v>0</v>
      </c>
    </row>
    <row r="208" s="2" customFormat="1" ht="16.5" customHeight="1">
      <c r="A208" s="38"/>
      <c r="B208" s="39"/>
      <c r="C208" s="227" t="s">
        <v>7</v>
      </c>
      <c r="D208" s="227" t="s">
        <v>207</v>
      </c>
      <c r="E208" s="228" t="s">
        <v>1133</v>
      </c>
      <c r="F208" s="229" t="s">
        <v>1134</v>
      </c>
      <c r="G208" s="230" t="s">
        <v>261</v>
      </c>
      <c r="H208" s="231">
        <v>11.795999999999999</v>
      </c>
      <c r="I208" s="232"/>
      <c r="J208" s="233">
        <f>ROUND(I208*H208,2)</f>
        <v>0</v>
      </c>
      <c r="K208" s="229" t="s">
        <v>1006</v>
      </c>
      <c r="L208" s="44"/>
      <c r="M208" s="234" t="s">
        <v>19</v>
      </c>
      <c r="N208" s="235" t="s">
        <v>45</v>
      </c>
      <c r="O208" s="84"/>
      <c r="P208" s="236">
        <f>O208*H208</f>
        <v>0</v>
      </c>
      <c r="Q208" s="236">
        <v>0</v>
      </c>
      <c r="R208" s="236">
        <f>Q208*H208</f>
        <v>0</v>
      </c>
      <c r="S208" s="236">
        <v>0</v>
      </c>
      <c r="T208" s="237">
        <f>S208*H208</f>
        <v>0</v>
      </c>
      <c r="U208" s="38"/>
      <c r="V208" s="38"/>
      <c r="W208" s="38"/>
      <c r="X208" s="38"/>
      <c r="Y208" s="38"/>
      <c r="Z208" s="38"/>
      <c r="AA208" s="38"/>
      <c r="AB208" s="38"/>
      <c r="AC208" s="38"/>
      <c r="AD208" s="38"/>
      <c r="AE208" s="38"/>
      <c r="AR208" s="238" t="s">
        <v>104</v>
      </c>
      <c r="AT208" s="238" t="s">
        <v>207</v>
      </c>
      <c r="AU208" s="238" t="s">
        <v>83</v>
      </c>
      <c r="AY208" s="17" t="s">
        <v>204</v>
      </c>
      <c r="BE208" s="239">
        <f>IF(N208="základní",J208,0)</f>
        <v>0</v>
      </c>
      <c r="BF208" s="239">
        <f>IF(N208="snížená",J208,0)</f>
        <v>0</v>
      </c>
      <c r="BG208" s="239">
        <f>IF(N208="zákl. přenesená",J208,0)</f>
        <v>0</v>
      </c>
      <c r="BH208" s="239">
        <f>IF(N208="sníž. přenesená",J208,0)</f>
        <v>0</v>
      </c>
      <c r="BI208" s="239">
        <f>IF(N208="nulová",J208,0)</f>
        <v>0</v>
      </c>
      <c r="BJ208" s="17" t="s">
        <v>81</v>
      </c>
      <c r="BK208" s="239">
        <f>ROUND(I208*H208,2)</f>
        <v>0</v>
      </c>
      <c r="BL208" s="17" t="s">
        <v>104</v>
      </c>
      <c r="BM208" s="238" t="s">
        <v>1135</v>
      </c>
    </row>
    <row r="209" s="2" customFormat="1">
      <c r="A209" s="38"/>
      <c r="B209" s="39"/>
      <c r="C209" s="40"/>
      <c r="D209" s="240" t="s">
        <v>213</v>
      </c>
      <c r="E209" s="40"/>
      <c r="F209" s="241" t="s">
        <v>1136</v>
      </c>
      <c r="G209" s="40"/>
      <c r="H209" s="40"/>
      <c r="I209" s="147"/>
      <c r="J209" s="40"/>
      <c r="K209" s="40"/>
      <c r="L209" s="44"/>
      <c r="M209" s="242"/>
      <c r="N209" s="243"/>
      <c r="O209" s="84"/>
      <c r="P209" s="84"/>
      <c r="Q209" s="84"/>
      <c r="R209" s="84"/>
      <c r="S209" s="84"/>
      <c r="T209" s="85"/>
      <c r="U209" s="38"/>
      <c r="V209" s="38"/>
      <c r="W209" s="38"/>
      <c r="X209" s="38"/>
      <c r="Y209" s="38"/>
      <c r="Z209" s="38"/>
      <c r="AA209" s="38"/>
      <c r="AB209" s="38"/>
      <c r="AC209" s="38"/>
      <c r="AD209" s="38"/>
      <c r="AE209" s="38"/>
      <c r="AT209" s="17" t="s">
        <v>213</v>
      </c>
      <c r="AU209" s="17" t="s">
        <v>83</v>
      </c>
    </row>
    <row r="210" s="2" customFormat="1">
      <c r="A210" s="38"/>
      <c r="B210" s="39"/>
      <c r="C210" s="40"/>
      <c r="D210" s="240" t="s">
        <v>215</v>
      </c>
      <c r="E210" s="40"/>
      <c r="F210" s="244" t="s">
        <v>1137</v>
      </c>
      <c r="G210" s="40"/>
      <c r="H210" s="40"/>
      <c r="I210" s="147"/>
      <c r="J210" s="40"/>
      <c r="K210" s="40"/>
      <c r="L210" s="44"/>
      <c r="M210" s="242"/>
      <c r="N210" s="243"/>
      <c r="O210" s="84"/>
      <c r="P210" s="84"/>
      <c r="Q210" s="84"/>
      <c r="R210" s="84"/>
      <c r="S210" s="84"/>
      <c r="T210" s="85"/>
      <c r="U210" s="38"/>
      <c r="V210" s="38"/>
      <c r="W210" s="38"/>
      <c r="X210" s="38"/>
      <c r="Y210" s="38"/>
      <c r="Z210" s="38"/>
      <c r="AA210" s="38"/>
      <c r="AB210" s="38"/>
      <c r="AC210" s="38"/>
      <c r="AD210" s="38"/>
      <c r="AE210" s="38"/>
      <c r="AT210" s="17" t="s">
        <v>215</v>
      </c>
      <c r="AU210" s="17" t="s">
        <v>83</v>
      </c>
    </row>
    <row r="211" s="13" customFormat="1">
      <c r="A211" s="13"/>
      <c r="B211" s="245"/>
      <c r="C211" s="246"/>
      <c r="D211" s="240" t="s">
        <v>217</v>
      </c>
      <c r="E211" s="247" t="s">
        <v>19</v>
      </c>
      <c r="F211" s="248" t="s">
        <v>1138</v>
      </c>
      <c r="G211" s="246"/>
      <c r="H211" s="247" t="s">
        <v>19</v>
      </c>
      <c r="I211" s="249"/>
      <c r="J211" s="246"/>
      <c r="K211" s="246"/>
      <c r="L211" s="250"/>
      <c r="M211" s="251"/>
      <c r="N211" s="252"/>
      <c r="O211" s="252"/>
      <c r="P211" s="252"/>
      <c r="Q211" s="252"/>
      <c r="R211" s="252"/>
      <c r="S211" s="252"/>
      <c r="T211" s="253"/>
      <c r="U211" s="13"/>
      <c r="V211" s="13"/>
      <c r="W211" s="13"/>
      <c r="X211" s="13"/>
      <c r="Y211" s="13"/>
      <c r="Z211" s="13"/>
      <c r="AA211" s="13"/>
      <c r="AB211" s="13"/>
      <c r="AC211" s="13"/>
      <c r="AD211" s="13"/>
      <c r="AE211" s="13"/>
      <c r="AT211" s="254" t="s">
        <v>217</v>
      </c>
      <c r="AU211" s="254" t="s">
        <v>83</v>
      </c>
      <c r="AV211" s="13" t="s">
        <v>81</v>
      </c>
      <c r="AW211" s="13" t="s">
        <v>35</v>
      </c>
      <c r="AX211" s="13" t="s">
        <v>74</v>
      </c>
      <c r="AY211" s="254" t="s">
        <v>204</v>
      </c>
    </row>
    <row r="212" s="14" customFormat="1">
      <c r="A212" s="14"/>
      <c r="B212" s="255"/>
      <c r="C212" s="256"/>
      <c r="D212" s="240" t="s">
        <v>217</v>
      </c>
      <c r="E212" s="257" t="s">
        <v>19</v>
      </c>
      <c r="F212" s="258" t="s">
        <v>1139</v>
      </c>
      <c r="G212" s="256"/>
      <c r="H212" s="259">
        <v>5.8730000000000002</v>
      </c>
      <c r="I212" s="260"/>
      <c r="J212" s="256"/>
      <c r="K212" s="256"/>
      <c r="L212" s="261"/>
      <c r="M212" s="262"/>
      <c r="N212" s="263"/>
      <c r="O212" s="263"/>
      <c r="P212" s="263"/>
      <c r="Q212" s="263"/>
      <c r="R212" s="263"/>
      <c r="S212" s="263"/>
      <c r="T212" s="264"/>
      <c r="U212" s="14"/>
      <c r="V212" s="14"/>
      <c r="W212" s="14"/>
      <c r="X212" s="14"/>
      <c r="Y212" s="14"/>
      <c r="Z212" s="14"/>
      <c r="AA212" s="14"/>
      <c r="AB212" s="14"/>
      <c r="AC212" s="14"/>
      <c r="AD212" s="14"/>
      <c r="AE212" s="14"/>
      <c r="AT212" s="265" t="s">
        <v>217</v>
      </c>
      <c r="AU212" s="265" t="s">
        <v>83</v>
      </c>
      <c r="AV212" s="14" t="s">
        <v>83</v>
      </c>
      <c r="AW212" s="14" t="s">
        <v>35</v>
      </c>
      <c r="AX212" s="14" t="s">
        <v>74</v>
      </c>
      <c r="AY212" s="265" t="s">
        <v>204</v>
      </c>
    </row>
    <row r="213" s="14" customFormat="1">
      <c r="A213" s="14"/>
      <c r="B213" s="255"/>
      <c r="C213" s="256"/>
      <c r="D213" s="240" t="s">
        <v>217</v>
      </c>
      <c r="E213" s="257" t="s">
        <v>19</v>
      </c>
      <c r="F213" s="258" t="s">
        <v>1140</v>
      </c>
      <c r="G213" s="256"/>
      <c r="H213" s="259">
        <v>2.3140000000000001</v>
      </c>
      <c r="I213" s="260"/>
      <c r="J213" s="256"/>
      <c r="K213" s="256"/>
      <c r="L213" s="261"/>
      <c r="M213" s="262"/>
      <c r="N213" s="263"/>
      <c r="O213" s="263"/>
      <c r="P213" s="263"/>
      <c r="Q213" s="263"/>
      <c r="R213" s="263"/>
      <c r="S213" s="263"/>
      <c r="T213" s="264"/>
      <c r="U213" s="14"/>
      <c r="V213" s="14"/>
      <c r="W213" s="14"/>
      <c r="X213" s="14"/>
      <c r="Y213" s="14"/>
      <c r="Z213" s="14"/>
      <c r="AA213" s="14"/>
      <c r="AB213" s="14"/>
      <c r="AC213" s="14"/>
      <c r="AD213" s="14"/>
      <c r="AE213" s="14"/>
      <c r="AT213" s="265" t="s">
        <v>217</v>
      </c>
      <c r="AU213" s="265" t="s">
        <v>83</v>
      </c>
      <c r="AV213" s="14" t="s">
        <v>83</v>
      </c>
      <c r="AW213" s="14" t="s">
        <v>35</v>
      </c>
      <c r="AX213" s="14" t="s">
        <v>74</v>
      </c>
      <c r="AY213" s="265" t="s">
        <v>204</v>
      </c>
    </row>
    <row r="214" s="14" customFormat="1">
      <c r="A214" s="14"/>
      <c r="B214" s="255"/>
      <c r="C214" s="256"/>
      <c r="D214" s="240" t="s">
        <v>217</v>
      </c>
      <c r="E214" s="257" t="s">
        <v>19</v>
      </c>
      <c r="F214" s="258" t="s">
        <v>1141</v>
      </c>
      <c r="G214" s="256"/>
      <c r="H214" s="259">
        <v>1.1479999999999999</v>
      </c>
      <c r="I214" s="260"/>
      <c r="J214" s="256"/>
      <c r="K214" s="256"/>
      <c r="L214" s="261"/>
      <c r="M214" s="262"/>
      <c r="N214" s="263"/>
      <c r="O214" s="263"/>
      <c r="P214" s="263"/>
      <c r="Q214" s="263"/>
      <c r="R214" s="263"/>
      <c r="S214" s="263"/>
      <c r="T214" s="264"/>
      <c r="U214" s="14"/>
      <c r="V214" s="14"/>
      <c r="W214" s="14"/>
      <c r="X214" s="14"/>
      <c r="Y214" s="14"/>
      <c r="Z214" s="14"/>
      <c r="AA214" s="14"/>
      <c r="AB214" s="14"/>
      <c r="AC214" s="14"/>
      <c r="AD214" s="14"/>
      <c r="AE214" s="14"/>
      <c r="AT214" s="265" t="s">
        <v>217</v>
      </c>
      <c r="AU214" s="265" t="s">
        <v>83</v>
      </c>
      <c r="AV214" s="14" t="s">
        <v>83</v>
      </c>
      <c r="AW214" s="14" t="s">
        <v>35</v>
      </c>
      <c r="AX214" s="14" t="s">
        <v>74</v>
      </c>
      <c r="AY214" s="265" t="s">
        <v>204</v>
      </c>
    </row>
    <row r="215" s="13" customFormat="1">
      <c r="A215" s="13"/>
      <c r="B215" s="245"/>
      <c r="C215" s="246"/>
      <c r="D215" s="240" t="s">
        <v>217</v>
      </c>
      <c r="E215" s="247" t="s">
        <v>19</v>
      </c>
      <c r="F215" s="248" t="s">
        <v>1142</v>
      </c>
      <c r="G215" s="246"/>
      <c r="H215" s="247" t="s">
        <v>19</v>
      </c>
      <c r="I215" s="249"/>
      <c r="J215" s="246"/>
      <c r="K215" s="246"/>
      <c r="L215" s="250"/>
      <c r="M215" s="251"/>
      <c r="N215" s="252"/>
      <c r="O215" s="252"/>
      <c r="P215" s="252"/>
      <c r="Q215" s="252"/>
      <c r="R215" s="252"/>
      <c r="S215" s="252"/>
      <c r="T215" s="253"/>
      <c r="U215" s="13"/>
      <c r="V215" s="13"/>
      <c r="W215" s="13"/>
      <c r="X215" s="13"/>
      <c r="Y215" s="13"/>
      <c r="Z215" s="13"/>
      <c r="AA215" s="13"/>
      <c r="AB215" s="13"/>
      <c r="AC215" s="13"/>
      <c r="AD215" s="13"/>
      <c r="AE215" s="13"/>
      <c r="AT215" s="254" t="s">
        <v>217</v>
      </c>
      <c r="AU215" s="254" t="s">
        <v>83</v>
      </c>
      <c r="AV215" s="13" t="s">
        <v>81</v>
      </c>
      <c r="AW215" s="13" t="s">
        <v>35</v>
      </c>
      <c r="AX215" s="13" t="s">
        <v>74</v>
      </c>
      <c r="AY215" s="254" t="s">
        <v>204</v>
      </c>
    </row>
    <row r="216" s="14" customFormat="1">
      <c r="A216" s="14"/>
      <c r="B216" s="255"/>
      <c r="C216" s="256"/>
      <c r="D216" s="240" t="s">
        <v>217</v>
      </c>
      <c r="E216" s="257" t="s">
        <v>19</v>
      </c>
      <c r="F216" s="258" t="s">
        <v>1143</v>
      </c>
      <c r="G216" s="256"/>
      <c r="H216" s="259">
        <v>1.6799999999999999</v>
      </c>
      <c r="I216" s="260"/>
      <c r="J216" s="256"/>
      <c r="K216" s="256"/>
      <c r="L216" s="261"/>
      <c r="M216" s="262"/>
      <c r="N216" s="263"/>
      <c r="O216" s="263"/>
      <c r="P216" s="263"/>
      <c r="Q216" s="263"/>
      <c r="R216" s="263"/>
      <c r="S216" s="263"/>
      <c r="T216" s="264"/>
      <c r="U216" s="14"/>
      <c r="V216" s="14"/>
      <c r="W216" s="14"/>
      <c r="X216" s="14"/>
      <c r="Y216" s="14"/>
      <c r="Z216" s="14"/>
      <c r="AA216" s="14"/>
      <c r="AB216" s="14"/>
      <c r="AC216" s="14"/>
      <c r="AD216" s="14"/>
      <c r="AE216" s="14"/>
      <c r="AT216" s="265" t="s">
        <v>217</v>
      </c>
      <c r="AU216" s="265" t="s">
        <v>83</v>
      </c>
      <c r="AV216" s="14" t="s">
        <v>83</v>
      </c>
      <c r="AW216" s="14" t="s">
        <v>35</v>
      </c>
      <c r="AX216" s="14" t="s">
        <v>74</v>
      </c>
      <c r="AY216" s="265" t="s">
        <v>204</v>
      </c>
    </row>
    <row r="217" s="13" customFormat="1">
      <c r="A217" s="13"/>
      <c r="B217" s="245"/>
      <c r="C217" s="246"/>
      <c r="D217" s="240" t="s">
        <v>217</v>
      </c>
      <c r="E217" s="247" t="s">
        <v>19</v>
      </c>
      <c r="F217" s="248" t="s">
        <v>1144</v>
      </c>
      <c r="G217" s="246"/>
      <c r="H217" s="247" t="s">
        <v>19</v>
      </c>
      <c r="I217" s="249"/>
      <c r="J217" s="246"/>
      <c r="K217" s="246"/>
      <c r="L217" s="250"/>
      <c r="M217" s="251"/>
      <c r="N217" s="252"/>
      <c r="O217" s="252"/>
      <c r="P217" s="252"/>
      <c r="Q217" s="252"/>
      <c r="R217" s="252"/>
      <c r="S217" s="252"/>
      <c r="T217" s="253"/>
      <c r="U217" s="13"/>
      <c r="V217" s="13"/>
      <c r="W217" s="13"/>
      <c r="X217" s="13"/>
      <c r="Y217" s="13"/>
      <c r="Z217" s="13"/>
      <c r="AA217" s="13"/>
      <c r="AB217" s="13"/>
      <c r="AC217" s="13"/>
      <c r="AD217" s="13"/>
      <c r="AE217" s="13"/>
      <c r="AT217" s="254" t="s">
        <v>217</v>
      </c>
      <c r="AU217" s="254" t="s">
        <v>83</v>
      </c>
      <c r="AV217" s="13" t="s">
        <v>81</v>
      </c>
      <c r="AW217" s="13" t="s">
        <v>35</v>
      </c>
      <c r="AX217" s="13" t="s">
        <v>74</v>
      </c>
      <c r="AY217" s="254" t="s">
        <v>204</v>
      </c>
    </row>
    <row r="218" s="14" customFormat="1">
      <c r="A218" s="14"/>
      <c r="B218" s="255"/>
      <c r="C218" s="256"/>
      <c r="D218" s="240" t="s">
        <v>217</v>
      </c>
      <c r="E218" s="257" t="s">
        <v>19</v>
      </c>
      <c r="F218" s="258" t="s">
        <v>1145</v>
      </c>
      <c r="G218" s="256"/>
      <c r="H218" s="259">
        <v>0.78100000000000003</v>
      </c>
      <c r="I218" s="260"/>
      <c r="J218" s="256"/>
      <c r="K218" s="256"/>
      <c r="L218" s="261"/>
      <c r="M218" s="262"/>
      <c r="N218" s="263"/>
      <c r="O218" s="263"/>
      <c r="P218" s="263"/>
      <c r="Q218" s="263"/>
      <c r="R218" s="263"/>
      <c r="S218" s="263"/>
      <c r="T218" s="264"/>
      <c r="U218" s="14"/>
      <c r="V218" s="14"/>
      <c r="W218" s="14"/>
      <c r="X218" s="14"/>
      <c r="Y218" s="14"/>
      <c r="Z218" s="14"/>
      <c r="AA218" s="14"/>
      <c r="AB218" s="14"/>
      <c r="AC218" s="14"/>
      <c r="AD218" s="14"/>
      <c r="AE218" s="14"/>
      <c r="AT218" s="265" t="s">
        <v>217</v>
      </c>
      <c r="AU218" s="265" t="s">
        <v>83</v>
      </c>
      <c r="AV218" s="14" t="s">
        <v>83</v>
      </c>
      <c r="AW218" s="14" t="s">
        <v>35</v>
      </c>
      <c r="AX218" s="14" t="s">
        <v>74</v>
      </c>
      <c r="AY218" s="265" t="s">
        <v>204</v>
      </c>
    </row>
    <row r="219" s="15" customFormat="1">
      <c r="A219" s="15"/>
      <c r="B219" s="266"/>
      <c r="C219" s="267"/>
      <c r="D219" s="240" t="s">
        <v>217</v>
      </c>
      <c r="E219" s="268" t="s">
        <v>19</v>
      </c>
      <c r="F219" s="269" t="s">
        <v>268</v>
      </c>
      <c r="G219" s="267"/>
      <c r="H219" s="270">
        <v>11.795999999999999</v>
      </c>
      <c r="I219" s="271"/>
      <c r="J219" s="267"/>
      <c r="K219" s="267"/>
      <c r="L219" s="272"/>
      <c r="M219" s="273"/>
      <c r="N219" s="274"/>
      <c r="O219" s="274"/>
      <c r="P219" s="274"/>
      <c r="Q219" s="274"/>
      <c r="R219" s="274"/>
      <c r="S219" s="274"/>
      <c r="T219" s="275"/>
      <c r="U219" s="15"/>
      <c r="V219" s="15"/>
      <c r="W219" s="15"/>
      <c r="X219" s="15"/>
      <c r="Y219" s="15"/>
      <c r="Z219" s="15"/>
      <c r="AA219" s="15"/>
      <c r="AB219" s="15"/>
      <c r="AC219" s="15"/>
      <c r="AD219" s="15"/>
      <c r="AE219" s="15"/>
      <c r="AT219" s="276" t="s">
        <v>217</v>
      </c>
      <c r="AU219" s="276" t="s">
        <v>83</v>
      </c>
      <c r="AV219" s="15" t="s">
        <v>104</v>
      </c>
      <c r="AW219" s="15" t="s">
        <v>35</v>
      </c>
      <c r="AX219" s="15" t="s">
        <v>81</v>
      </c>
      <c r="AY219" s="276" t="s">
        <v>204</v>
      </c>
    </row>
    <row r="220" s="2" customFormat="1" ht="16.5" customHeight="1">
      <c r="A220" s="38"/>
      <c r="B220" s="39"/>
      <c r="C220" s="227" t="s">
        <v>343</v>
      </c>
      <c r="D220" s="227" t="s">
        <v>207</v>
      </c>
      <c r="E220" s="228" t="s">
        <v>1146</v>
      </c>
      <c r="F220" s="229" t="s">
        <v>1147</v>
      </c>
      <c r="G220" s="230" t="s">
        <v>525</v>
      </c>
      <c r="H220" s="231">
        <v>40.332000000000001</v>
      </c>
      <c r="I220" s="232"/>
      <c r="J220" s="233">
        <f>ROUND(I220*H220,2)</f>
        <v>0</v>
      </c>
      <c r="K220" s="229" t="s">
        <v>1006</v>
      </c>
      <c r="L220" s="44"/>
      <c r="M220" s="234" t="s">
        <v>19</v>
      </c>
      <c r="N220" s="235" t="s">
        <v>45</v>
      </c>
      <c r="O220" s="84"/>
      <c r="P220" s="236">
        <f>O220*H220</f>
        <v>0</v>
      </c>
      <c r="Q220" s="236">
        <v>0.041744200000000002</v>
      </c>
      <c r="R220" s="236">
        <f>Q220*H220</f>
        <v>1.6836270744000002</v>
      </c>
      <c r="S220" s="236">
        <v>0</v>
      </c>
      <c r="T220" s="237">
        <f>S220*H220</f>
        <v>0</v>
      </c>
      <c r="U220" s="38"/>
      <c r="V220" s="38"/>
      <c r="W220" s="38"/>
      <c r="X220" s="38"/>
      <c r="Y220" s="38"/>
      <c r="Z220" s="38"/>
      <c r="AA220" s="38"/>
      <c r="AB220" s="38"/>
      <c r="AC220" s="38"/>
      <c r="AD220" s="38"/>
      <c r="AE220" s="38"/>
      <c r="AR220" s="238" t="s">
        <v>104</v>
      </c>
      <c r="AT220" s="238" t="s">
        <v>207</v>
      </c>
      <c r="AU220" s="238" t="s">
        <v>83</v>
      </c>
      <c r="AY220" s="17" t="s">
        <v>204</v>
      </c>
      <c r="BE220" s="239">
        <f>IF(N220="základní",J220,0)</f>
        <v>0</v>
      </c>
      <c r="BF220" s="239">
        <f>IF(N220="snížená",J220,0)</f>
        <v>0</v>
      </c>
      <c r="BG220" s="239">
        <f>IF(N220="zákl. přenesená",J220,0)</f>
        <v>0</v>
      </c>
      <c r="BH220" s="239">
        <f>IF(N220="sníž. přenesená",J220,0)</f>
        <v>0</v>
      </c>
      <c r="BI220" s="239">
        <f>IF(N220="nulová",J220,0)</f>
        <v>0</v>
      </c>
      <c r="BJ220" s="17" t="s">
        <v>81</v>
      </c>
      <c r="BK220" s="239">
        <f>ROUND(I220*H220,2)</f>
        <v>0</v>
      </c>
      <c r="BL220" s="17" t="s">
        <v>104</v>
      </c>
      <c r="BM220" s="238" t="s">
        <v>1148</v>
      </c>
    </row>
    <row r="221" s="2" customFormat="1">
      <c r="A221" s="38"/>
      <c r="B221" s="39"/>
      <c r="C221" s="40"/>
      <c r="D221" s="240" t="s">
        <v>213</v>
      </c>
      <c r="E221" s="40"/>
      <c r="F221" s="241" t="s">
        <v>1149</v>
      </c>
      <c r="G221" s="40"/>
      <c r="H221" s="40"/>
      <c r="I221" s="147"/>
      <c r="J221" s="40"/>
      <c r="K221" s="40"/>
      <c r="L221" s="44"/>
      <c r="M221" s="242"/>
      <c r="N221" s="243"/>
      <c r="O221" s="84"/>
      <c r="P221" s="84"/>
      <c r="Q221" s="84"/>
      <c r="R221" s="84"/>
      <c r="S221" s="84"/>
      <c r="T221" s="85"/>
      <c r="U221" s="38"/>
      <c r="V221" s="38"/>
      <c r="W221" s="38"/>
      <c r="X221" s="38"/>
      <c r="Y221" s="38"/>
      <c r="Z221" s="38"/>
      <c r="AA221" s="38"/>
      <c r="AB221" s="38"/>
      <c r="AC221" s="38"/>
      <c r="AD221" s="38"/>
      <c r="AE221" s="38"/>
      <c r="AT221" s="17" t="s">
        <v>213</v>
      </c>
      <c r="AU221" s="17" t="s">
        <v>83</v>
      </c>
    </row>
    <row r="222" s="2" customFormat="1">
      <c r="A222" s="38"/>
      <c r="B222" s="39"/>
      <c r="C222" s="40"/>
      <c r="D222" s="240" t="s">
        <v>215</v>
      </c>
      <c r="E222" s="40"/>
      <c r="F222" s="244" t="s">
        <v>1150</v>
      </c>
      <c r="G222" s="40"/>
      <c r="H222" s="40"/>
      <c r="I222" s="147"/>
      <c r="J222" s="40"/>
      <c r="K222" s="40"/>
      <c r="L222" s="44"/>
      <c r="M222" s="242"/>
      <c r="N222" s="243"/>
      <c r="O222" s="84"/>
      <c r="P222" s="84"/>
      <c r="Q222" s="84"/>
      <c r="R222" s="84"/>
      <c r="S222" s="84"/>
      <c r="T222" s="85"/>
      <c r="U222" s="38"/>
      <c r="V222" s="38"/>
      <c r="W222" s="38"/>
      <c r="X222" s="38"/>
      <c r="Y222" s="38"/>
      <c r="Z222" s="38"/>
      <c r="AA222" s="38"/>
      <c r="AB222" s="38"/>
      <c r="AC222" s="38"/>
      <c r="AD222" s="38"/>
      <c r="AE222" s="38"/>
      <c r="AT222" s="17" t="s">
        <v>215</v>
      </c>
      <c r="AU222" s="17" t="s">
        <v>83</v>
      </c>
    </row>
    <row r="223" s="13" customFormat="1">
      <c r="A223" s="13"/>
      <c r="B223" s="245"/>
      <c r="C223" s="246"/>
      <c r="D223" s="240" t="s">
        <v>217</v>
      </c>
      <c r="E223" s="247" t="s">
        <v>19</v>
      </c>
      <c r="F223" s="248" t="s">
        <v>1151</v>
      </c>
      <c r="G223" s="246"/>
      <c r="H223" s="247" t="s">
        <v>19</v>
      </c>
      <c r="I223" s="249"/>
      <c r="J223" s="246"/>
      <c r="K223" s="246"/>
      <c r="L223" s="250"/>
      <c r="M223" s="251"/>
      <c r="N223" s="252"/>
      <c r="O223" s="252"/>
      <c r="P223" s="252"/>
      <c r="Q223" s="252"/>
      <c r="R223" s="252"/>
      <c r="S223" s="252"/>
      <c r="T223" s="253"/>
      <c r="U223" s="13"/>
      <c r="V223" s="13"/>
      <c r="W223" s="13"/>
      <c r="X223" s="13"/>
      <c r="Y223" s="13"/>
      <c r="Z223" s="13"/>
      <c r="AA223" s="13"/>
      <c r="AB223" s="13"/>
      <c r="AC223" s="13"/>
      <c r="AD223" s="13"/>
      <c r="AE223" s="13"/>
      <c r="AT223" s="254" t="s">
        <v>217</v>
      </c>
      <c r="AU223" s="254" t="s">
        <v>83</v>
      </c>
      <c r="AV223" s="13" t="s">
        <v>81</v>
      </c>
      <c r="AW223" s="13" t="s">
        <v>35</v>
      </c>
      <c r="AX223" s="13" t="s">
        <v>74</v>
      </c>
      <c r="AY223" s="254" t="s">
        <v>204</v>
      </c>
    </row>
    <row r="224" s="14" customFormat="1">
      <c r="A224" s="14"/>
      <c r="B224" s="255"/>
      <c r="C224" s="256"/>
      <c r="D224" s="240" t="s">
        <v>217</v>
      </c>
      <c r="E224" s="257" t="s">
        <v>19</v>
      </c>
      <c r="F224" s="258" t="s">
        <v>1152</v>
      </c>
      <c r="G224" s="256"/>
      <c r="H224" s="259">
        <v>15.311999999999999</v>
      </c>
      <c r="I224" s="260"/>
      <c r="J224" s="256"/>
      <c r="K224" s="256"/>
      <c r="L224" s="261"/>
      <c r="M224" s="262"/>
      <c r="N224" s="263"/>
      <c r="O224" s="263"/>
      <c r="P224" s="263"/>
      <c r="Q224" s="263"/>
      <c r="R224" s="263"/>
      <c r="S224" s="263"/>
      <c r="T224" s="264"/>
      <c r="U224" s="14"/>
      <c r="V224" s="14"/>
      <c r="W224" s="14"/>
      <c r="X224" s="14"/>
      <c r="Y224" s="14"/>
      <c r="Z224" s="14"/>
      <c r="AA224" s="14"/>
      <c r="AB224" s="14"/>
      <c r="AC224" s="14"/>
      <c r="AD224" s="14"/>
      <c r="AE224" s="14"/>
      <c r="AT224" s="265" t="s">
        <v>217</v>
      </c>
      <c r="AU224" s="265" t="s">
        <v>83</v>
      </c>
      <c r="AV224" s="14" t="s">
        <v>83</v>
      </c>
      <c r="AW224" s="14" t="s">
        <v>35</v>
      </c>
      <c r="AX224" s="14" t="s">
        <v>74</v>
      </c>
      <c r="AY224" s="265" t="s">
        <v>204</v>
      </c>
    </row>
    <row r="225" s="14" customFormat="1">
      <c r="A225" s="14"/>
      <c r="B225" s="255"/>
      <c r="C225" s="256"/>
      <c r="D225" s="240" t="s">
        <v>217</v>
      </c>
      <c r="E225" s="257" t="s">
        <v>19</v>
      </c>
      <c r="F225" s="258" t="s">
        <v>1153</v>
      </c>
      <c r="G225" s="256"/>
      <c r="H225" s="259">
        <v>2.3759999999999999</v>
      </c>
      <c r="I225" s="260"/>
      <c r="J225" s="256"/>
      <c r="K225" s="256"/>
      <c r="L225" s="261"/>
      <c r="M225" s="262"/>
      <c r="N225" s="263"/>
      <c r="O225" s="263"/>
      <c r="P225" s="263"/>
      <c r="Q225" s="263"/>
      <c r="R225" s="263"/>
      <c r="S225" s="263"/>
      <c r="T225" s="264"/>
      <c r="U225" s="14"/>
      <c r="V225" s="14"/>
      <c r="W225" s="14"/>
      <c r="X225" s="14"/>
      <c r="Y225" s="14"/>
      <c r="Z225" s="14"/>
      <c r="AA225" s="14"/>
      <c r="AB225" s="14"/>
      <c r="AC225" s="14"/>
      <c r="AD225" s="14"/>
      <c r="AE225" s="14"/>
      <c r="AT225" s="265" t="s">
        <v>217</v>
      </c>
      <c r="AU225" s="265" t="s">
        <v>83</v>
      </c>
      <c r="AV225" s="14" t="s">
        <v>83</v>
      </c>
      <c r="AW225" s="14" t="s">
        <v>35</v>
      </c>
      <c r="AX225" s="14" t="s">
        <v>74</v>
      </c>
      <c r="AY225" s="265" t="s">
        <v>204</v>
      </c>
    </row>
    <row r="226" s="14" customFormat="1">
      <c r="A226" s="14"/>
      <c r="B226" s="255"/>
      <c r="C226" s="256"/>
      <c r="D226" s="240" t="s">
        <v>217</v>
      </c>
      <c r="E226" s="257" t="s">
        <v>19</v>
      </c>
      <c r="F226" s="258" t="s">
        <v>1154</v>
      </c>
      <c r="G226" s="256"/>
      <c r="H226" s="259">
        <v>12.18</v>
      </c>
      <c r="I226" s="260"/>
      <c r="J226" s="256"/>
      <c r="K226" s="256"/>
      <c r="L226" s="261"/>
      <c r="M226" s="262"/>
      <c r="N226" s="263"/>
      <c r="O226" s="263"/>
      <c r="P226" s="263"/>
      <c r="Q226" s="263"/>
      <c r="R226" s="263"/>
      <c r="S226" s="263"/>
      <c r="T226" s="264"/>
      <c r="U226" s="14"/>
      <c r="V226" s="14"/>
      <c r="W226" s="14"/>
      <c r="X226" s="14"/>
      <c r="Y226" s="14"/>
      <c r="Z226" s="14"/>
      <c r="AA226" s="14"/>
      <c r="AB226" s="14"/>
      <c r="AC226" s="14"/>
      <c r="AD226" s="14"/>
      <c r="AE226" s="14"/>
      <c r="AT226" s="265" t="s">
        <v>217</v>
      </c>
      <c r="AU226" s="265" t="s">
        <v>83</v>
      </c>
      <c r="AV226" s="14" t="s">
        <v>83</v>
      </c>
      <c r="AW226" s="14" t="s">
        <v>35</v>
      </c>
      <c r="AX226" s="14" t="s">
        <v>74</v>
      </c>
      <c r="AY226" s="265" t="s">
        <v>204</v>
      </c>
    </row>
    <row r="227" s="13" customFormat="1">
      <c r="A227" s="13"/>
      <c r="B227" s="245"/>
      <c r="C227" s="246"/>
      <c r="D227" s="240" t="s">
        <v>217</v>
      </c>
      <c r="E227" s="247" t="s">
        <v>19</v>
      </c>
      <c r="F227" s="248" t="s">
        <v>1155</v>
      </c>
      <c r="G227" s="246"/>
      <c r="H227" s="247" t="s">
        <v>19</v>
      </c>
      <c r="I227" s="249"/>
      <c r="J227" s="246"/>
      <c r="K227" s="246"/>
      <c r="L227" s="250"/>
      <c r="M227" s="251"/>
      <c r="N227" s="252"/>
      <c r="O227" s="252"/>
      <c r="P227" s="252"/>
      <c r="Q227" s="252"/>
      <c r="R227" s="252"/>
      <c r="S227" s="252"/>
      <c r="T227" s="253"/>
      <c r="U227" s="13"/>
      <c r="V227" s="13"/>
      <c r="W227" s="13"/>
      <c r="X227" s="13"/>
      <c r="Y227" s="13"/>
      <c r="Z227" s="13"/>
      <c r="AA227" s="13"/>
      <c r="AB227" s="13"/>
      <c r="AC227" s="13"/>
      <c r="AD227" s="13"/>
      <c r="AE227" s="13"/>
      <c r="AT227" s="254" t="s">
        <v>217</v>
      </c>
      <c r="AU227" s="254" t="s">
        <v>83</v>
      </c>
      <c r="AV227" s="13" t="s">
        <v>81</v>
      </c>
      <c r="AW227" s="13" t="s">
        <v>35</v>
      </c>
      <c r="AX227" s="13" t="s">
        <v>74</v>
      </c>
      <c r="AY227" s="254" t="s">
        <v>204</v>
      </c>
    </row>
    <row r="228" s="14" customFormat="1">
      <c r="A228" s="14"/>
      <c r="B228" s="255"/>
      <c r="C228" s="256"/>
      <c r="D228" s="240" t="s">
        <v>217</v>
      </c>
      <c r="E228" s="257" t="s">
        <v>19</v>
      </c>
      <c r="F228" s="258" t="s">
        <v>1156</v>
      </c>
      <c r="G228" s="256"/>
      <c r="H228" s="259">
        <v>6</v>
      </c>
      <c r="I228" s="260"/>
      <c r="J228" s="256"/>
      <c r="K228" s="256"/>
      <c r="L228" s="261"/>
      <c r="M228" s="262"/>
      <c r="N228" s="263"/>
      <c r="O228" s="263"/>
      <c r="P228" s="263"/>
      <c r="Q228" s="263"/>
      <c r="R228" s="263"/>
      <c r="S228" s="263"/>
      <c r="T228" s="264"/>
      <c r="U228" s="14"/>
      <c r="V228" s="14"/>
      <c r="W228" s="14"/>
      <c r="X228" s="14"/>
      <c r="Y228" s="14"/>
      <c r="Z228" s="14"/>
      <c r="AA228" s="14"/>
      <c r="AB228" s="14"/>
      <c r="AC228" s="14"/>
      <c r="AD228" s="14"/>
      <c r="AE228" s="14"/>
      <c r="AT228" s="265" t="s">
        <v>217</v>
      </c>
      <c r="AU228" s="265" t="s">
        <v>83</v>
      </c>
      <c r="AV228" s="14" t="s">
        <v>83</v>
      </c>
      <c r="AW228" s="14" t="s">
        <v>35</v>
      </c>
      <c r="AX228" s="14" t="s">
        <v>74</v>
      </c>
      <c r="AY228" s="265" t="s">
        <v>204</v>
      </c>
    </row>
    <row r="229" s="13" customFormat="1">
      <c r="A229" s="13"/>
      <c r="B229" s="245"/>
      <c r="C229" s="246"/>
      <c r="D229" s="240" t="s">
        <v>217</v>
      </c>
      <c r="E229" s="247" t="s">
        <v>19</v>
      </c>
      <c r="F229" s="248" t="s">
        <v>1157</v>
      </c>
      <c r="G229" s="246"/>
      <c r="H229" s="247" t="s">
        <v>19</v>
      </c>
      <c r="I229" s="249"/>
      <c r="J229" s="246"/>
      <c r="K229" s="246"/>
      <c r="L229" s="250"/>
      <c r="M229" s="251"/>
      <c r="N229" s="252"/>
      <c r="O229" s="252"/>
      <c r="P229" s="252"/>
      <c r="Q229" s="252"/>
      <c r="R229" s="252"/>
      <c r="S229" s="252"/>
      <c r="T229" s="253"/>
      <c r="U229" s="13"/>
      <c r="V229" s="13"/>
      <c r="W229" s="13"/>
      <c r="X229" s="13"/>
      <c r="Y229" s="13"/>
      <c r="Z229" s="13"/>
      <c r="AA229" s="13"/>
      <c r="AB229" s="13"/>
      <c r="AC229" s="13"/>
      <c r="AD229" s="13"/>
      <c r="AE229" s="13"/>
      <c r="AT229" s="254" t="s">
        <v>217</v>
      </c>
      <c r="AU229" s="254" t="s">
        <v>83</v>
      </c>
      <c r="AV229" s="13" t="s">
        <v>81</v>
      </c>
      <c r="AW229" s="13" t="s">
        <v>35</v>
      </c>
      <c r="AX229" s="13" t="s">
        <v>74</v>
      </c>
      <c r="AY229" s="254" t="s">
        <v>204</v>
      </c>
    </row>
    <row r="230" s="14" customFormat="1">
      <c r="A230" s="14"/>
      <c r="B230" s="255"/>
      <c r="C230" s="256"/>
      <c r="D230" s="240" t="s">
        <v>217</v>
      </c>
      <c r="E230" s="257" t="s">
        <v>19</v>
      </c>
      <c r="F230" s="258" t="s">
        <v>1158</v>
      </c>
      <c r="G230" s="256"/>
      <c r="H230" s="259">
        <v>4.2000000000000002</v>
      </c>
      <c r="I230" s="260"/>
      <c r="J230" s="256"/>
      <c r="K230" s="256"/>
      <c r="L230" s="261"/>
      <c r="M230" s="262"/>
      <c r="N230" s="263"/>
      <c r="O230" s="263"/>
      <c r="P230" s="263"/>
      <c r="Q230" s="263"/>
      <c r="R230" s="263"/>
      <c r="S230" s="263"/>
      <c r="T230" s="264"/>
      <c r="U230" s="14"/>
      <c r="V230" s="14"/>
      <c r="W230" s="14"/>
      <c r="X230" s="14"/>
      <c r="Y230" s="14"/>
      <c r="Z230" s="14"/>
      <c r="AA230" s="14"/>
      <c r="AB230" s="14"/>
      <c r="AC230" s="14"/>
      <c r="AD230" s="14"/>
      <c r="AE230" s="14"/>
      <c r="AT230" s="265" t="s">
        <v>217</v>
      </c>
      <c r="AU230" s="265" t="s">
        <v>83</v>
      </c>
      <c r="AV230" s="14" t="s">
        <v>83</v>
      </c>
      <c r="AW230" s="14" t="s">
        <v>35</v>
      </c>
      <c r="AX230" s="14" t="s">
        <v>74</v>
      </c>
      <c r="AY230" s="265" t="s">
        <v>204</v>
      </c>
    </row>
    <row r="231" s="14" customFormat="1">
      <c r="A231" s="14"/>
      <c r="B231" s="255"/>
      <c r="C231" s="256"/>
      <c r="D231" s="240" t="s">
        <v>217</v>
      </c>
      <c r="E231" s="257" t="s">
        <v>19</v>
      </c>
      <c r="F231" s="258" t="s">
        <v>1159</v>
      </c>
      <c r="G231" s="256"/>
      <c r="H231" s="259">
        <v>0.26400000000000001</v>
      </c>
      <c r="I231" s="260"/>
      <c r="J231" s="256"/>
      <c r="K231" s="256"/>
      <c r="L231" s="261"/>
      <c r="M231" s="262"/>
      <c r="N231" s="263"/>
      <c r="O231" s="263"/>
      <c r="P231" s="263"/>
      <c r="Q231" s="263"/>
      <c r="R231" s="263"/>
      <c r="S231" s="263"/>
      <c r="T231" s="264"/>
      <c r="U231" s="14"/>
      <c r="V231" s="14"/>
      <c r="W231" s="14"/>
      <c r="X231" s="14"/>
      <c r="Y231" s="14"/>
      <c r="Z231" s="14"/>
      <c r="AA231" s="14"/>
      <c r="AB231" s="14"/>
      <c r="AC231" s="14"/>
      <c r="AD231" s="14"/>
      <c r="AE231" s="14"/>
      <c r="AT231" s="265" t="s">
        <v>217</v>
      </c>
      <c r="AU231" s="265" t="s">
        <v>83</v>
      </c>
      <c r="AV231" s="14" t="s">
        <v>83</v>
      </c>
      <c r="AW231" s="14" t="s">
        <v>35</v>
      </c>
      <c r="AX231" s="14" t="s">
        <v>74</v>
      </c>
      <c r="AY231" s="265" t="s">
        <v>204</v>
      </c>
    </row>
    <row r="232" s="15" customFormat="1">
      <c r="A232" s="15"/>
      <c r="B232" s="266"/>
      <c r="C232" s="267"/>
      <c r="D232" s="240" t="s">
        <v>217</v>
      </c>
      <c r="E232" s="268" t="s">
        <v>19</v>
      </c>
      <c r="F232" s="269" t="s">
        <v>268</v>
      </c>
      <c r="G232" s="267"/>
      <c r="H232" s="270">
        <v>40.332000000000001</v>
      </c>
      <c r="I232" s="271"/>
      <c r="J232" s="267"/>
      <c r="K232" s="267"/>
      <c r="L232" s="272"/>
      <c r="M232" s="273"/>
      <c r="N232" s="274"/>
      <c r="O232" s="274"/>
      <c r="P232" s="274"/>
      <c r="Q232" s="274"/>
      <c r="R232" s="274"/>
      <c r="S232" s="274"/>
      <c r="T232" s="275"/>
      <c r="U232" s="15"/>
      <c r="V232" s="15"/>
      <c r="W232" s="15"/>
      <c r="X232" s="15"/>
      <c r="Y232" s="15"/>
      <c r="Z232" s="15"/>
      <c r="AA232" s="15"/>
      <c r="AB232" s="15"/>
      <c r="AC232" s="15"/>
      <c r="AD232" s="15"/>
      <c r="AE232" s="15"/>
      <c r="AT232" s="276" t="s">
        <v>217</v>
      </c>
      <c r="AU232" s="276" t="s">
        <v>83</v>
      </c>
      <c r="AV232" s="15" t="s">
        <v>104</v>
      </c>
      <c r="AW232" s="15" t="s">
        <v>35</v>
      </c>
      <c r="AX232" s="15" t="s">
        <v>81</v>
      </c>
      <c r="AY232" s="276" t="s">
        <v>204</v>
      </c>
    </row>
    <row r="233" s="2" customFormat="1" ht="16.5" customHeight="1">
      <c r="A233" s="38"/>
      <c r="B233" s="39"/>
      <c r="C233" s="227" t="s">
        <v>348</v>
      </c>
      <c r="D233" s="227" t="s">
        <v>207</v>
      </c>
      <c r="E233" s="228" t="s">
        <v>1160</v>
      </c>
      <c r="F233" s="229" t="s">
        <v>1161</v>
      </c>
      <c r="G233" s="230" t="s">
        <v>525</v>
      </c>
      <c r="H233" s="231">
        <v>40.332000000000001</v>
      </c>
      <c r="I233" s="232"/>
      <c r="J233" s="233">
        <f>ROUND(I233*H233,2)</f>
        <v>0</v>
      </c>
      <c r="K233" s="229" t="s">
        <v>1006</v>
      </c>
      <c r="L233" s="44"/>
      <c r="M233" s="234" t="s">
        <v>19</v>
      </c>
      <c r="N233" s="235" t="s">
        <v>45</v>
      </c>
      <c r="O233" s="84"/>
      <c r="P233" s="236">
        <f>O233*H233</f>
        <v>0</v>
      </c>
      <c r="Q233" s="236">
        <v>1.5E-05</v>
      </c>
      <c r="R233" s="236">
        <f>Q233*H233</f>
        <v>0.00060498000000000008</v>
      </c>
      <c r="S233" s="236">
        <v>0</v>
      </c>
      <c r="T233" s="237">
        <f>S233*H233</f>
        <v>0</v>
      </c>
      <c r="U233" s="38"/>
      <c r="V233" s="38"/>
      <c r="W233" s="38"/>
      <c r="X233" s="38"/>
      <c r="Y233" s="38"/>
      <c r="Z233" s="38"/>
      <c r="AA233" s="38"/>
      <c r="AB233" s="38"/>
      <c r="AC233" s="38"/>
      <c r="AD233" s="38"/>
      <c r="AE233" s="38"/>
      <c r="AR233" s="238" t="s">
        <v>104</v>
      </c>
      <c r="AT233" s="238" t="s">
        <v>207</v>
      </c>
      <c r="AU233" s="238" t="s">
        <v>83</v>
      </c>
      <c r="AY233" s="17" t="s">
        <v>204</v>
      </c>
      <c r="BE233" s="239">
        <f>IF(N233="základní",J233,0)</f>
        <v>0</v>
      </c>
      <c r="BF233" s="239">
        <f>IF(N233="snížená",J233,0)</f>
        <v>0</v>
      </c>
      <c r="BG233" s="239">
        <f>IF(N233="zákl. přenesená",J233,0)</f>
        <v>0</v>
      </c>
      <c r="BH233" s="239">
        <f>IF(N233="sníž. přenesená",J233,0)</f>
        <v>0</v>
      </c>
      <c r="BI233" s="239">
        <f>IF(N233="nulová",J233,0)</f>
        <v>0</v>
      </c>
      <c r="BJ233" s="17" t="s">
        <v>81</v>
      </c>
      <c r="BK233" s="239">
        <f>ROUND(I233*H233,2)</f>
        <v>0</v>
      </c>
      <c r="BL233" s="17" t="s">
        <v>104</v>
      </c>
      <c r="BM233" s="238" t="s">
        <v>1162</v>
      </c>
    </row>
    <row r="234" s="2" customFormat="1">
      <c r="A234" s="38"/>
      <c r="B234" s="39"/>
      <c r="C234" s="40"/>
      <c r="D234" s="240" t="s">
        <v>213</v>
      </c>
      <c r="E234" s="40"/>
      <c r="F234" s="241" t="s">
        <v>1163</v>
      </c>
      <c r="G234" s="40"/>
      <c r="H234" s="40"/>
      <c r="I234" s="147"/>
      <c r="J234" s="40"/>
      <c r="K234" s="40"/>
      <c r="L234" s="44"/>
      <c r="M234" s="242"/>
      <c r="N234" s="243"/>
      <c r="O234" s="84"/>
      <c r="P234" s="84"/>
      <c r="Q234" s="84"/>
      <c r="R234" s="84"/>
      <c r="S234" s="84"/>
      <c r="T234" s="85"/>
      <c r="U234" s="38"/>
      <c r="V234" s="38"/>
      <c r="W234" s="38"/>
      <c r="X234" s="38"/>
      <c r="Y234" s="38"/>
      <c r="Z234" s="38"/>
      <c r="AA234" s="38"/>
      <c r="AB234" s="38"/>
      <c r="AC234" s="38"/>
      <c r="AD234" s="38"/>
      <c r="AE234" s="38"/>
      <c r="AT234" s="17" t="s">
        <v>213</v>
      </c>
      <c r="AU234" s="17" t="s">
        <v>83</v>
      </c>
    </row>
    <row r="235" s="2" customFormat="1">
      <c r="A235" s="38"/>
      <c r="B235" s="39"/>
      <c r="C235" s="40"/>
      <c r="D235" s="240" t="s">
        <v>215</v>
      </c>
      <c r="E235" s="40"/>
      <c r="F235" s="244" t="s">
        <v>1150</v>
      </c>
      <c r="G235" s="40"/>
      <c r="H235" s="40"/>
      <c r="I235" s="147"/>
      <c r="J235" s="40"/>
      <c r="K235" s="40"/>
      <c r="L235" s="44"/>
      <c r="M235" s="242"/>
      <c r="N235" s="243"/>
      <c r="O235" s="84"/>
      <c r="P235" s="84"/>
      <c r="Q235" s="84"/>
      <c r="R235" s="84"/>
      <c r="S235" s="84"/>
      <c r="T235" s="85"/>
      <c r="U235" s="38"/>
      <c r="V235" s="38"/>
      <c r="W235" s="38"/>
      <c r="X235" s="38"/>
      <c r="Y235" s="38"/>
      <c r="Z235" s="38"/>
      <c r="AA235" s="38"/>
      <c r="AB235" s="38"/>
      <c r="AC235" s="38"/>
      <c r="AD235" s="38"/>
      <c r="AE235" s="38"/>
      <c r="AT235" s="17" t="s">
        <v>215</v>
      </c>
      <c r="AU235" s="17" t="s">
        <v>83</v>
      </c>
    </row>
    <row r="236" s="2" customFormat="1" ht="16.5" customHeight="1">
      <c r="A236" s="38"/>
      <c r="B236" s="39"/>
      <c r="C236" s="227" t="s">
        <v>355</v>
      </c>
      <c r="D236" s="227" t="s">
        <v>207</v>
      </c>
      <c r="E236" s="228" t="s">
        <v>1164</v>
      </c>
      <c r="F236" s="229" t="s">
        <v>1165</v>
      </c>
      <c r="G236" s="230" t="s">
        <v>250</v>
      </c>
      <c r="H236" s="231">
        <v>0.94399999999999995</v>
      </c>
      <c r="I236" s="232"/>
      <c r="J236" s="233">
        <f>ROUND(I236*H236,2)</f>
        <v>0</v>
      </c>
      <c r="K236" s="229" t="s">
        <v>1006</v>
      </c>
      <c r="L236" s="44"/>
      <c r="M236" s="234" t="s">
        <v>19</v>
      </c>
      <c r="N236" s="235" t="s">
        <v>45</v>
      </c>
      <c r="O236" s="84"/>
      <c r="P236" s="236">
        <f>O236*H236</f>
        <v>0</v>
      </c>
      <c r="Q236" s="236">
        <v>1.0487652000000001</v>
      </c>
      <c r="R236" s="236">
        <f>Q236*H236</f>
        <v>0.99003434879999996</v>
      </c>
      <c r="S236" s="236">
        <v>0</v>
      </c>
      <c r="T236" s="237">
        <f>S236*H236</f>
        <v>0</v>
      </c>
      <c r="U236" s="38"/>
      <c r="V236" s="38"/>
      <c r="W236" s="38"/>
      <c r="X236" s="38"/>
      <c r="Y236" s="38"/>
      <c r="Z236" s="38"/>
      <c r="AA236" s="38"/>
      <c r="AB236" s="38"/>
      <c r="AC236" s="38"/>
      <c r="AD236" s="38"/>
      <c r="AE236" s="38"/>
      <c r="AR236" s="238" t="s">
        <v>104</v>
      </c>
      <c r="AT236" s="238" t="s">
        <v>207</v>
      </c>
      <c r="AU236" s="238" t="s">
        <v>83</v>
      </c>
      <c r="AY236" s="17" t="s">
        <v>204</v>
      </c>
      <c r="BE236" s="239">
        <f>IF(N236="základní",J236,0)</f>
        <v>0</v>
      </c>
      <c r="BF236" s="239">
        <f>IF(N236="snížená",J236,0)</f>
        <v>0</v>
      </c>
      <c r="BG236" s="239">
        <f>IF(N236="zákl. přenesená",J236,0)</f>
        <v>0</v>
      </c>
      <c r="BH236" s="239">
        <f>IF(N236="sníž. přenesená",J236,0)</f>
        <v>0</v>
      </c>
      <c r="BI236" s="239">
        <f>IF(N236="nulová",J236,0)</f>
        <v>0</v>
      </c>
      <c r="BJ236" s="17" t="s">
        <v>81</v>
      </c>
      <c r="BK236" s="239">
        <f>ROUND(I236*H236,2)</f>
        <v>0</v>
      </c>
      <c r="BL236" s="17" t="s">
        <v>104</v>
      </c>
      <c r="BM236" s="238" t="s">
        <v>1166</v>
      </c>
    </row>
    <row r="237" s="2" customFormat="1">
      <c r="A237" s="38"/>
      <c r="B237" s="39"/>
      <c r="C237" s="40"/>
      <c r="D237" s="240" t="s">
        <v>213</v>
      </c>
      <c r="E237" s="40"/>
      <c r="F237" s="241" t="s">
        <v>1167</v>
      </c>
      <c r="G237" s="40"/>
      <c r="H237" s="40"/>
      <c r="I237" s="147"/>
      <c r="J237" s="40"/>
      <c r="K237" s="40"/>
      <c r="L237" s="44"/>
      <c r="M237" s="242"/>
      <c r="N237" s="243"/>
      <c r="O237" s="84"/>
      <c r="P237" s="84"/>
      <c r="Q237" s="84"/>
      <c r="R237" s="84"/>
      <c r="S237" s="84"/>
      <c r="T237" s="85"/>
      <c r="U237" s="38"/>
      <c r="V237" s="38"/>
      <c r="W237" s="38"/>
      <c r="X237" s="38"/>
      <c r="Y237" s="38"/>
      <c r="Z237" s="38"/>
      <c r="AA237" s="38"/>
      <c r="AB237" s="38"/>
      <c r="AC237" s="38"/>
      <c r="AD237" s="38"/>
      <c r="AE237" s="38"/>
      <c r="AT237" s="17" t="s">
        <v>213</v>
      </c>
      <c r="AU237" s="17" t="s">
        <v>83</v>
      </c>
    </row>
    <row r="238" s="2" customFormat="1">
      <c r="A238" s="38"/>
      <c r="B238" s="39"/>
      <c r="C238" s="40"/>
      <c r="D238" s="240" t="s">
        <v>215</v>
      </c>
      <c r="E238" s="40"/>
      <c r="F238" s="244" t="s">
        <v>1168</v>
      </c>
      <c r="G238" s="40"/>
      <c r="H238" s="40"/>
      <c r="I238" s="147"/>
      <c r="J238" s="40"/>
      <c r="K238" s="40"/>
      <c r="L238" s="44"/>
      <c r="M238" s="242"/>
      <c r="N238" s="243"/>
      <c r="O238" s="84"/>
      <c r="P238" s="84"/>
      <c r="Q238" s="84"/>
      <c r="R238" s="84"/>
      <c r="S238" s="84"/>
      <c r="T238" s="85"/>
      <c r="U238" s="38"/>
      <c r="V238" s="38"/>
      <c r="W238" s="38"/>
      <c r="X238" s="38"/>
      <c r="Y238" s="38"/>
      <c r="Z238" s="38"/>
      <c r="AA238" s="38"/>
      <c r="AB238" s="38"/>
      <c r="AC238" s="38"/>
      <c r="AD238" s="38"/>
      <c r="AE238" s="38"/>
      <c r="AT238" s="17" t="s">
        <v>215</v>
      </c>
      <c r="AU238" s="17" t="s">
        <v>83</v>
      </c>
    </row>
    <row r="239" s="2" customFormat="1">
      <c r="A239" s="38"/>
      <c r="B239" s="39"/>
      <c r="C239" s="40"/>
      <c r="D239" s="240" t="s">
        <v>240</v>
      </c>
      <c r="E239" s="40"/>
      <c r="F239" s="244" t="s">
        <v>1169</v>
      </c>
      <c r="G239" s="40"/>
      <c r="H239" s="40"/>
      <c r="I239" s="147"/>
      <c r="J239" s="40"/>
      <c r="K239" s="40"/>
      <c r="L239" s="44"/>
      <c r="M239" s="242"/>
      <c r="N239" s="243"/>
      <c r="O239" s="84"/>
      <c r="P239" s="84"/>
      <c r="Q239" s="84"/>
      <c r="R239" s="84"/>
      <c r="S239" s="84"/>
      <c r="T239" s="85"/>
      <c r="U239" s="38"/>
      <c r="V239" s="38"/>
      <c r="W239" s="38"/>
      <c r="X239" s="38"/>
      <c r="Y239" s="38"/>
      <c r="Z239" s="38"/>
      <c r="AA239" s="38"/>
      <c r="AB239" s="38"/>
      <c r="AC239" s="38"/>
      <c r="AD239" s="38"/>
      <c r="AE239" s="38"/>
      <c r="AT239" s="17" t="s">
        <v>240</v>
      </c>
      <c r="AU239" s="17" t="s">
        <v>83</v>
      </c>
    </row>
    <row r="240" s="14" customFormat="1">
      <c r="A240" s="14"/>
      <c r="B240" s="255"/>
      <c r="C240" s="256"/>
      <c r="D240" s="240" t="s">
        <v>217</v>
      </c>
      <c r="E240" s="257" t="s">
        <v>19</v>
      </c>
      <c r="F240" s="258" t="s">
        <v>1170</v>
      </c>
      <c r="G240" s="256"/>
      <c r="H240" s="259">
        <v>0.94399999999999995</v>
      </c>
      <c r="I240" s="260"/>
      <c r="J240" s="256"/>
      <c r="K240" s="256"/>
      <c r="L240" s="261"/>
      <c r="M240" s="262"/>
      <c r="N240" s="263"/>
      <c r="O240" s="263"/>
      <c r="P240" s="263"/>
      <c r="Q240" s="263"/>
      <c r="R240" s="263"/>
      <c r="S240" s="263"/>
      <c r="T240" s="264"/>
      <c r="U240" s="14"/>
      <c r="V240" s="14"/>
      <c r="W240" s="14"/>
      <c r="X240" s="14"/>
      <c r="Y240" s="14"/>
      <c r="Z240" s="14"/>
      <c r="AA240" s="14"/>
      <c r="AB240" s="14"/>
      <c r="AC240" s="14"/>
      <c r="AD240" s="14"/>
      <c r="AE240" s="14"/>
      <c r="AT240" s="265" t="s">
        <v>217</v>
      </c>
      <c r="AU240" s="265" t="s">
        <v>83</v>
      </c>
      <c r="AV240" s="14" t="s">
        <v>83</v>
      </c>
      <c r="AW240" s="14" t="s">
        <v>35</v>
      </c>
      <c r="AX240" s="14" t="s">
        <v>81</v>
      </c>
      <c r="AY240" s="265" t="s">
        <v>204</v>
      </c>
    </row>
    <row r="241" s="2" customFormat="1" ht="21.75" customHeight="1">
      <c r="A241" s="38"/>
      <c r="B241" s="39"/>
      <c r="C241" s="227" t="s">
        <v>359</v>
      </c>
      <c r="D241" s="227" t="s">
        <v>207</v>
      </c>
      <c r="E241" s="228" t="s">
        <v>1171</v>
      </c>
      <c r="F241" s="229" t="s">
        <v>1172</v>
      </c>
      <c r="G241" s="230" t="s">
        <v>286</v>
      </c>
      <c r="H241" s="231">
        <v>16</v>
      </c>
      <c r="I241" s="232"/>
      <c r="J241" s="233">
        <f>ROUND(I241*H241,2)</f>
        <v>0</v>
      </c>
      <c r="K241" s="229" t="s">
        <v>1006</v>
      </c>
      <c r="L241" s="44"/>
      <c r="M241" s="234" t="s">
        <v>19</v>
      </c>
      <c r="N241" s="235" t="s">
        <v>45</v>
      </c>
      <c r="O241" s="84"/>
      <c r="P241" s="236">
        <f>O241*H241</f>
        <v>0</v>
      </c>
      <c r="Q241" s="236">
        <v>0.00077999999999999999</v>
      </c>
      <c r="R241" s="236">
        <f>Q241*H241</f>
        <v>0.01248</v>
      </c>
      <c r="S241" s="236">
        <v>0.001</v>
      </c>
      <c r="T241" s="237">
        <f>S241*H241</f>
        <v>0.016</v>
      </c>
      <c r="U241" s="38"/>
      <c r="V241" s="38"/>
      <c r="W241" s="38"/>
      <c r="X241" s="38"/>
      <c r="Y241" s="38"/>
      <c r="Z241" s="38"/>
      <c r="AA241" s="38"/>
      <c r="AB241" s="38"/>
      <c r="AC241" s="38"/>
      <c r="AD241" s="38"/>
      <c r="AE241" s="38"/>
      <c r="AR241" s="238" t="s">
        <v>104</v>
      </c>
      <c r="AT241" s="238" t="s">
        <v>207</v>
      </c>
      <c r="AU241" s="238" t="s">
        <v>83</v>
      </c>
      <c r="AY241" s="17" t="s">
        <v>204</v>
      </c>
      <c r="BE241" s="239">
        <f>IF(N241="základní",J241,0)</f>
        <v>0</v>
      </c>
      <c r="BF241" s="239">
        <f>IF(N241="snížená",J241,0)</f>
        <v>0</v>
      </c>
      <c r="BG241" s="239">
        <f>IF(N241="zákl. přenesená",J241,0)</f>
        <v>0</v>
      </c>
      <c r="BH241" s="239">
        <f>IF(N241="sníž. přenesená",J241,0)</f>
        <v>0</v>
      </c>
      <c r="BI241" s="239">
        <f>IF(N241="nulová",J241,0)</f>
        <v>0</v>
      </c>
      <c r="BJ241" s="17" t="s">
        <v>81</v>
      </c>
      <c r="BK241" s="239">
        <f>ROUND(I241*H241,2)</f>
        <v>0</v>
      </c>
      <c r="BL241" s="17" t="s">
        <v>104</v>
      </c>
      <c r="BM241" s="238" t="s">
        <v>1173</v>
      </c>
    </row>
    <row r="242" s="2" customFormat="1">
      <c r="A242" s="38"/>
      <c r="B242" s="39"/>
      <c r="C242" s="40"/>
      <c r="D242" s="240" t="s">
        <v>213</v>
      </c>
      <c r="E242" s="40"/>
      <c r="F242" s="241" t="s">
        <v>1174</v>
      </c>
      <c r="G242" s="40"/>
      <c r="H242" s="40"/>
      <c r="I242" s="147"/>
      <c r="J242" s="40"/>
      <c r="K242" s="40"/>
      <c r="L242" s="44"/>
      <c r="M242" s="242"/>
      <c r="N242" s="243"/>
      <c r="O242" s="84"/>
      <c r="P242" s="84"/>
      <c r="Q242" s="84"/>
      <c r="R242" s="84"/>
      <c r="S242" s="84"/>
      <c r="T242" s="85"/>
      <c r="U242" s="38"/>
      <c r="V242" s="38"/>
      <c r="W242" s="38"/>
      <c r="X242" s="38"/>
      <c r="Y242" s="38"/>
      <c r="Z242" s="38"/>
      <c r="AA242" s="38"/>
      <c r="AB242" s="38"/>
      <c r="AC242" s="38"/>
      <c r="AD242" s="38"/>
      <c r="AE242" s="38"/>
      <c r="AT242" s="17" t="s">
        <v>213</v>
      </c>
      <c r="AU242" s="17" t="s">
        <v>83</v>
      </c>
    </row>
    <row r="243" s="2" customFormat="1">
      <c r="A243" s="38"/>
      <c r="B243" s="39"/>
      <c r="C243" s="40"/>
      <c r="D243" s="240" t="s">
        <v>215</v>
      </c>
      <c r="E243" s="40"/>
      <c r="F243" s="244" t="s">
        <v>1175</v>
      </c>
      <c r="G243" s="40"/>
      <c r="H243" s="40"/>
      <c r="I243" s="147"/>
      <c r="J243" s="40"/>
      <c r="K243" s="40"/>
      <c r="L243" s="44"/>
      <c r="M243" s="242"/>
      <c r="N243" s="243"/>
      <c r="O243" s="84"/>
      <c r="P243" s="84"/>
      <c r="Q243" s="84"/>
      <c r="R243" s="84"/>
      <c r="S243" s="84"/>
      <c r="T243" s="85"/>
      <c r="U243" s="38"/>
      <c r="V243" s="38"/>
      <c r="W243" s="38"/>
      <c r="X243" s="38"/>
      <c r="Y243" s="38"/>
      <c r="Z243" s="38"/>
      <c r="AA243" s="38"/>
      <c r="AB243" s="38"/>
      <c r="AC243" s="38"/>
      <c r="AD243" s="38"/>
      <c r="AE243" s="38"/>
      <c r="AT243" s="17" t="s">
        <v>215</v>
      </c>
      <c r="AU243" s="17" t="s">
        <v>83</v>
      </c>
    </row>
    <row r="244" s="13" customFormat="1">
      <c r="A244" s="13"/>
      <c r="B244" s="245"/>
      <c r="C244" s="246"/>
      <c r="D244" s="240" t="s">
        <v>217</v>
      </c>
      <c r="E244" s="247" t="s">
        <v>19</v>
      </c>
      <c r="F244" s="248" t="s">
        <v>1176</v>
      </c>
      <c r="G244" s="246"/>
      <c r="H244" s="247" t="s">
        <v>19</v>
      </c>
      <c r="I244" s="249"/>
      <c r="J244" s="246"/>
      <c r="K244" s="246"/>
      <c r="L244" s="250"/>
      <c r="M244" s="251"/>
      <c r="N244" s="252"/>
      <c r="O244" s="252"/>
      <c r="P244" s="252"/>
      <c r="Q244" s="252"/>
      <c r="R244" s="252"/>
      <c r="S244" s="252"/>
      <c r="T244" s="253"/>
      <c r="U244" s="13"/>
      <c r="V244" s="13"/>
      <c r="W244" s="13"/>
      <c r="X244" s="13"/>
      <c r="Y244" s="13"/>
      <c r="Z244" s="13"/>
      <c r="AA244" s="13"/>
      <c r="AB244" s="13"/>
      <c r="AC244" s="13"/>
      <c r="AD244" s="13"/>
      <c r="AE244" s="13"/>
      <c r="AT244" s="254" t="s">
        <v>217</v>
      </c>
      <c r="AU244" s="254" t="s">
        <v>83</v>
      </c>
      <c r="AV244" s="13" t="s">
        <v>81</v>
      </c>
      <c r="AW244" s="13" t="s">
        <v>35</v>
      </c>
      <c r="AX244" s="13" t="s">
        <v>74</v>
      </c>
      <c r="AY244" s="254" t="s">
        <v>204</v>
      </c>
    </row>
    <row r="245" s="14" customFormat="1">
      <c r="A245" s="14"/>
      <c r="B245" s="255"/>
      <c r="C245" s="256"/>
      <c r="D245" s="240" t="s">
        <v>217</v>
      </c>
      <c r="E245" s="257" t="s">
        <v>19</v>
      </c>
      <c r="F245" s="258" t="s">
        <v>1177</v>
      </c>
      <c r="G245" s="256"/>
      <c r="H245" s="259">
        <v>16</v>
      </c>
      <c r="I245" s="260"/>
      <c r="J245" s="256"/>
      <c r="K245" s="256"/>
      <c r="L245" s="261"/>
      <c r="M245" s="262"/>
      <c r="N245" s="263"/>
      <c r="O245" s="263"/>
      <c r="P245" s="263"/>
      <c r="Q245" s="263"/>
      <c r="R245" s="263"/>
      <c r="S245" s="263"/>
      <c r="T245" s="264"/>
      <c r="U245" s="14"/>
      <c r="V245" s="14"/>
      <c r="W245" s="14"/>
      <c r="X245" s="14"/>
      <c r="Y245" s="14"/>
      <c r="Z245" s="14"/>
      <c r="AA245" s="14"/>
      <c r="AB245" s="14"/>
      <c r="AC245" s="14"/>
      <c r="AD245" s="14"/>
      <c r="AE245" s="14"/>
      <c r="AT245" s="265" t="s">
        <v>217</v>
      </c>
      <c r="AU245" s="265" t="s">
        <v>83</v>
      </c>
      <c r="AV245" s="14" t="s">
        <v>83</v>
      </c>
      <c r="AW245" s="14" t="s">
        <v>35</v>
      </c>
      <c r="AX245" s="14" t="s">
        <v>81</v>
      </c>
      <c r="AY245" s="265" t="s">
        <v>204</v>
      </c>
    </row>
    <row r="246" s="2" customFormat="1" ht="21.75" customHeight="1">
      <c r="A246" s="38"/>
      <c r="B246" s="39"/>
      <c r="C246" s="227" t="s">
        <v>364</v>
      </c>
      <c r="D246" s="227" t="s">
        <v>207</v>
      </c>
      <c r="E246" s="228" t="s">
        <v>1178</v>
      </c>
      <c r="F246" s="229" t="s">
        <v>1179</v>
      </c>
      <c r="G246" s="230" t="s">
        <v>245</v>
      </c>
      <c r="H246" s="231">
        <v>2</v>
      </c>
      <c r="I246" s="232"/>
      <c r="J246" s="233">
        <f>ROUND(I246*H246,2)</f>
        <v>0</v>
      </c>
      <c r="K246" s="229" t="s">
        <v>1006</v>
      </c>
      <c r="L246" s="44"/>
      <c r="M246" s="234" t="s">
        <v>19</v>
      </c>
      <c r="N246" s="235" t="s">
        <v>45</v>
      </c>
      <c r="O246" s="84"/>
      <c r="P246" s="236">
        <f>O246*H246</f>
        <v>0</v>
      </c>
      <c r="Q246" s="236">
        <v>0</v>
      </c>
      <c r="R246" s="236">
        <f>Q246*H246</f>
        <v>0</v>
      </c>
      <c r="S246" s="236">
        <v>0</v>
      </c>
      <c r="T246" s="237">
        <f>S246*H246</f>
        <v>0</v>
      </c>
      <c r="U246" s="38"/>
      <c r="V246" s="38"/>
      <c r="W246" s="38"/>
      <c r="X246" s="38"/>
      <c r="Y246" s="38"/>
      <c r="Z246" s="38"/>
      <c r="AA246" s="38"/>
      <c r="AB246" s="38"/>
      <c r="AC246" s="38"/>
      <c r="AD246" s="38"/>
      <c r="AE246" s="38"/>
      <c r="AR246" s="238" t="s">
        <v>104</v>
      </c>
      <c r="AT246" s="238" t="s">
        <v>207</v>
      </c>
      <c r="AU246" s="238" t="s">
        <v>83</v>
      </c>
      <c r="AY246" s="17" t="s">
        <v>204</v>
      </c>
      <c r="BE246" s="239">
        <f>IF(N246="základní",J246,0)</f>
        <v>0</v>
      </c>
      <c r="BF246" s="239">
        <f>IF(N246="snížená",J246,0)</f>
        <v>0</v>
      </c>
      <c r="BG246" s="239">
        <f>IF(N246="zákl. přenesená",J246,0)</f>
        <v>0</v>
      </c>
      <c r="BH246" s="239">
        <f>IF(N246="sníž. přenesená",J246,0)</f>
        <v>0</v>
      </c>
      <c r="BI246" s="239">
        <f>IF(N246="nulová",J246,0)</f>
        <v>0</v>
      </c>
      <c r="BJ246" s="17" t="s">
        <v>81</v>
      </c>
      <c r="BK246" s="239">
        <f>ROUND(I246*H246,2)</f>
        <v>0</v>
      </c>
      <c r="BL246" s="17" t="s">
        <v>104</v>
      </c>
      <c r="BM246" s="238" t="s">
        <v>1180</v>
      </c>
    </row>
    <row r="247" s="2" customFormat="1">
      <c r="A247" s="38"/>
      <c r="B247" s="39"/>
      <c r="C247" s="40"/>
      <c r="D247" s="240" t="s">
        <v>213</v>
      </c>
      <c r="E247" s="40"/>
      <c r="F247" s="241" t="s">
        <v>1181</v>
      </c>
      <c r="G247" s="40"/>
      <c r="H247" s="40"/>
      <c r="I247" s="147"/>
      <c r="J247" s="40"/>
      <c r="K247" s="40"/>
      <c r="L247" s="44"/>
      <c r="M247" s="242"/>
      <c r="N247" s="243"/>
      <c r="O247" s="84"/>
      <c r="P247" s="84"/>
      <c r="Q247" s="84"/>
      <c r="R247" s="84"/>
      <c r="S247" s="84"/>
      <c r="T247" s="85"/>
      <c r="U247" s="38"/>
      <c r="V247" s="38"/>
      <c r="W247" s="38"/>
      <c r="X247" s="38"/>
      <c r="Y247" s="38"/>
      <c r="Z247" s="38"/>
      <c r="AA247" s="38"/>
      <c r="AB247" s="38"/>
      <c r="AC247" s="38"/>
      <c r="AD247" s="38"/>
      <c r="AE247" s="38"/>
      <c r="AT247" s="17" t="s">
        <v>213</v>
      </c>
      <c r="AU247" s="17" t="s">
        <v>83</v>
      </c>
    </row>
    <row r="248" s="2" customFormat="1">
      <c r="A248" s="38"/>
      <c r="B248" s="39"/>
      <c r="C248" s="40"/>
      <c r="D248" s="240" t="s">
        <v>215</v>
      </c>
      <c r="E248" s="40"/>
      <c r="F248" s="244" t="s">
        <v>1182</v>
      </c>
      <c r="G248" s="40"/>
      <c r="H248" s="40"/>
      <c r="I248" s="147"/>
      <c r="J248" s="40"/>
      <c r="K248" s="40"/>
      <c r="L248" s="44"/>
      <c r="M248" s="242"/>
      <c r="N248" s="243"/>
      <c r="O248" s="84"/>
      <c r="P248" s="84"/>
      <c r="Q248" s="84"/>
      <c r="R248" s="84"/>
      <c r="S248" s="84"/>
      <c r="T248" s="85"/>
      <c r="U248" s="38"/>
      <c r="V248" s="38"/>
      <c r="W248" s="38"/>
      <c r="X248" s="38"/>
      <c r="Y248" s="38"/>
      <c r="Z248" s="38"/>
      <c r="AA248" s="38"/>
      <c r="AB248" s="38"/>
      <c r="AC248" s="38"/>
      <c r="AD248" s="38"/>
      <c r="AE248" s="38"/>
      <c r="AT248" s="17" t="s">
        <v>215</v>
      </c>
      <c r="AU248" s="17" t="s">
        <v>83</v>
      </c>
    </row>
    <row r="249" s="2" customFormat="1">
      <c r="A249" s="38"/>
      <c r="B249" s="39"/>
      <c r="C249" s="40"/>
      <c r="D249" s="240" t="s">
        <v>240</v>
      </c>
      <c r="E249" s="40"/>
      <c r="F249" s="244" t="s">
        <v>1183</v>
      </c>
      <c r="G249" s="40"/>
      <c r="H249" s="40"/>
      <c r="I249" s="147"/>
      <c r="J249" s="40"/>
      <c r="K249" s="40"/>
      <c r="L249" s="44"/>
      <c r="M249" s="242"/>
      <c r="N249" s="243"/>
      <c r="O249" s="84"/>
      <c r="P249" s="84"/>
      <c r="Q249" s="84"/>
      <c r="R249" s="84"/>
      <c r="S249" s="84"/>
      <c r="T249" s="85"/>
      <c r="U249" s="38"/>
      <c r="V249" s="38"/>
      <c r="W249" s="38"/>
      <c r="X249" s="38"/>
      <c r="Y249" s="38"/>
      <c r="Z249" s="38"/>
      <c r="AA249" s="38"/>
      <c r="AB249" s="38"/>
      <c r="AC249" s="38"/>
      <c r="AD249" s="38"/>
      <c r="AE249" s="38"/>
      <c r="AT249" s="17" t="s">
        <v>240</v>
      </c>
      <c r="AU249" s="17" t="s">
        <v>83</v>
      </c>
    </row>
    <row r="250" s="14" customFormat="1">
      <c r="A250" s="14"/>
      <c r="B250" s="255"/>
      <c r="C250" s="256"/>
      <c r="D250" s="240" t="s">
        <v>217</v>
      </c>
      <c r="E250" s="257" t="s">
        <v>19</v>
      </c>
      <c r="F250" s="258" t="s">
        <v>1184</v>
      </c>
      <c r="G250" s="256"/>
      <c r="H250" s="259">
        <v>2</v>
      </c>
      <c r="I250" s="260"/>
      <c r="J250" s="256"/>
      <c r="K250" s="256"/>
      <c r="L250" s="261"/>
      <c r="M250" s="262"/>
      <c r="N250" s="263"/>
      <c r="O250" s="263"/>
      <c r="P250" s="263"/>
      <c r="Q250" s="263"/>
      <c r="R250" s="263"/>
      <c r="S250" s="263"/>
      <c r="T250" s="264"/>
      <c r="U250" s="14"/>
      <c r="V250" s="14"/>
      <c r="W250" s="14"/>
      <c r="X250" s="14"/>
      <c r="Y250" s="14"/>
      <c r="Z250" s="14"/>
      <c r="AA250" s="14"/>
      <c r="AB250" s="14"/>
      <c r="AC250" s="14"/>
      <c r="AD250" s="14"/>
      <c r="AE250" s="14"/>
      <c r="AT250" s="265" t="s">
        <v>217</v>
      </c>
      <c r="AU250" s="265" t="s">
        <v>83</v>
      </c>
      <c r="AV250" s="14" t="s">
        <v>83</v>
      </c>
      <c r="AW250" s="14" t="s">
        <v>35</v>
      </c>
      <c r="AX250" s="14" t="s">
        <v>81</v>
      </c>
      <c r="AY250" s="265" t="s">
        <v>204</v>
      </c>
    </row>
    <row r="251" s="2" customFormat="1" ht="16.5" customHeight="1">
      <c r="A251" s="38"/>
      <c r="B251" s="39"/>
      <c r="C251" s="277" t="s">
        <v>368</v>
      </c>
      <c r="D251" s="277" t="s">
        <v>270</v>
      </c>
      <c r="E251" s="278" t="s">
        <v>1185</v>
      </c>
      <c r="F251" s="279" t="s">
        <v>1186</v>
      </c>
      <c r="G251" s="280" t="s">
        <v>245</v>
      </c>
      <c r="H251" s="281">
        <v>2</v>
      </c>
      <c r="I251" s="282"/>
      <c r="J251" s="283">
        <f>ROUND(I251*H251,2)</f>
        <v>0</v>
      </c>
      <c r="K251" s="279" t="s">
        <v>19</v>
      </c>
      <c r="L251" s="284"/>
      <c r="M251" s="285" t="s">
        <v>19</v>
      </c>
      <c r="N251" s="286" t="s">
        <v>45</v>
      </c>
      <c r="O251" s="84"/>
      <c r="P251" s="236">
        <f>O251*H251</f>
        <v>0</v>
      </c>
      <c r="Q251" s="236">
        <v>2.1299999999999999</v>
      </c>
      <c r="R251" s="236">
        <f>Q251*H251</f>
        <v>4.2599999999999998</v>
      </c>
      <c r="S251" s="236">
        <v>0</v>
      </c>
      <c r="T251" s="237">
        <f>S251*H251</f>
        <v>0</v>
      </c>
      <c r="U251" s="38"/>
      <c r="V251" s="38"/>
      <c r="W251" s="38"/>
      <c r="X251" s="38"/>
      <c r="Y251" s="38"/>
      <c r="Z251" s="38"/>
      <c r="AA251" s="38"/>
      <c r="AB251" s="38"/>
      <c r="AC251" s="38"/>
      <c r="AD251" s="38"/>
      <c r="AE251" s="38"/>
      <c r="AR251" s="238" t="s">
        <v>252</v>
      </c>
      <c r="AT251" s="238" t="s">
        <v>270</v>
      </c>
      <c r="AU251" s="238" t="s">
        <v>83</v>
      </c>
      <c r="AY251" s="17" t="s">
        <v>204</v>
      </c>
      <c r="BE251" s="239">
        <f>IF(N251="základní",J251,0)</f>
        <v>0</v>
      </c>
      <c r="BF251" s="239">
        <f>IF(N251="snížená",J251,0)</f>
        <v>0</v>
      </c>
      <c r="BG251" s="239">
        <f>IF(N251="zákl. přenesená",J251,0)</f>
        <v>0</v>
      </c>
      <c r="BH251" s="239">
        <f>IF(N251="sníž. přenesená",J251,0)</f>
        <v>0</v>
      </c>
      <c r="BI251" s="239">
        <f>IF(N251="nulová",J251,0)</f>
        <v>0</v>
      </c>
      <c r="BJ251" s="17" t="s">
        <v>81</v>
      </c>
      <c r="BK251" s="239">
        <f>ROUND(I251*H251,2)</f>
        <v>0</v>
      </c>
      <c r="BL251" s="17" t="s">
        <v>104</v>
      </c>
      <c r="BM251" s="238" t="s">
        <v>1187</v>
      </c>
    </row>
    <row r="252" s="2" customFormat="1">
      <c r="A252" s="38"/>
      <c r="B252" s="39"/>
      <c r="C252" s="40"/>
      <c r="D252" s="240" t="s">
        <v>213</v>
      </c>
      <c r="E252" s="40"/>
      <c r="F252" s="241" t="s">
        <v>1188</v>
      </c>
      <c r="G252" s="40"/>
      <c r="H252" s="40"/>
      <c r="I252" s="147"/>
      <c r="J252" s="40"/>
      <c r="K252" s="40"/>
      <c r="L252" s="44"/>
      <c r="M252" s="242"/>
      <c r="N252" s="243"/>
      <c r="O252" s="84"/>
      <c r="P252" s="84"/>
      <c r="Q252" s="84"/>
      <c r="R252" s="84"/>
      <c r="S252" s="84"/>
      <c r="T252" s="85"/>
      <c r="U252" s="38"/>
      <c r="V252" s="38"/>
      <c r="W252" s="38"/>
      <c r="X252" s="38"/>
      <c r="Y252" s="38"/>
      <c r="Z252" s="38"/>
      <c r="AA252" s="38"/>
      <c r="AB252" s="38"/>
      <c r="AC252" s="38"/>
      <c r="AD252" s="38"/>
      <c r="AE252" s="38"/>
      <c r="AT252" s="17" t="s">
        <v>213</v>
      </c>
      <c r="AU252" s="17" t="s">
        <v>83</v>
      </c>
    </row>
    <row r="253" s="2" customFormat="1" ht="16.5" customHeight="1">
      <c r="A253" s="38"/>
      <c r="B253" s="39"/>
      <c r="C253" s="227" t="s">
        <v>372</v>
      </c>
      <c r="D253" s="227" t="s">
        <v>207</v>
      </c>
      <c r="E253" s="228" t="s">
        <v>1189</v>
      </c>
      <c r="F253" s="229" t="s">
        <v>1190</v>
      </c>
      <c r="G253" s="230" t="s">
        <v>261</v>
      </c>
      <c r="H253" s="231">
        <v>7.2939999999999996</v>
      </c>
      <c r="I253" s="232"/>
      <c r="J253" s="233">
        <f>ROUND(I253*H253,2)</f>
        <v>0</v>
      </c>
      <c r="K253" s="229" t="s">
        <v>1006</v>
      </c>
      <c r="L253" s="44"/>
      <c r="M253" s="234" t="s">
        <v>19</v>
      </c>
      <c r="N253" s="235" t="s">
        <v>45</v>
      </c>
      <c r="O253" s="84"/>
      <c r="P253" s="236">
        <f>O253*H253</f>
        <v>0</v>
      </c>
      <c r="Q253" s="236">
        <v>0</v>
      </c>
      <c r="R253" s="236">
        <f>Q253*H253</f>
        <v>0</v>
      </c>
      <c r="S253" s="236">
        <v>0</v>
      </c>
      <c r="T253" s="237">
        <f>S253*H253</f>
        <v>0</v>
      </c>
      <c r="U253" s="38"/>
      <c r="V253" s="38"/>
      <c r="W253" s="38"/>
      <c r="X253" s="38"/>
      <c r="Y253" s="38"/>
      <c r="Z253" s="38"/>
      <c r="AA253" s="38"/>
      <c r="AB253" s="38"/>
      <c r="AC253" s="38"/>
      <c r="AD253" s="38"/>
      <c r="AE253" s="38"/>
      <c r="AR253" s="238" t="s">
        <v>104</v>
      </c>
      <c r="AT253" s="238" t="s">
        <v>207</v>
      </c>
      <c r="AU253" s="238" t="s">
        <v>83</v>
      </c>
      <c r="AY253" s="17" t="s">
        <v>204</v>
      </c>
      <c r="BE253" s="239">
        <f>IF(N253="základní",J253,0)</f>
        <v>0</v>
      </c>
      <c r="BF253" s="239">
        <f>IF(N253="snížená",J253,0)</f>
        <v>0</v>
      </c>
      <c r="BG253" s="239">
        <f>IF(N253="zákl. přenesená",J253,0)</f>
        <v>0</v>
      </c>
      <c r="BH253" s="239">
        <f>IF(N253="sníž. přenesená",J253,0)</f>
        <v>0</v>
      </c>
      <c r="BI253" s="239">
        <f>IF(N253="nulová",J253,0)</f>
        <v>0</v>
      </c>
      <c r="BJ253" s="17" t="s">
        <v>81</v>
      </c>
      <c r="BK253" s="239">
        <f>ROUND(I253*H253,2)</f>
        <v>0</v>
      </c>
      <c r="BL253" s="17" t="s">
        <v>104</v>
      </c>
      <c r="BM253" s="238" t="s">
        <v>1191</v>
      </c>
    </row>
    <row r="254" s="2" customFormat="1">
      <c r="A254" s="38"/>
      <c r="B254" s="39"/>
      <c r="C254" s="40"/>
      <c r="D254" s="240" t="s">
        <v>213</v>
      </c>
      <c r="E254" s="40"/>
      <c r="F254" s="241" t="s">
        <v>1192</v>
      </c>
      <c r="G254" s="40"/>
      <c r="H254" s="40"/>
      <c r="I254" s="147"/>
      <c r="J254" s="40"/>
      <c r="K254" s="40"/>
      <c r="L254" s="44"/>
      <c r="M254" s="242"/>
      <c r="N254" s="243"/>
      <c r="O254" s="84"/>
      <c r="P254" s="84"/>
      <c r="Q254" s="84"/>
      <c r="R254" s="84"/>
      <c r="S254" s="84"/>
      <c r="T254" s="85"/>
      <c r="U254" s="38"/>
      <c r="V254" s="38"/>
      <c r="W254" s="38"/>
      <c r="X254" s="38"/>
      <c r="Y254" s="38"/>
      <c r="Z254" s="38"/>
      <c r="AA254" s="38"/>
      <c r="AB254" s="38"/>
      <c r="AC254" s="38"/>
      <c r="AD254" s="38"/>
      <c r="AE254" s="38"/>
      <c r="AT254" s="17" t="s">
        <v>213</v>
      </c>
      <c r="AU254" s="17" t="s">
        <v>83</v>
      </c>
    </row>
    <row r="255" s="2" customFormat="1">
      <c r="A255" s="38"/>
      <c r="B255" s="39"/>
      <c r="C255" s="40"/>
      <c r="D255" s="240" t="s">
        <v>215</v>
      </c>
      <c r="E255" s="40"/>
      <c r="F255" s="244" t="s">
        <v>1193</v>
      </c>
      <c r="G255" s="40"/>
      <c r="H255" s="40"/>
      <c r="I255" s="147"/>
      <c r="J255" s="40"/>
      <c r="K255" s="40"/>
      <c r="L255" s="44"/>
      <c r="M255" s="242"/>
      <c r="N255" s="243"/>
      <c r="O255" s="84"/>
      <c r="P255" s="84"/>
      <c r="Q255" s="84"/>
      <c r="R255" s="84"/>
      <c r="S255" s="84"/>
      <c r="T255" s="85"/>
      <c r="U255" s="38"/>
      <c r="V255" s="38"/>
      <c r="W255" s="38"/>
      <c r="X255" s="38"/>
      <c r="Y255" s="38"/>
      <c r="Z255" s="38"/>
      <c r="AA255" s="38"/>
      <c r="AB255" s="38"/>
      <c r="AC255" s="38"/>
      <c r="AD255" s="38"/>
      <c r="AE255" s="38"/>
      <c r="AT255" s="17" t="s">
        <v>215</v>
      </c>
      <c r="AU255" s="17" t="s">
        <v>83</v>
      </c>
    </row>
    <row r="256" s="13" customFormat="1">
      <c r="A256" s="13"/>
      <c r="B256" s="245"/>
      <c r="C256" s="246"/>
      <c r="D256" s="240" t="s">
        <v>217</v>
      </c>
      <c r="E256" s="247" t="s">
        <v>19</v>
      </c>
      <c r="F256" s="248" t="s">
        <v>1130</v>
      </c>
      <c r="G256" s="246"/>
      <c r="H256" s="247" t="s">
        <v>19</v>
      </c>
      <c r="I256" s="249"/>
      <c r="J256" s="246"/>
      <c r="K256" s="246"/>
      <c r="L256" s="250"/>
      <c r="M256" s="251"/>
      <c r="N256" s="252"/>
      <c r="O256" s="252"/>
      <c r="P256" s="252"/>
      <c r="Q256" s="252"/>
      <c r="R256" s="252"/>
      <c r="S256" s="252"/>
      <c r="T256" s="253"/>
      <c r="U256" s="13"/>
      <c r="V256" s="13"/>
      <c r="W256" s="13"/>
      <c r="X256" s="13"/>
      <c r="Y256" s="13"/>
      <c r="Z256" s="13"/>
      <c r="AA256" s="13"/>
      <c r="AB256" s="13"/>
      <c r="AC256" s="13"/>
      <c r="AD256" s="13"/>
      <c r="AE256" s="13"/>
      <c r="AT256" s="254" t="s">
        <v>217</v>
      </c>
      <c r="AU256" s="254" t="s">
        <v>83</v>
      </c>
      <c r="AV256" s="13" t="s">
        <v>81</v>
      </c>
      <c r="AW256" s="13" t="s">
        <v>35</v>
      </c>
      <c r="AX256" s="13" t="s">
        <v>74</v>
      </c>
      <c r="AY256" s="254" t="s">
        <v>204</v>
      </c>
    </row>
    <row r="257" s="14" customFormat="1">
      <c r="A257" s="14"/>
      <c r="B257" s="255"/>
      <c r="C257" s="256"/>
      <c r="D257" s="240" t="s">
        <v>217</v>
      </c>
      <c r="E257" s="257" t="s">
        <v>19</v>
      </c>
      <c r="F257" s="258" t="s">
        <v>1194</v>
      </c>
      <c r="G257" s="256"/>
      <c r="H257" s="259">
        <v>13.65</v>
      </c>
      <c r="I257" s="260"/>
      <c r="J257" s="256"/>
      <c r="K257" s="256"/>
      <c r="L257" s="261"/>
      <c r="M257" s="262"/>
      <c r="N257" s="263"/>
      <c r="O257" s="263"/>
      <c r="P257" s="263"/>
      <c r="Q257" s="263"/>
      <c r="R257" s="263"/>
      <c r="S257" s="263"/>
      <c r="T257" s="264"/>
      <c r="U257" s="14"/>
      <c r="V257" s="14"/>
      <c r="W257" s="14"/>
      <c r="X257" s="14"/>
      <c r="Y257" s="14"/>
      <c r="Z257" s="14"/>
      <c r="AA257" s="14"/>
      <c r="AB257" s="14"/>
      <c r="AC257" s="14"/>
      <c r="AD257" s="14"/>
      <c r="AE257" s="14"/>
      <c r="AT257" s="265" t="s">
        <v>217</v>
      </c>
      <c r="AU257" s="265" t="s">
        <v>83</v>
      </c>
      <c r="AV257" s="14" t="s">
        <v>83</v>
      </c>
      <c r="AW257" s="14" t="s">
        <v>35</v>
      </c>
      <c r="AX257" s="14" t="s">
        <v>74</v>
      </c>
      <c r="AY257" s="265" t="s">
        <v>204</v>
      </c>
    </row>
    <row r="258" s="14" customFormat="1">
      <c r="A258" s="14"/>
      <c r="B258" s="255"/>
      <c r="C258" s="256"/>
      <c r="D258" s="240" t="s">
        <v>217</v>
      </c>
      <c r="E258" s="257" t="s">
        <v>19</v>
      </c>
      <c r="F258" s="258" t="s">
        <v>1195</v>
      </c>
      <c r="G258" s="256"/>
      <c r="H258" s="259">
        <v>-3.7440000000000002</v>
      </c>
      <c r="I258" s="260"/>
      <c r="J258" s="256"/>
      <c r="K258" s="256"/>
      <c r="L258" s="261"/>
      <c r="M258" s="262"/>
      <c r="N258" s="263"/>
      <c r="O258" s="263"/>
      <c r="P258" s="263"/>
      <c r="Q258" s="263"/>
      <c r="R258" s="263"/>
      <c r="S258" s="263"/>
      <c r="T258" s="264"/>
      <c r="U258" s="14"/>
      <c r="V258" s="14"/>
      <c r="W258" s="14"/>
      <c r="X258" s="14"/>
      <c r="Y258" s="14"/>
      <c r="Z258" s="14"/>
      <c r="AA258" s="14"/>
      <c r="AB258" s="14"/>
      <c r="AC258" s="14"/>
      <c r="AD258" s="14"/>
      <c r="AE258" s="14"/>
      <c r="AT258" s="265" t="s">
        <v>217</v>
      </c>
      <c r="AU258" s="265" t="s">
        <v>83</v>
      </c>
      <c r="AV258" s="14" t="s">
        <v>83</v>
      </c>
      <c r="AW258" s="14" t="s">
        <v>35</v>
      </c>
      <c r="AX258" s="14" t="s">
        <v>74</v>
      </c>
      <c r="AY258" s="265" t="s">
        <v>204</v>
      </c>
    </row>
    <row r="259" s="14" customFormat="1">
      <c r="A259" s="14"/>
      <c r="B259" s="255"/>
      <c r="C259" s="256"/>
      <c r="D259" s="240" t="s">
        <v>217</v>
      </c>
      <c r="E259" s="257" t="s">
        <v>19</v>
      </c>
      <c r="F259" s="258" t="s">
        <v>1196</v>
      </c>
      <c r="G259" s="256"/>
      <c r="H259" s="259">
        <v>-2.6120000000000001</v>
      </c>
      <c r="I259" s="260"/>
      <c r="J259" s="256"/>
      <c r="K259" s="256"/>
      <c r="L259" s="261"/>
      <c r="M259" s="262"/>
      <c r="N259" s="263"/>
      <c r="O259" s="263"/>
      <c r="P259" s="263"/>
      <c r="Q259" s="263"/>
      <c r="R259" s="263"/>
      <c r="S259" s="263"/>
      <c r="T259" s="264"/>
      <c r="U259" s="14"/>
      <c r="V259" s="14"/>
      <c r="W259" s="14"/>
      <c r="X259" s="14"/>
      <c r="Y259" s="14"/>
      <c r="Z259" s="14"/>
      <c r="AA259" s="14"/>
      <c r="AB259" s="14"/>
      <c r="AC259" s="14"/>
      <c r="AD259" s="14"/>
      <c r="AE259" s="14"/>
      <c r="AT259" s="265" t="s">
        <v>217</v>
      </c>
      <c r="AU259" s="265" t="s">
        <v>83</v>
      </c>
      <c r="AV259" s="14" t="s">
        <v>83</v>
      </c>
      <c r="AW259" s="14" t="s">
        <v>35</v>
      </c>
      <c r="AX259" s="14" t="s">
        <v>74</v>
      </c>
      <c r="AY259" s="265" t="s">
        <v>204</v>
      </c>
    </row>
    <row r="260" s="15" customFormat="1">
      <c r="A260" s="15"/>
      <c r="B260" s="266"/>
      <c r="C260" s="267"/>
      <c r="D260" s="240" t="s">
        <v>217</v>
      </c>
      <c r="E260" s="268" t="s">
        <v>19</v>
      </c>
      <c r="F260" s="269" t="s">
        <v>268</v>
      </c>
      <c r="G260" s="267"/>
      <c r="H260" s="270">
        <v>7.2939999999999996</v>
      </c>
      <c r="I260" s="271"/>
      <c r="J260" s="267"/>
      <c r="K260" s="267"/>
      <c r="L260" s="272"/>
      <c r="M260" s="273"/>
      <c r="N260" s="274"/>
      <c r="O260" s="274"/>
      <c r="P260" s="274"/>
      <c r="Q260" s="274"/>
      <c r="R260" s="274"/>
      <c r="S260" s="274"/>
      <c r="T260" s="275"/>
      <c r="U260" s="15"/>
      <c r="V260" s="15"/>
      <c r="W260" s="15"/>
      <c r="X260" s="15"/>
      <c r="Y260" s="15"/>
      <c r="Z260" s="15"/>
      <c r="AA260" s="15"/>
      <c r="AB260" s="15"/>
      <c r="AC260" s="15"/>
      <c r="AD260" s="15"/>
      <c r="AE260" s="15"/>
      <c r="AT260" s="276" t="s">
        <v>217</v>
      </c>
      <c r="AU260" s="276" t="s">
        <v>83</v>
      </c>
      <c r="AV260" s="15" t="s">
        <v>104</v>
      </c>
      <c r="AW260" s="15" t="s">
        <v>35</v>
      </c>
      <c r="AX260" s="15" t="s">
        <v>81</v>
      </c>
      <c r="AY260" s="276" t="s">
        <v>204</v>
      </c>
    </row>
    <row r="261" s="2" customFormat="1" ht="21.75" customHeight="1">
      <c r="A261" s="38"/>
      <c r="B261" s="39"/>
      <c r="C261" s="227" t="s">
        <v>376</v>
      </c>
      <c r="D261" s="227" t="s">
        <v>207</v>
      </c>
      <c r="E261" s="228" t="s">
        <v>1197</v>
      </c>
      <c r="F261" s="229" t="s">
        <v>1198</v>
      </c>
      <c r="G261" s="230" t="s">
        <v>525</v>
      </c>
      <c r="H261" s="231">
        <v>16.385999999999999</v>
      </c>
      <c r="I261" s="232"/>
      <c r="J261" s="233">
        <f>ROUND(I261*H261,2)</f>
        <v>0</v>
      </c>
      <c r="K261" s="229" t="s">
        <v>1006</v>
      </c>
      <c r="L261" s="44"/>
      <c r="M261" s="234" t="s">
        <v>19</v>
      </c>
      <c r="N261" s="235" t="s">
        <v>45</v>
      </c>
      <c r="O261" s="84"/>
      <c r="P261" s="236">
        <f>O261*H261</f>
        <v>0</v>
      </c>
      <c r="Q261" s="236">
        <v>0.00182</v>
      </c>
      <c r="R261" s="236">
        <f>Q261*H261</f>
        <v>0.029822519999999998</v>
      </c>
      <c r="S261" s="236">
        <v>0</v>
      </c>
      <c r="T261" s="237">
        <f>S261*H261</f>
        <v>0</v>
      </c>
      <c r="U261" s="38"/>
      <c r="V261" s="38"/>
      <c r="W261" s="38"/>
      <c r="X261" s="38"/>
      <c r="Y261" s="38"/>
      <c r="Z261" s="38"/>
      <c r="AA261" s="38"/>
      <c r="AB261" s="38"/>
      <c r="AC261" s="38"/>
      <c r="AD261" s="38"/>
      <c r="AE261" s="38"/>
      <c r="AR261" s="238" t="s">
        <v>104</v>
      </c>
      <c r="AT261" s="238" t="s">
        <v>207</v>
      </c>
      <c r="AU261" s="238" t="s">
        <v>83</v>
      </c>
      <c r="AY261" s="17" t="s">
        <v>204</v>
      </c>
      <c r="BE261" s="239">
        <f>IF(N261="základní",J261,0)</f>
        <v>0</v>
      </c>
      <c r="BF261" s="239">
        <f>IF(N261="snížená",J261,0)</f>
        <v>0</v>
      </c>
      <c r="BG261" s="239">
        <f>IF(N261="zákl. přenesená",J261,0)</f>
        <v>0</v>
      </c>
      <c r="BH261" s="239">
        <f>IF(N261="sníž. přenesená",J261,0)</f>
        <v>0</v>
      </c>
      <c r="BI261" s="239">
        <f>IF(N261="nulová",J261,0)</f>
        <v>0</v>
      </c>
      <c r="BJ261" s="17" t="s">
        <v>81</v>
      </c>
      <c r="BK261" s="239">
        <f>ROUND(I261*H261,2)</f>
        <v>0</v>
      </c>
      <c r="BL261" s="17" t="s">
        <v>104</v>
      </c>
      <c r="BM261" s="238" t="s">
        <v>1199</v>
      </c>
    </row>
    <row r="262" s="2" customFormat="1">
      <c r="A262" s="38"/>
      <c r="B262" s="39"/>
      <c r="C262" s="40"/>
      <c r="D262" s="240" t="s">
        <v>213</v>
      </c>
      <c r="E262" s="40"/>
      <c r="F262" s="241" t="s">
        <v>1200</v>
      </c>
      <c r="G262" s="40"/>
      <c r="H262" s="40"/>
      <c r="I262" s="147"/>
      <c r="J262" s="40"/>
      <c r="K262" s="40"/>
      <c r="L262" s="44"/>
      <c r="M262" s="242"/>
      <c r="N262" s="243"/>
      <c r="O262" s="84"/>
      <c r="P262" s="84"/>
      <c r="Q262" s="84"/>
      <c r="R262" s="84"/>
      <c r="S262" s="84"/>
      <c r="T262" s="85"/>
      <c r="U262" s="38"/>
      <c r="V262" s="38"/>
      <c r="W262" s="38"/>
      <c r="X262" s="38"/>
      <c r="Y262" s="38"/>
      <c r="Z262" s="38"/>
      <c r="AA262" s="38"/>
      <c r="AB262" s="38"/>
      <c r="AC262" s="38"/>
      <c r="AD262" s="38"/>
      <c r="AE262" s="38"/>
      <c r="AT262" s="17" t="s">
        <v>213</v>
      </c>
      <c r="AU262" s="17" t="s">
        <v>83</v>
      </c>
    </row>
    <row r="263" s="2" customFormat="1">
      <c r="A263" s="38"/>
      <c r="B263" s="39"/>
      <c r="C263" s="40"/>
      <c r="D263" s="240" t="s">
        <v>215</v>
      </c>
      <c r="E263" s="40"/>
      <c r="F263" s="244" t="s">
        <v>1201</v>
      </c>
      <c r="G263" s="40"/>
      <c r="H263" s="40"/>
      <c r="I263" s="147"/>
      <c r="J263" s="40"/>
      <c r="K263" s="40"/>
      <c r="L263" s="44"/>
      <c r="M263" s="242"/>
      <c r="N263" s="243"/>
      <c r="O263" s="84"/>
      <c r="P263" s="84"/>
      <c r="Q263" s="84"/>
      <c r="R263" s="84"/>
      <c r="S263" s="84"/>
      <c r="T263" s="85"/>
      <c r="U263" s="38"/>
      <c r="V263" s="38"/>
      <c r="W263" s="38"/>
      <c r="X263" s="38"/>
      <c r="Y263" s="38"/>
      <c r="Z263" s="38"/>
      <c r="AA263" s="38"/>
      <c r="AB263" s="38"/>
      <c r="AC263" s="38"/>
      <c r="AD263" s="38"/>
      <c r="AE263" s="38"/>
      <c r="AT263" s="17" t="s">
        <v>215</v>
      </c>
      <c r="AU263" s="17" t="s">
        <v>83</v>
      </c>
    </row>
    <row r="264" s="13" customFormat="1">
      <c r="A264" s="13"/>
      <c r="B264" s="245"/>
      <c r="C264" s="246"/>
      <c r="D264" s="240" t="s">
        <v>217</v>
      </c>
      <c r="E264" s="247" t="s">
        <v>19</v>
      </c>
      <c r="F264" s="248" t="s">
        <v>1130</v>
      </c>
      <c r="G264" s="246"/>
      <c r="H264" s="247" t="s">
        <v>19</v>
      </c>
      <c r="I264" s="249"/>
      <c r="J264" s="246"/>
      <c r="K264" s="246"/>
      <c r="L264" s="250"/>
      <c r="M264" s="251"/>
      <c r="N264" s="252"/>
      <c r="O264" s="252"/>
      <c r="P264" s="252"/>
      <c r="Q264" s="252"/>
      <c r="R264" s="252"/>
      <c r="S264" s="252"/>
      <c r="T264" s="253"/>
      <c r="U264" s="13"/>
      <c r="V264" s="13"/>
      <c r="W264" s="13"/>
      <c r="X264" s="13"/>
      <c r="Y264" s="13"/>
      <c r="Z264" s="13"/>
      <c r="AA264" s="13"/>
      <c r="AB264" s="13"/>
      <c r="AC264" s="13"/>
      <c r="AD264" s="13"/>
      <c r="AE264" s="13"/>
      <c r="AT264" s="254" t="s">
        <v>217</v>
      </c>
      <c r="AU264" s="254" t="s">
        <v>83</v>
      </c>
      <c r="AV264" s="13" t="s">
        <v>81</v>
      </c>
      <c r="AW264" s="13" t="s">
        <v>35</v>
      </c>
      <c r="AX264" s="13" t="s">
        <v>74</v>
      </c>
      <c r="AY264" s="254" t="s">
        <v>204</v>
      </c>
    </row>
    <row r="265" s="14" customFormat="1">
      <c r="A265" s="14"/>
      <c r="B265" s="255"/>
      <c r="C265" s="256"/>
      <c r="D265" s="240" t="s">
        <v>217</v>
      </c>
      <c r="E265" s="257" t="s">
        <v>19</v>
      </c>
      <c r="F265" s="258" t="s">
        <v>1202</v>
      </c>
      <c r="G265" s="256"/>
      <c r="H265" s="259">
        <v>4.0599999999999996</v>
      </c>
      <c r="I265" s="260"/>
      <c r="J265" s="256"/>
      <c r="K265" s="256"/>
      <c r="L265" s="261"/>
      <c r="M265" s="262"/>
      <c r="N265" s="263"/>
      <c r="O265" s="263"/>
      <c r="P265" s="263"/>
      <c r="Q265" s="263"/>
      <c r="R265" s="263"/>
      <c r="S265" s="263"/>
      <c r="T265" s="264"/>
      <c r="U265" s="14"/>
      <c r="V265" s="14"/>
      <c r="W265" s="14"/>
      <c r="X265" s="14"/>
      <c r="Y265" s="14"/>
      <c r="Z265" s="14"/>
      <c r="AA265" s="14"/>
      <c r="AB265" s="14"/>
      <c r="AC265" s="14"/>
      <c r="AD265" s="14"/>
      <c r="AE265" s="14"/>
      <c r="AT265" s="265" t="s">
        <v>217</v>
      </c>
      <c r="AU265" s="265" t="s">
        <v>83</v>
      </c>
      <c r="AV265" s="14" t="s">
        <v>83</v>
      </c>
      <c r="AW265" s="14" t="s">
        <v>35</v>
      </c>
      <c r="AX265" s="14" t="s">
        <v>74</v>
      </c>
      <c r="AY265" s="265" t="s">
        <v>204</v>
      </c>
    </row>
    <row r="266" s="14" customFormat="1">
      <c r="A266" s="14"/>
      <c r="B266" s="255"/>
      <c r="C266" s="256"/>
      <c r="D266" s="240" t="s">
        <v>217</v>
      </c>
      <c r="E266" s="257" t="s">
        <v>19</v>
      </c>
      <c r="F266" s="258" t="s">
        <v>1203</v>
      </c>
      <c r="G266" s="256"/>
      <c r="H266" s="259">
        <v>6.7199999999999998</v>
      </c>
      <c r="I266" s="260"/>
      <c r="J266" s="256"/>
      <c r="K266" s="256"/>
      <c r="L266" s="261"/>
      <c r="M266" s="262"/>
      <c r="N266" s="263"/>
      <c r="O266" s="263"/>
      <c r="P266" s="263"/>
      <c r="Q266" s="263"/>
      <c r="R266" s="263"/>
      <c r="S266" s="263"/>
      <c r="T266" s="264"/>
      <c r="U266" s="14"/>
      <c r="V266" s="14"/>
      <c r="W266" s="14"/>
      <c r="X266" s="14"/>
      <c r="Y266" s="14"/>
      <c r="Z266" s="14"/>
      <c r="AA266" s="14"/>
      <c r="AB266" s="14"/>
      <c r="AC266" s="14"/>
      <c r="AD266" s="14"/>
      <c r="AE266" s="14"/>
      <c r="AT266" s="265" t="s">
        <v>217</v>
      </c>
      <c r="AU266" s="265" t="s">
        <v>83</v>
      </c>
      <c r="AV266" s="14" t="s">
        <v>83</v>
      </c>
      <c r="AW266" s="14" t="s">
        <v>35</v>
      </c>
      <c r="AX266" s="14" t="s">
        <v>74</v>
      </c>
      <c r="AY266" s="265" t="s">
        <v>204</v>
      </c>
    </row>
    <row r="267" s="14" customFormat="1">
      <c r="A267" s="14"/>
      <c r="B267" s="255"/>
      <c r="C267" s="256"/>
      <c r="D267" s="240" t="s">
        <v>217</v>
      </c>
      <c r="E267" s="257" t="s">
        <v>19</v>
      </c>
      <c r="F267" s="258" t="s">
        <v>1204</v>
      </c>
      <c r="G267" s="256"/>
      <c r="H267" s="259">
        <v>2.3399999999999999</v>
      </c>
      <c r="I267" s="260"/>
      <c r="J267" s="256"/>
      <c r="K267" s="256"/>
      <c r="L267" s="261"/>
      <c r="M267" s="262"/>
      <c r="N267" s="263"/>
      <c r="O267" s="263"/>
      <c r="P267" s="263"/>
      <c r="Q267" s="263"/>
      <c r="R267" s="263"/>
      <c r="S267" s="263"/>
      <c r="T267" s="264"/>
      <c r="U267" s="14"/>
      <c r="V267" s="14"/>
      <c r="W267" s="14"/>
      <c r="X267" s="14"/>
      <c r="Y267" s="14"/>
      <c r="Z267" s="14"/>
      <c r="AA267" s="14"/>
      <c r="AB267" s="14"/>
      <c r="AC267" s="14"/>
      <c r="AD267" s="14"/>
      <c r="AE267" s="14"/>
      <c r="AT267" s="265" t="s">
        <v>217</v>
      </c>
      <c r="AU267" s="265" t="s">
        <v>83</v>
      </c>
      <c r="AV267" s="14" t="s">
        <v>83</v>
      </c>
      <c r="AW267" s="14" t="s">
        <v>35</v>
      </c>
      <c r="AX267" s="14" t="s">
        <v>74</v>
      </c>
      <c r="AY267" s="265" t="s">
        <v>204</v>
      </c>
    </row>
    <row r="268" s="14" customFormat="1">
      <c r="A268" s="14"/>
      <c r="B268" s="255"/>
      <c r="C268" s="256"/>
      <c r="D268" s="240" t="s">
        <v>217</v>
      </c>
      <c r="E268" s="257" t="s">
        <v>19</v>
      </c>
      <c r="F268" s="258" t="s">
        <v>1205</v>
      </c>
      <c r="G268" s="256"/>
      <c r="H268" s="259">
        <v>3.266</v>
      </c>
      <c r="I268" s="260"/>
      <c r="J268" s="256"/>
      <c r="K268" s="256"/>
      <c r="L268" s="261"/>
      <c r="M268" s="262"/>
      <c r="N268" s="263"/>
      <c r="O268" s="263"/>
      <c r="P268" s="263"/>
      <c r="Q268" s="263"/>
      <c r="R268" s="263"/>
      <c r="S268" s="263"/>
      <c r="T268" s="264"/>
      <c r="U268" s="14"/>
      <c r="V268" s="14"/>
      <c r="W268" s="14"/>
      <c r="X268" s="14"/>
      <c r="Y268" s="14"/>
      <c r="Z268" s="14"/>
      <c r="AA268" s="14"/>
      <c r="AB268" s="14"/>
      <c r="AC268" s="14"/>
      <c r="AD268" s="14"/>
      <c r="AE268" s="14"/>
      <c r="AT268" s="265" t="s">
        <v>217</v>
      </c>
      <c r="AU268" s="265" t="s">
        <v>83</v>
      </c>
      <c r="AV268" s="14" t="s">
        <v>83</v>
      </c>
      <c r="AW268" s="14" t="s">
        <v>35</v>
      </c>
      <c r="AX268" s="14" t="s">
        <v>74</v>
      </c>
      <c r="AY268" s="265" t="s">
        <v>204</v>
      </c>
    </row>
    <row r="269" s="15" customFormat="1">
      <c r="A269" s="15"/>
      <c r="B269" s="266"/>
      <c r="C269" s="267"/>
      <c r="D269" s="240" t="s">
        <v>217</v>
      </c>
      <c r="E269" s="268" t="s">
        <v>19</v>
      </c>
      <c r="F269" s="269" t="s">
        <v>268</v>
      </c>
      <c r="G269" s="267"/>
      <c r="H269" s="270">
        <v>16.385999999999999</v>
      </c>
      <c r="I269" s="271"/>
      <c r="J269" s="267"/>
      <c r="K269" s="267"/>
      <c r="L269" s="272"/>
      <c r="M269" s="273"/>
      <c r="N269" s="274"/>
      <c r="O269" s="274"/>
      <c r="P269" s="274"/>
      <c r="Q269" s="274"/>
      <c r="R269" s="274"/>
      <c r="S269" s="274"/>
      <c r="T269" s="275"/>
      <c r="U269" s="15"/>
      <c r="V269" s="15"/>
      <c r="W269" s="15"/>
      <c r="X269" s="15"/>
      <c r="Y269" s="15"/>
      <c r="Z269" s="15"/>
      <c r="AA269" s="15"/>
      <c r="AB269" s="15"/>
      <c r="AC269" s="15"/>
      <c r="AD269" s="15"/>
      <c r="AE269" s="15"/>
      <c r="AT269" s="276" t="s">
        <v>217</v>
      </c>
      <c r="AU269" s="276" t="s">
        <v>83</v>
      </c>
      <c r="AV269" s="15" t="s">
        <v>104</v>
      </c>
      <c r="AW269" s="15" t="s">
        <v>35</v>
      </c>
      <c r="AX269" s="15" t="s">
        <v>81</v>
      </c>
      <c r="AY269" s="276" t="s">
        <v>204</v>
      </c>
    </row>
    <row r="270" s="2" customFormat="1" ht="21.75" customHeight="1">
      <c r="A270" s="38"/>
      <c r="B270" s="39"/>
      <c r="C270" s="227" t="s">
        <v>380</v>
      </c>
      <c r="D270" s="227" t="s">
        <v>207</v>
      </c>
      <c r="E270" s="228" t="s">
        <v>1206</v>
      </c>
      <c r="F270" s="229" t="s">
        <v>1207</v>
      </c>
      <c r="G270" s="230" t="s">
        <v>525</v>
      </c>
      <c r="H270" s="231">
        <v>16.385999999999999</v>
      </c>
      <c r="I270" s="232"/>
      <c r="J270" s="233">
        <f>ROUND(I270*H270,2)</f>
        <v>0</v>
      </c>
      <c r="K270" s="229" t="s">
        <v>1006</v>
      </c>
      <c r="L270" s="44"/>
      <c r="M270" s="234" t="s">
        <v>19</v>
      </c>
      <c r="N270" s="235" t="s">
        <v>45</v>
      </c>
      <c r="O270" s="84"/>
      <c r="P270" s="236">
        <f>O270*H270</f>
        <v>0</v>
      </c>
      <c r="Q270" s="236">
        <v>4.0000000000000003E-05</v>
      </c>
      <c r="R270" s="236">
        <f>Q270*H270</f>
        <v>0.00065543999999999997</v>
      </c>
      <c r="S270" s="236">
        <v>0</v>
      </c>
      <c r="T270" s="237">
        <f>S270*H270</f>
        <v>0</v>
      </c>
      <c r="U270" s="38"/>
      <c r="V270" s="38"/>
      <c r="W270" s="38"/>
      <c r="X270" s="38"/>
      <c r="Y270" s="38"/>
      <c r="Z270" s="38"/>
      <c r="AA270" s="38"/>
      <c r="AB270" s="38"/>
      <c r="AC270" s="38"/>
      <c r="AD270" s="38"/>
      <c r="AE270" s="38"/>
      <c r="AR270" s="238" t="s">
        <v>104</v>
      </c>
      <c r="AT270" s="238" t="s">
        <v>207</v>
      </c>
      <c r="AU270" s="238" t="s">
        <v>83</v>
      </c>
      <c r="AY270" s="17" t="s">
        <v>204</v>
      </c>
      <c r="BE270" s="239">
        <f>IF(N270="základní",J270,0)</f>
        <v>0</v>
      </c>
      <c r="BF270" s="239">
        <f>IF(N270="snížená",J270,0)</f>
        <v>0</v>
      </c>
      <c r="BG270" s="239">
        <f>IF(N270="zákl. přenesená",J270,0)</f>
        <v>0</v>
      </c>
      <c r="BH270" s="239">
        <f>IF(N270="sníž. přenesená",J270,0)</f>
        <v>0</v>
      </c>
      <c r="BI270" s="239">
        <f>IF(N270="nulová",J270,0)</f>
        <v>0</v>
      </c>
      <c r="BJ270" s="17" t="s">
        <v>81</v>
      </c>
      <c r="BK270" s="239">
        <f>ROUND(I270*H270,2)</f>
        <v>0</v>
      </c>
      <c r="BL270" s="17" t="s">
        <v>104</v>
      </c>
      <c r="BM270" s="238" t="s">
        <v>1208</v>
      </c>
    </row>
    <row r="271" s="2" customFormat="1">
      <c r="A271" s="38"/>
      <c r="B271" s="39"/>
      <c r="C271" s="40"/>
      <c r="D271" s="240" t="s">
        <v>213</v>
      </c>
      <c r="E271" s="40"/>
      <c r="F271" s="241" t="s">
        <v>1209</v>
      </c>
      <c r="G271" s="40"/>
      <c r="H271" s="40"/>
      <c r="I271" s="147"/>
      <c r="J271" s="40"/>
      <c r="K271" s="40"/>
      <c r="L271" s="44"/>
      <c r="M271" s="242"/>
      <c r="N271" s="243"/>
      <c r="O271" s="84"/>
      <c r="P271" s="84"/>
      <c r="Q271" s="84"/>
      <c r="R271" s="84"/>
      <c r="S271" s="84"/>
      <c r="T271" s="85"/>
      <c r="U271" s="38"/>
      <c r="V271" s="38"/>
      <c r="W271" s="38"/>
      <c r="X271" s="38"/>
      <c r="Y271" s="38"/>
      <c r="Z271" s="38"/>
      <c r="AA271" s="38"/>
      <c r="AB271" s="38"/>
      <c r="AC271" s="38"/>
      <c r="AD271" s="38"/>
      <c r="AE271" s="38"/>
      <c r="AT271" s="17" t="s">
        <v>213</v>
      </c>
      <c r="AU271" s="17" t="s">
        <v>83</v>
      </c>
    </row>
    <row r="272" s="2" customFormat="1">
      <c r="A272" s="38"/>
      <c r="B272" s="39"/>
      <c r="C272" s="40"/>
      <c r="D272" s="240" t="s">
        <v>215</v>
      </c>
      <c r="E272" s="40"/>
      <c r="F272" s="244" t="s">
        <v>1201</v>
      </c>
      <c r="G272" s="40"/>
      <c r="H272" s="40"/>
      <c r="I272" s="147"/>
      <c r="J272" s="40"/>
      <c r="K272" s="40"/>
      <c r="L272" s="44"/>
      <c r="M272" s="242"/>
      <c r="N272" s="243"/>
      <c r="O272" s="84"/>
      <c r="P272" s="84"/>
      <c r="Q272" s="84"/>
      <c r="R272" s="84"/>
      <c r="S272" s="84"/>
      <c r="T272" s="85"/>
      <c r="U272" s="38"/>
      <c r="V272" s="38"/>
      <c r="W272" s="38"/>
      <c r="X272" s="38"/>
      <c r="Y272" s="38"/>
      <c r="Z272" s="38"/>
      <c r="AA272" s="38"/>
      <c r="AB272" s="38"/>
      <c r="AC272" s="38"/>
      <c r="AD272" s="38"/>
      <c r="AE272" s="38"/>
      <c r="AT272" s="17" t="s">
        <v>215</v>
      </c>
      <c r="AU272" s="17" t="s">
        <v>83</v>
      </c>
    </row>
    <row r="273" s="2" customFormat="1" ht="16.5" customHeight="1">
      <c r="A273" s="38"/>
      <c r="B273" s="39"/>
      <c r="C273" s="227" t="s">
        <v>387</v>
      </c>
      <c r="D273" s="227" t="s">
        <v>207</v>
      </c>
      <c r="E273" s="228" t="s">
        <v>1210</v>
      </c>
      <c r="F273" s="229" t="s">
        <v>1211</v>
      </c>
      <c r="G273" s="230" t="s">
        <v>250</v>
      </c>
      <c r="H273" s="231">
        <v>0.58399999999999996</v>
      </c>
      <c r="I273" s="232"/>
      <c r="J273" s="233">
        <f>ROUND(I273*H273,2)</f>
        <v>0</v>
      </c>
      <c r="K273" s="229" t="s">
        <v>1006</v>
      </c>
      <c r="L273" s="44"/>
      <c r="M273" s="234" t="s">
        <v>19</v>
      </c>
      <c r="N273" s="235" t="s">
        <v>45</v>
      </c>
      <c r="O273" s="84"/>
      <c r="P273" s="236">
        <f>O273*H273</f>
        <v>0</v>
      </c>
      <c r="Q273" s="236">
        <v>1.0383</v>
      </c>
      <c r="R273" s="236">
        <f>Q273*H273</f>
        <v>0.6063672</v>
      </c>
      <c r="S273" s="236">
        <v>0</v>
      </c>
      <c r="T273" s="237">
        <f>S273*H273</f>
        <v>0</v>
      </c>
      <c r="U273" s="38"/>
      <c r="V273" s="38"/>
      <c r="W273" s="38"/>
      <c r="X273" s="38"/>
      <c r="Y273" s="38"/>
      <c r="Z273" s="38"/>
      <c r="AA273" s="38"/>
      <c r="AB273" s="38"/>
      <c r="AC273" s="38"/>
      <c r="AD273" s="38"/>
      <c r="AE273" s="38"/>
      <c r="AR273" s="238" t="s">
        <v>104</v>
      </c>
      <c r="AT273" s="238" t="s">
        <v>207</v>
      </c>
      <c r="AU273" s="238" t="s">
        <v>83</v>
      </c>
      <c r="AY273" s="17" t="s">
        <v>204</v>
      </c>
      <c r="BE273" s="239">
        <f>IF(N273="základní",J273,0)</f>
        <v>0</v>
      </c>
      <c r="BF273" s="239">
        <f>IF(N273="snížená",J273,0)</f>
        <v>0</v>
      </c>
      <c r="BG273" s="239">
        <f>IF(N273="zákl. přenesená",J273,0)</f>
        <v>0</v>
      </c>
      <c r="BH273" s="239">
        <f>IF(N273="sníž. přenesená",J273,0)</f>
        <v>0</v>
      </c>
      <c r="BI273" s="239">
        <f>IF(N273="nulová",J273,0)</f>
        <v>0</v>
      </c>
      <c r="BJ273" s="17" t="s">
        <v>81</v>
      </c>
      <c r="BK273" s="239">
        <f>ROUND(I273*H273,2)</f>
        <v>0</v>
      </c>
      <c r="BL273" s="17" t="s">
        <v>104</v>
      </c>
      <c r="BM273" s="238" t="s">
        <v>1212</v>
      </c>
    </row>
    <row r="274" s="2" customFormat="1">
      <c r="A274" s="38"/>
      <c r="B274" s="39"/>
      <c r="C274" s="40"/>
      <c r="D274" s="240" t="s">
        <v>213</v>
      </c>
      <c r="E274" s="40"/>
      <c r="F274" s="241" t="s">
        <v>1213</v>
      </c>
      <c r="G274" s="40"/>
      <c r="H274" s="40"/>
      <c r="I274" s="147"/>
      <c r="J274" s="40"/>
      <c r="K274" s="40"/>
      <c r="L274" s="44"/>
      <c r="M274" s="242"/>
      <c r="N274" s="243"/>
      <c r="O274" s="84"/>
      <c r="P274" s="84"/>
      <c r="Q274" s="84"/>
      <c r="R274" s="84"/>
      <c r="S274" s="84"/>
      <c r="T274" s="85"/>
      <c r="U274" s="38"/>
      <c r="V274" s="38"/>
      <c r="W274" s="38"/>
      <c r="X274" s="38"/>
      <c r="Y274" s="38"/>
      <c r="Z274" s="38"/>
      <c r="AA274" s="38"/>
      <c r="AB274" s="38"/>
      <c r="AC274" s="38"/>
      <c r="AD274" s="38"/>
      <c r="AE274" s="38"/>
      <c r="AT274" s="17" t="s">
        <v>213</v>
      </c>
      <c r="AU274" s="17" t="s">
        <v>83</v>
      </c>
    </row>
    <row r="275" s="2" customFormat="1">
      <c r="A275" s="38"/>
      <c r="B275" s="39"/>
      <c r="C275" s="40"/>
      <c r="D275" s="240" t="s">
        <v>215</v>
      </c>
      <c r="E275" s="40"/>
      <c r="F275" s="244" t="s">
        <v>1214</v>
      </c>
      <c r="G275" s="40"/>
      <c r="H275" s="40"/>
      <c r="I275" s="147"/>
      <c r="J275" s="40"/>
      <c r="K275" s="40"/>
      <c r="L275" s="44"/>
      <c r="M275" s="242"/>
      <c r="N275" s="243"/>
      <c r="O275" s="84"/>
      <c r="P275" s="84"/>
      <c r="Q275" s="84"/>
      <c r="R275" s="84"/>
      <c r="S275" s="84"/>
      <c r="T275" s="85"/>
      <c r="U275" s="38"/>
      <c r="V275" s="38"/>
      <c r="W275" s="38"/>
      <c r="X275" s="38"/>
      <c r="Y275" s="38"/>
      <c r="Z275" s="38"/>
      <c r="AA275" s="38"/>
      <c r="AB275" s="38"/>
      <c r="AC275" s="38"/>
      <c r="AD275" s="38"/>
      <c r="AE275" s="38"/>
      <c r="AT275" s="17" t="s">
        <v>215</v>
      </c>
      <c r="AU275" s="17" t="s">
        <v>83</v>
      </c>
    </row>
    <row r="276" s="2" customFormat="1">
      <c r="A276" s="38"/>
      <c r="B276" s="39"/>
      <c r="C276" s="40"/>
      <c r="D276" s="240" t="s">
        <v>240</v>
      </c>
      <c r="E276" s="40"/>
      <c r="F276" s="244" t="s">
        <v>1215</v>
      </c>
      <c r="G276" s="40"/>
      <c r="H276" s="40"/>
      <c r="I276" s="147"/>
      <c r="J276" s="40"/>
      <c r="K276" s="40"/>
      <c r="L276" s="44"/>
      <c r="M276" s="242"/>
      <c r="N276" s="243"/>
      <c r="O276" s="84"/>
      <c r="P276" s="84"/>
      <c r="Q276" s="84"/>
      <c r="R276" s="84"/>
      <c r="S276" s="84"/>
      <c r="T276" s="85"/>
      <c r="U276" s="38"/>
      <c r="V276" s="38"/>
      <c r="W276" s="38"/>
      <c r="X276" s="38"/>
      <c r="Y276" s="38"/>
      <c r="Z276" s="38"/>
      <c r="AA276" s="38"/>
      <c r="AB276" s="38"/>
      <c r="AC276" s="38"/>
      <c r="AD276" s="38"/>
      <c r="AE276" s="38"/>
      <c r="AT276" s="17" t="s">
        <v>240</v>
      </c>
      <c r="AU276" s="17" t="s">
        <v>83</v>
      </c>
    </row>
    <row r="277" s="14" customFormat="1">
      <c r="A277" s="14"/>
      <c r="B277" s="255"/>
      <c r="C277" s="256"/>
      <c r="D277" s="240" t="s">
        <v>217</v>
      </c>
      <c r="E277" s="257" t="s">
        <v>19</v>
      </c>
      <c r="F277" s="258" t="s">
        <v>1216</v>
      </c>
      <c r="G277" s="256"/>
      <c r="H277" s="259">
        <v>0.58399999999999996</v>
      </c>
      <c r="I277" s="260"/>
      <c r="J277" s="256"/>
      <c r="K277" s="256"/>
      <c r="L277" s="261"/>
      <c r="M277" s="262"/>
      <c r="N277" s="263"/>
      <c r="O277" s="263"/>
      <c r="P277" s="263"/>
      <c r="Q277" s="263"/>
      <c r="R277" s="263"/>
      <c r="S277" s="263"/>
      <c r="T277" s="264"/>
      <c r="U277" s="14"/>
      <c r="V277" s="14"/>
      <c r="W277" s="14"/>
      <c r="X277" s="14"/>
      <c r="Y277" s="14"/>
      <c r="Z277" s="14"/>
      <c r="AA277" s="14"/>
      <c r="AB277" s="14"/>
      <c r="AC277" s="14"/>
      <c r="AD277" s="14"/>
      <c r="AE277" s="14"/>
      <c r="AT277" s="265" t="s">
        <v>217</v>
      </c>
      <c r="AU277" s="265" t="s">
        <v>83</v>
      </c>
      <c r="AV277" s="14" t="s">
        <v>83</v>
      </c>
      <c r="AW277" s="14" t="s">
        <v>35</v>
      </c>
      <c r="AX277" s="14" t="s">
        <v>81</v>
      </c>
      <c r="AY277" s="265" t="s">
        <v>204</v>
      </c>
    </row>
    <row r="278" s="2" customFormat="1" ht="21.75" customHeight="1">
      <c r="A278" s="38"/>
      <c r="B278" s="39"/>
      <c r="C278" s="227" t="s">
        <v>394</v>
      </c>
      <c r="D278" s="227" t="s">
        <v>207</v>
      </c>
      <c r="E278" s="228" t="s">
        <v>1217</v>
      </c>
      <c r="F278" s="229" t="s">
        <v>1218</v>
      </c>
      <c r="G278" s="230" t="s">
        <v>286</v>
      </c>
      <c r="H278" s="231">
        <v>8</v>
      </c>
      <c r="I278" s="232"/>
      <c r="J278" s="233">
        <f>ROUND(I278*H278,2)</f>
        <v>0</v>
      </c>
      <c r="K278" s="229" t="s">
        <v>1006</v>
      </c>
      <c r="L278" s="44"/>
      <c r="M278" s="234" t="s">
        <v>19</v>
      </c>
      <c r="N278" s="235" t="s">
        <v>45</v>
      </c>
      <c r="O278" s="84"/>
      <c r="P278" s="236">
        <f>O278*H278</f>
        <v>0</v>
      </c>
      <c r="Q278" s="236">
        <v>0.00122</v>
      </c>
      <c r="R278" s="236">
        <f>Q278*H278</f>
        <v>0.0097599999999999996</v>
      </c>
      <c r="S278" s="236">
        <v>0.001</v>
      </c>
      <c r="T278" s="237">
        <f>S278*H278</f>
        <v>0.0080000000000000002</v>
      </c>
      <c r="U278" s="38"/>
      <c r="V278" s="38"/>
      <c r="W278" s="38"/>
      <c r="X278" s="38"/>
      <c r="Y278" s="38"/>
      <c r="Z278" s="38"/>
      <c r="AA278" s="38"/>
      <c r="AB278" s="38"/>
      <c r="AC278" s="38"/>
      <c r="AD278" s="38"/>
      <c r="AE278" s="38"/>
      <c r="AR278" s="238" t="s">
        <v>104</v>
      </c>
      <c r="AT278" s="238" t="s">
        <v>207</v>
      </c>
      <c r="AU278" s="238" t="s">
        <v>83</v>
      </c>
      <c r="AY278" s="17" t="s">
        <v>204</v>
      </c>
      <c r="BE278" s="239">
        <f>IF(N278="základní",J278,0)</f>
        <v>0</v>
      </c>
      <c r="BF278" s="239">
        <f>IF(N278="snížená",J278,0)</f>
        <v>0</v>
      </c>
      <c r="BG278" s="239">
        <f>IF(N278="zákl. přenesená",J278,0)</f>
        <v>0</v>
      </c>
      <c r="BH278" s="239">
        <f>IF(N278="sníž. přenesená",J278,0)</f>
        <v>0</v>
      </c>
      <c r="BI278" s="239">
        <f>IF(N278="nulová",J278,0)</f>
        <v>0</v>
      </c>
      <c r="BJ278" s="17" t="s">
        <v>81</v>
      </c>
      <c r="BK278" s="239">
        <f>ROUND(I278*H278,2)</f>
        <v>0</v>
      </c>
      <c r="BL278" s="17" t="s">
        <v>104</v>
      </c>
      <c r="BM278" s="238" t="s">
        <v>1219</v>
      </c>
    </row>
    <row r="279" s="2" customFormat="1">
      <c r="A279" s="38"/>
      <c r="B279" s="39"/>
      <c r="C279" s="40"/>
      <c r="D279" s="240" t="s">
        <v>213</v>
      </c>
      <c r="E279" s="40"/>
      <c r="F279" s="241" t="s">
        <v>1220</v>
      </c>
      <c r="G279" s="40"/>
      <c r="H279" s="40"/>
      <c r="I279" s="147"/>
      <c r="J279" s="40"/>
      <c r="K279" s="40"/>
      <c r="L279" s="44"/>
      <c r="M279" s="242"/>
      <c r="N279" s="243"/>
      <c r="O279" s="84"/>
      <c r="P279" s="84"/>
      <c r="Q279" s="84"/>
      <c r="R279" s="84"/>
      <c r="S279" s="84"/>
      <c r="T279" s="85"/>
      <c r="U279" s="38"/>
      <c r="V279" s="38"/>
      <c r="W279" s="38"/>
      <c r="X279" s="38"/>
      <c r="Y279" s="38"/>
      <c r="Z279" s="38"/>
      <c r="AA279" s="38"/>
      <c r="AB279" s="38"/>
      <c r="AC279" s="38"/>
      <c r="AD279" s="38"/>
      <c r="AE279" s="38"/>
      <c r="AT279" s="17" t="s">
        <v>213</v>
      </c>
      <c r="AU279" s="17" t="s">
        <v>83</v>
      </c>
    </row>
    <row r="280" s="2" customFormat="1">
      <c r="A280" s="38"/>
      <c r="B280" s="39"/>
      <c r="C280" s="40"/>
      <c r="D280" s="240" t="s">
        <v>215</v>
      </c>
      <c r="E280" s="40"/>
      <c r="F280" s="244" t="s">
        <v>1175</v>
      </c>
      <c r="G280" s="40"/>
      <c r="H280" s="40"/>
      <c r="I280" s="147"/>
      <c r="J280" s="40"/>
      <c r="K280" s="40"/>
      <c r="L280" s="44"/>
      <c r="M280" s="242"/>
      <c r="N280" s="243"/>
      <c r="O280" s="84"/>
      <c r="P280" s="84"/>
      <c r="Q280" s="84"/>
      <c r="R280" s="84"/>
      <c r="S280" s="84"/>
      <c r="T280" s="85"/>
      <c r="U280" s="38"/>
      <c r="V280" s="38"/>
      <c r="W280" s="38"/>
      <c r="X280" s="38"/>
      <c r="Y280" s="38"/>
      <c r="Z280" s="38"/>
      <c r="AA280" s="38"/>
      <c r="AB280" s="38"/>
      <c r="AC280" s="38"/>
      <c r="AD280" s="38"/>
      <c r="AE280" s="38"/>
      <c r="AT280" s="17" t="s">
        <v>215</v>
      </c>
      <c r="AU280" s="17" t="s">
        <v>83</v>
      </c>
    </row>
    <row r="281" s="13" customFormat="1">
      <c r="A281" s="13"/>
      <c r="B281" s="245"/>
      <c r="C281" s="246"/>
      <c r="D281" s="240" t="s">
        <v>217</v>
      </c>
      <c r="E281" s="247" t="s">
        <v>19</v>
      </c>
      <c r="F281" s="248" t="s">
        <v>1221</v>
      </c>
      <c r="G281" s="246"/>
      <c r="H281" s="247" t="s">
        <v>19</v>
      </c>
      <c r="I281" s="249"/>
      <c r="J281" s="246"/>
      <c r="K281" s="246"/>
      <c r="L281" s="250"/>
      <c r="M281" s="251"/>
      <c r="N281" s="252"/>
      <c r="O281" s="252"/>
      <c r="P281" s="252"/>
      <c r="Q281" s="252"/>
      <c r="R281" s="252"/>
      <c r="S281" s="252"/>
      <c r="T281" s="253"/>
      <c r="U281" s="13"/>
      <c r="V281" s="13"/>
      <c r="W281" s="13"/>
      <c r="X281" s="13"/>
      <c r="Y281" s="13"/>
      <c r="Z281" s="13"/>
      <c r="AA281" s="13"/>
      <c r="AB281" s="13"/>
      <c r="AC281" s="13"/>
      <c r="AD281" s="13"/>
      <c r="AE281" s="13"/>
      <c r="AT281" s="254" t="s">
        <v>217</v>
      </c>
      <c r="AU281" s="254" t="s">
        <v>83</v>
      </c>
      <c r="AV281" s="13" t="s">
        <v>81</v>
      </c>
      <c r="AW281" s="13" t="s">
        <v>35</v>
      </c>
      <c r="AX281" s="13" t="s">
        <v>74</v>
      </c>
      <c r="AY281" s="254" t="s">
        <v>204</v>
      </c>
    </row>
    <row r="282" s="14" customFormat="1">
      <c r="A282" s="14"/>
      <c r="B282" s="255"/>
      <c r="C282" s="256"/>
      <c r="D282" s="240" t="s">
        <v>217</v>
      </c>
      <c r="E282" s="257" t="s">
        <v>19</v>
      </c>
      <c r="F282" s="258" t="s">
        <v>1222</v>
      </c>
      <c r="G282" s="256"/>
      <c r="H282" s="259">
        <v>8</v>
      </c>
      <c r="I282" s="260"/>
      <c r="J282" s="256"/>
      <c r="K282" s="256"/>
      <c r="L282" s="261"/>
      <c r="M282" s="262"/>
      <c r="N282" s="263"/>
      <c r="O282" s="263"/>
      <c r="P282" s="263"/>
      <c r="Q282" s="263"/>
      <c r="R282" s="263"/>
      <c r="S282" s="263"/>
      <c r="T282" s="264"/>
      <c r="U282" s="14"/>
      <c r="V282" s="14"/>
      <c r="W282" s="14"/>
      <c r="X282" s="14"/>
      <c r="Y282" s="14"/>
      <c r="Z282" s="14"/>
      <c r="AA282" s="14"/>
      <c r="AB282" s="14"/>
      <c r="AC282" s="14"/>
      <c r="AD282" s="14"/>
      <c r="AE282" s="14"/>
      <c r="AT282" s="265" t="s">
        <v>217</v>
      </c>
      <c r="AU282" s="265" t="s">
        <v>83</v>
      </c>
      <c r="AV282" s="14" t="s">
        <v>83</v>
      </c>
      <c r="AW282" s="14" t="s">
        <v>35</v>
      </c>
      <c r="AX282" s="14" t="s">
        <v>81</v>
      </c>
      <c r="AY282" s="265" t="s">
        <v>204</v>
      </c>
    </row>
    <row r="283" s="2" customFormat="1" ht="21.75" customHeight="1">
      <c r="A283" s="38"/>
      <c r="B283" s="39"/>
      <c r="C283" s="227" t="s">
        <v>403</v>
      </c>
      <c r="D283" s="227" t="s">
        <v>207</v>
      </c>
      <c r="E283" s="228" t="s">
        <v>1223</v>
      </c>
      <c r="F283" s="229" t="s">
        <v>1224</v>
      </c>
      <c r="G283" s="230" t="s">
        <v>286</v>
      </c>
      <c r="H283" s="231">
        <v>30</v>
      </c>
      <c r="I283" s="232"/>
      <c r="J283" s="233">
        <f>ROUND(I283*H283,2)</f>
        <v>0</v>
      </c>
      <c r="K283" s="229" t="s">
        <v>1006</v>
      </c>
      <c r="L283" s="44"/>
      <c r="M283" s="234" t="s">
        <v>19</v>
      </c>
      <c r="N283" s="235" t="s">
        <v>45</v>
      </c>
      <c r="O283" s="84"/>
      <c r="P283" s="236">
        <f>O283*H283</f>
        <v>0</v>
      </c>
      <c r="Q283" s="236">
        <v>0.00662</v>
      </c>
      <c r="R283" s="236">
        <f>Q283*H283</f>
        <v>0.1986</v>
      </c>
      <c r="S283" s="236">
        <v>0</v>
      </c>
      <c r="T283" s="237">
        <f>S283*H283</f>
        <v>0</v>
      </c>
      <c r="U283" s="38"/>
      <c r="V283" s="38"/>
      <c r="W283" s="38"/>
      <c r="X283" s="38"/>
      <c r="Y283" s="38"/>
      <c r="Z283" s="38"/>
      <c r="AA283" s="38"/>
      <c r="AB283" s="38"/>
      <c r="AC283" s="38"/>
      <c r="AD283" s="38"/>
      <c r="AE283" s="38"/>
      <c r="AR283" s="238" t="s">
        <v>104</v>
      </c>
      <c r="AT283" s="238" t="s">
        <v>207</v>
      </c>
      <c r="AU283" s="238" t="s">
        <v>83</v>
      </c>
      <c r="AY283" s="17" t="s">
        <v>204</v>
      </c>
      <c r="BE283" s="239">
        <f>IF(N283="základní",J283,0)</f>
        <v>0</v>
      </c>
      <c r="BF283" s="239">
        <f>IF(N283="snížená",J283,0)</f>
        <v>0</v>
      </c>
      <c r="BG283" s="239">
        <f>IF(N283="zákl. přenesená",J283,0)</f>
        <v>0</v>
      </c>
      <c r="BH283" s="239">
        <f>IF(N283="sníž. přenesená",J283,0)</f>
        <v>0</v>
      </c>
      <c r="BI283" s="239">
        <f>IF(N283="nulová",J283,0)</f>
        <v>0</v>
      </c>
      <c r="BJ283" s="17" t="s">
        <v>81</v>
      </c>
      <c r="BK283" s="239">
        <f>ROUND(I283*H283,2)</f>
        <v>0</v>
      </c>
      <c r="BL283" s="17" t="s">
        <v>104</v>
      </c>
      <c r="BM283" s="238" t="s">
        <v>1225</v>
      </c>
    </row>
    <row r="284" s="2" customFormat="1">
      <c r="A284" s="38"/>
      <c r="B284" s="39"/>
      <c r="C284" s="40"/>
      <c r="D284" s="240" t="s">
        <v>213</v>
      </c>
      <c r="E284" s="40"/>
      <c r="F284" s="241" t="s">
        <v>1226</v>
      </c>
      <c r="G284" s="40"/>
      <c r="H284" s="40"/>
      <c r="I284" s="147"/>
      <c r="J284" s="40"/>
      <c r="K284" s="40"/>
      <c r="L284" s="44"/>
      <c r="M284" s="242"/>
      <c r="N284" s="243"/>
      <c r="O284" s="84"/>
      <c r="P284" s="84"/>
      <c r="Q284" s="84"/>
      <c r="R284" s="84"/>
      <c r="S284" s="84"/>
      <c r="T284" s="85"/>
      <c r="U284" s="38"/>
      <c r="V284" s="38"/>
      <c r="W284" s="38"/>
      <c r="X284" s="38"/>
      <c r="Y284" s="38"/>
      <c r="Z284" s="38"/>
      <c r="AA284" s="38"/>
      <c r="AB284" s="38"/>
      <c r="AC284" s="38"/>
      <c r="AD284" s="38"/>
      <c r="AE284" s="38"/>
      <c r="AT284" s="17" t="s">
        <v>213</v>
      </c>
      <c r="AU284" s="17" t="s">
        <v>83</v>
      </c>
    </row>
    <row r="285" s="2" customFormat="1">
      <c r="A285" s="38"/>
      <c r="B285" s="39"/>
      <c r="C285" s="40"/>
      <c r="D285" s="240" t="s">
        <v>215</v>
      </c>
      <c r="E285" s="40"/>
      <c r="F285" s="244" t="s">
        <v>1227</v>
      </c>
      <c r="G285" s="40"/>
      <c r="H285" s="40"/>
      <c r="I285" s="147"/>
      <c r="J285" s="40"/>
      <c r="K285" s="40"/>
      <c r="L285" s="44"/>
      <c r="M285" s="242"/>
      <c r="N285" s="243"/>
      <c r="O285" s="84"/>
      <c r="P285" s="84"/>
      <c r="Q285" s="84"/>
      <c r="R285" s="84"/>
      <c r="S285" s="84"/>
      <c r="T285" s="85"/>
      <c r="U285" s="38"/>
      <c r="V285" s="38"/>
      <c r="W285" s="38"/>
      <c r="X285" s="38"/>
      <c r="Y285" s="38"/>
      <c r="Z285" s="38"/>
      <c r="AA285" s="38"/>
      <c r="AB285" s="38"/>
      <c r="AC285" s="38"/>
      <c r="AD285" s="38"/>
      <c r="AE285" s="38"/>
      <c r="AT285" s="17" t="s">
        <v>215</v>
      </c>
      <c r="AU285" s="17" t="s">
        <v>83</v>
      </c>
    </row>
    <row r="286" s="13" customFormat="1">
      <c r="A286" s="13"/>
      <c r="B286" s="245"/>
      <c r="C286" s="246"/>
      <c r="D286" s="240" t="s">
        <v>217</v>
      </c>
      <c r="E286" s="247" t="s">
        <v>19</v>
      </c>
      <c r="F286" s="248" t="s">
        <v>1024</v>
      </c>
      <c r="G286" s="246"/>
      <c r="H286" s="247" t="s">
        <v>19</v>
      </c>
      <c r="I286" s="249"/>
      <c r="J286" s="246"/>
      <c r="K286" s="246"/>
      <c r="L286" s="250"/>
      <c r="M286" s="251"/>
      <c r="N286" s="252"/>
      <c r="O286" s="252"/>
      <c r="P286" s="252"/>
      <c r="Q286" s="252"/>
      <c r="R286" s="252"/>
      <c r="S286" s="252"/>
      <c r="T286" s="253"/>
      <c r="U286" s="13"/>
      <c r="V286" s="13"/>
      <c r="W286" s="13"/>
      <c r="X286" s="13"/>
      <c r="Y286" s="13"/>
      <c r="Z286" s="13"/>
      <c r="AA286" s="13"/>
      <c r="AB286" s="13"/>
      <c r="AC286" s="13"/>
      <c r="AD286" s="13"/>
      <c r="AE286" s="13"/>
      <c r="AT286" s="254" t="s">
        <v>217</v>
      </c>
      <c r="AU286" s="254" t="s">
        <v>83</v>
      </c>
      <c r="AV286" s="13" t="s">
        <v>81</v>
      </c>
      <c r="AW286" s="13" t="s">
        <v>35</v>
      </c>
      <c r="AX286" s="13" t="s">
        <v>74</v>
      </c>
      <c r="AY286" s="254" t="s">
        <v>204</v>
      </c>
    </row>
    <row r="287" s="14" customFormat="1">
      <c r="A287" s="14"/>
      <c r="B287" s="255"/>
      <c r="C287" s="256"/>
      <c r="D287" s="240" t="s">
        <v>217</v>
      </c>
      <c r="E287" s="257" t="s">
        <v>19</v>
      </c>
      <c r="F287" s="258" t="s">
        <v>816</v>
      </c>
      <c r="G287" s="256"/>
      <c r="H287" s="259">
        <v>30</v>
      </c>
      <c r="I287" s="260"/>
      <c r="J287" s="256"/>
      <c r="K287" s="256"/>
      <c r="L287" s="261"/>
      <c r="M287" s="262"/>
      <c r="N287" s="263"/>
      <c r="O287" s="263"/>
      <c r="P287" s="263"/>
      <c r="Q287" s="263"/>
      <c r="R287" s="263"/>
      <c r="S287" s="263"/>
      <c r="T287" s="264"/>
      <c r="U287" s="14"/>
      <c r="V287" s="14"/>
      <c r="W287" s="14"/>
      <c r="X287" s="14"/>
      <c r="Y287" s="14"/>
      <c r="Z287" s="14"/>
      <c r="AA287" s="14"/>
      <c r="AB287" s="14"/>
      <c r="AC287" s="14"/>
      <c r="AD287" s="14"/>
      <c r="AE287" s="14"/>
      <c r="AT287" s="265" t="s">
        <v>217</v>
      </c>
      <c r="AU287" s="265" t="s">
        <v>83</v>
      </c>
      <c r="AV287" s="14" t="s">
        <v>83</v>
      </c>
      <c r="AW287" s="14" t="s">
        <v>35</v>
      </c>
      <c r="AX287" s="14" t="s">
        <v>81</v>
      </c>
      <c r="AY287" s="265" t="s">
        <v>204</v>
      </c>
    </row>
    <row r="288" s="12" customFormat="1" ht="22.8" customHeight="1">
      <c r="A288" s="12"/>
      <c r="B288" s="211"/>
      <c r="C288" s="212"/>
      <c r="D288" s="213" t="s">
        <v>73</v>
      </c>
      <c r="E288" s="225" t="s">
        <v>104</v>
      </c>
      <c r="F288" s="225" t="s">
        <v>1228</v>
      </c>
      <c r="G288" s="212"/>
      <c r="H288" s="212"/>
      <c r="I288" s="215"/>
      <c r="J288" s="226">
        <f>BK288</f>
        <v>0</v>
      </c>
      <c r="K288" s="212"/>
      <c r="L288" s="217"/>
      <c r="M288" s="218"/>
      <c r="N288" s="219"/>
      <c r="O288" s="219"/>
      <c r="P288" s="220">
        <f>SUM(P289:P331)</f>
        <v>0</v>
      </c>
      <c r="Q288" s="219"/>
      <c r="R288" s="220">
        <f>SUM(R289:R331)</f>
        <v>29.850164436</v>
      </c>
      <c r="S288" s="219"/>
      <c r="T288" s="221">
        <f>SUM(T289:T331)</f>
        <v>0</v>
      </c>
      <c r="U288" s="12"/>
      <c r="V288" s="12"/>
      <c r="W288" s="12"/>
      <c r="X288" s="12"/>
      <c r="Y288" s="12"/>
      <c r="Z288" s="12"/>
      <c r="AA288" s="12"/>
      <c r="AB288" s="12"/>
      <c r="AC288" s="12"/>
      <c r="AD288" s="12"/>
      <c r="AE288" s="12"/>
      <c r="AR288" s="222" t="s">
        <v>81</v>
      </c>
      <c r="AT288" s="223" t="s">
        <v>73</v>
      </c>
      <c r="AU288" s="223" t="s">
        <v>81</v>
      </c>
      <c r="AY288" s="222" t="s">
        <v>204</v>
      </c>
      <c r="BK288" s="224">
        <f>SUM(BK289:BK331)</f>
        <v>0</v>
      </c>
    </row>
    <row r="289" s="2" customFormat="1" ht="21.75" customHeight="1">
      <c r="A289" s="38"/>
      <c r="B289" s="39"/>
      <c r="C289" s="227" t="s">
        <v>409</v>
      </c>
      <c r="D289" s="227" t="s">
        <v>207</v>
      </c>
      <c r="E289" s="228" t="s">
        <v>1229</v>
      </c>
      <c r="F289" s="229" t="s">
        <v>1230</v>
      </c>
      <c r="G289" s="230" t="s">
        <v>525</v>
      </c>
      <c r="H289" s="231">
        <v>8.8209999999999997</v>
      </c>
      <c r="I289" s="232"/>
      <c r="J289" s="233">
        <f>ROUND(I289*H289,2)</f>
        <v>0</v>
      </c>
      <c r="K289" s="229" t="s">
        <v>1006</v>
      </c>
      <c r="L289" s="44"/>
      <c r="M289" s="234" t="s">
        <v>19</v>
      </c>
      <c r="N289" s="235" t="s">
        <v>45</v>
      </c>
      <c r="O289" s="84"/>
      <c r="P289" s="236">
        <f>O289*H289</f>
        <v>0</v>
      </c>
      <c r="Q289" s="236">
        <v>0</v>
      </c>
      <c r="R289" s="236">
        <f>Q289*H289</f>
        <v>0</v>
      </c>
      <c r="S289" s="236">
        <v>0</v>
      </c>
      <c r="T289" s="237">
        <f>S289*H289</f>
        <v>0</v>
      </c>
      <c r="U289" s="38"/>
      <c r="V289" s="38"/>
      <c r="W289" s="38"/>
      <c r="X289" s="38"/>
      <c r="Y289" s="38"/>
      <c r="Z289" s="38"/>
      <c r="AA289" s="38"/>
      <c r="AB289" s="38"/>
      <c r="AC289" s="38"/>
      <c r="AD289" s="38"/>
      <c r="AE289" s="38"/>
      <c r="AR289" s="238" t="s">
        <v>104</v>
      </c>
      <c r="AT289" s="238" t="s">
        <v>207</v>
      </c>
      <c r="AU289" s="238" t="s">
        <v>83</v>
      </c>
      <c r="AY289" s="17" t="s">
        <v>204</v>
      </c>
      <c r="BE289" s="239">
        <f>IF(N289="základní",J289,0)</f>
        <v>0</v>
      </c>
      <c r="BF289" s="239">
        <f>IF(N289="snížená",J289,0)</f>
        <v>0</v>
      </c>
      <c r="BG289" s="239">
        <f>IF(N289="zákl. přenesená",J289,0)</f>
        <v>0</v>
      </c>
      <c r="BH289" s="239">
        <f>IF(N289="sníž. přenesená",J289,0)</f>
        <v>0</v>
      </c>
      <c r="BI289" s="239">
        <f>IF(N289="nulová",J289,0)</f>
        <v>0</v>
      </c>
      <c r="BJ289" s="17" t="s">
        <v>81</v>
      </c>
      <c r="BK289" s="239">
        <f>ROUND(I289*H289,2)</f>
        <v>0</v>
      </c>
      <c r="BL289" s="17" t="s">
        <v>104</v>
      </c>
      <c r="BM289" s="238" t="s">
        <v>1231</v>
      </c>
    </row>
    <row r="290" s="2" customFormat="1">
      <c r="A290" s="38"/>
      <c r="B290" s="39"/>
      <c r="C290" s="40"/>
      <c r="D290" s="240" t="s">
        <v>213</v>
      </c>
      <c r="E290" s="40"/>
      <c r="F290" s="241" t="s">
        <v>1232</v>
      </c>
      <c r="G290" s="40"/>
      <c r="H290" s="40"/>
      <c r="I290" s="147"/>
      <c r="J290" s="40"/>
      <c r="K290" s="40"/>
      <c r="L290" s="44"/>
      <c r="M290" s="242"/>
      <c r="N290" s="243"/>
      <c r="O290" s="84"/>
      <c r="P290" s="84"/>
      <c r="Q290" s="84"/>
      <c r="R290" s="84"/>
      <c r="S290" s="84"/>
      <c r="T290" s="85"/>
      <c r="U290" s="38"/>
      <c r="V290" s="38"/>
      <c r="W290" s="38"/>
      <c r="X290" s="38"/>
      <c r="Y290" s="38"/>
      <c r="Z290" s="38"/>
      <c r="AA290" s="38"/>
      <c r="AB290" s="38"/>
      <c r="AC290" s="38"/>
      <c r="AD290" s="38"/>
      <c r="AE290" s="38"/>
      <c r="AT290" s="17" t="s">
        <v>213</v>
      </c>
      <c r="AU290" s="17" t="s">
        <v>83</v>
      </c>
    </row>
    <row r="291" s="2" customFormat="1">
      <c r="A291" s="38"/>
      <c r="B291" s="39"/>
      <c r="C291" s="40"/>
      <c r="D291" s="240" t="s">
        <v>215</v>
      </c>
      <c r="E291" s="40"/>
      <c r="F291" s="244" t="s">
        <v>1233</v>
      </c>
      <c r="G291" s="40"/>
      <c r="H291" s="40"/>
      <c r="I291" s="147"/>
      <c r="J291" s="40"/>
      <c r="K291" s="40"/>
      <c r="L291" s="44"/>
      <c r="M291" s="242"/>
      <c r="N291" s="243"/>
      <c r="O291" s="84"/>
      <c r="P291" s="84"/>
      <c r="Q291" s="84"/>
      <c r="R291" s="84"/>
      <c r="S291" s="84"/>
      <c r="T291" s="85"/>
      <c r="U291" s="38"/>
      <c r="V291" s="38"/>
      <c r="W291" s="38"/>
      <c r="X291" s="38"/>
      <c r="Y291" s="38"/>
      <c r="Z291" s="38"/>
      <c r="AA291" s="38"/>
      <c r="AB291" s="38"/>
      <c r="AC291" s="38"/>
      <c r="AD291" s="38"/>
      <c r="AE291" s="38"/>
      <c r="AT291" s="17" t="s">
        <v>215</v>
      </c>
      <c r="AU291" s="17" t="s">
        <v>83</v>
      </c>
    </row>
    <row r="292" s="13" customFormat="1">
      <c r="A292" s="13"/>
      <c r="B292" s="245"/>
      <c r="C292" s="246"/>
      <c r="D292" s="240" t="s">
        <v>217</v>
      </c>
      <c r="E292" s="247" t="s">
        <v>19</v>
      </c>
      <c r="F292" s="248" t="s">
        <v>1234</v>
      </c>
      <c r="G292" s="246"/>
      <c r="H292" s="247" t="s">
        <v>19</v>
      </c>
      <c r="I292" s="249"/>
      <c r="J292" s="246"/>
      <c r="K292" s="246"/>
      <c r="L292" s="250"/>
      <c r="M292" s="251"/>
      <c r="N292" s="252"/>
      <c r="O292" s="252"/>
      <c r="P292" s="252"/>
      <c r="Q292" s="252"/>
      <c r="R292" s="252"/>
      <c r="S292" s="252"/>
      <c r="T292" s="253"/>
      <c r="U292" s="13"/>
      <c r="V292" s="13"/>
      <c r="W292" s="13"/>
      <c r="X292" s="13"/>
      <c r="Y292" s="13"/>
      <c r="Z292" s="13"/>
      <c r="AA292" s="13"/>
      <c r="AB292" s="13"/>
      <c r="AC292" s="13"/>
      <c r="AD292" s="13"/>
      <c r="AE292" s="13"/>
      <c r="AT292" s="254" t="s">
        <v>217</v>
      </c>
      <c r="AU292" s="254" t="s">
        <v>83</v>
      </c>
      <c r="AV292" s="13" t="s">
        <v>81</v>
      </c>
      <c r="AW292" s="13" t="s">
        <v>35</v>
      </c>
      <c r="AX292" s="13" t="s">
        <v>74</v>
      </c>
      <c r="AY292" s="254" t="s">
        <v>204</v>
      </c>
    </row>
    <row r="293" s="14" customFormat="1">
      <c r="A293" s="14"/>
      <c r="B293" s="255"/>
      <c r="C293" s="256"/>
      <c r="D293" s="240" t="s">
        <v>217</v>
      </c>
      <c r="E293" s="257" t="s">
        <v>19</v>
      </c>
      <c r="F293" s="258" t="s">
        <v>1235</v>
      </c>
      <c r="G293" s="256"/>
      <c r="H293" s="259">
        <v>8.8209999999999997</v>
      </c>
      <c r="I293" s="260"/>
      <c r="J293" s="256"/>
      <c r="K293" s="256"/>
      <c r="L293" s="261"/>
      <c r="M293" s="262"/>
      <c r="N293" s="263"/>
      <c r="O293" s="263"/>
      <c r="P293" s="263"/>
      <c r="Q293" s="263"/>
      <c r="R293" s="263"/>
      <c r="S293" s="263"/>
      <c r="T293" s="264"/>
      <c r="U293" s="14"/>
      <c r="V293" s="14"/>
      <c r="W293" s="14"/>
      <c r="X293" s="14"/>
      <c r="Y293" s="14"/>
      <c r="Z293" s="14"/>
      <c r="AA293" s="14"/>
      <c r="AB293" s="14"/>
      <c r="AC293" s="14"/>
      <c r="AD293" s="14"/>
      <c r="AE293" s="14"/>
      <c r="AT293" s="265" t="s">
        <v>217</v>
      </c>
      <c r="AU293" s="265" t="s">
        <v>83</v>
      </c>
      <c r="AV293" s="14" t="s">
        <v>83</v>
      </c>
      <c r="AW293" s="14" t="s">
        <v>35</v>
      </c>
      <c r="AX293" s="14" t="s">
        <v>81</v>
      </c>
      <c r="AY293" s="265" t="s">
        <v>204</v>
      </c>
    </row>
    <row r="294" s="2" customFormat="1" ht="21.75" customHeight="1">
      <c r="A294" s="38"/>
      <c r="B294" s="39"/>
      <c r="C294" s="227" t="s">
        <v>416</v>
      </c>
      <c r="D294" s="227" t="s">
        <v>207</v>
      </c>
      <c r="E294" s="228" t="s">
        <v>1236</v>
      </c>
      <c r="F294" s="229" t="s">
        <v>1237</v>
      </c>
      <c r="G294" s="230" t="s">
        <v>525</v>
      </c>
      <c r="H294" s="231">
        <v>0.624</v>
      </c>
      <c r="I294" s="232"/>
      <c r="J294" s="233">
        <f>ROUND(I294*H294,2)</f>
        <v>0</v>
      </c>
      <c r="K294" s="229" t="s">
        <v>1006</v>
      </c>
      <c r="L294" s="44"/>
      <c r="M294" s="234" t="s">
        <v>19</v>
      </c>
      <c r="N294" s="235" t="s">
        <v>45</v>
      </c>
      <c r="O294" s="84"/>
      <c r="P294" s="236">
        <f>O294*H294</f>
        <v>0</v>
      </c>
      <c r="Q294" s="236">
        <v>0.02102</v>
      </c>
      <c r="R294" s="236">
        <f>Q294*H294</f>
        <v>0.01311648</v>
      </c>
      <c r="S294" s="236">
        <v>0</v>
      </c>
      <c r="T294" s="237">
        <f>S294*H294</f>
        <v>0</v>
      </c>
      <c r="U294" s="38"/>
      <c r="V294" s="38"/>
      <c r="W294" s="38"/>
      <c r="X294" s="38"/>
      <c r="Y294" s="38"/>
      <c r="Z294" s="38"/>
      <c r="AA294" s="38"/>
      <c r="AB294" s="38"/>
      <c r="AC294" s="38"/>
      <c r="AD294" s="38"/>
      <c r="AE294" s="38"/>
      <c r="AR294" s="238" t="s">
        <v>104</v>
      </c>
      <c r="AT294" s="238" t="s">
        <v>207</v>
      </c>
      <c r="AU294" s="238" t="s">
        <v>83</v>
      </c>
      <c r="AY294" s="17" t="s">
        <v>204</v>
      </c>
      <c r="BE294" s="239">
        <f>IF(N294="základní",J294,0)</f>
        <v>0</v>
      </c>
      <c r="BF294" s="239">
        <f>IF(N294="snížená",J294,0)</f>
        <v>0</v>
      </c>
      <c r="BG294" s="239">
        <f>IF(N294="zákl. přenesená",J294,0)</f>
        <v>0</v>
      </c>
      <c r="BH294" s="239">
        <f>IF(N294="sníž. přenesená",J294,0)</f>
        <v>0</v>
      </c>
      <c r="BI294" s="239">
        <f>IF(N294="nulová",J294,0)</f>
        <v>0</v>
      </c>
      <c r="BJ294" s="17" t="s">
        <v>81</v>
      </c>
      <c r="BK294" s="239">
        <f>ROUND(I294*H294,2)</f>
        <v>0</v>
      </c>
      <c r="BL294" s="17" t="s">
        <v>104</v>
      </c>
      <c r="BM294" s="238" t="s">
        <v>1238</v>
      </c>
    </row>
    <row r="295" s="2" customFormat="1">
      <c r="A295" s="38"/>
      <c r="B295" s="39"/>
      <c r="C295" s="40"/>
      <c r="D295" s="240" t="s">
        <v>213</v>
      </c>
      <c r="E295" s="40"/>
      <c r="F295" s="241" t="s">
        <v>1239</v>
      </c>
      <c r="G295" s="40"/>
      <c r="H295" s="40"/>
      <c r="I295" s="147"/>
      <c r="J295" s="40"/>
      <c r="K295" s="40"/>
      <c r="L295" s="44"/>
      <c r="M295" s="242"/>
      <c r="N295" s="243"/>
      <c r="O295" s="84"/>
      <c r="P295" s="84"/>
      <c r="Q295" s="84"/>
      <c r="R295" s="84"/>
      <c r="S295" s="84"/>
      <c r="T295" s="85"/>
      <c r="U295" s="38"/>
      <c r="V295" s="38"/>
      <c r="W295" s="38"/>
      <c r="X295" s="38"/>
      <c r="Y295" s="38"/>
      <c r="Z295" s="38"/>
      <c r="AA295" s="38"/>
      <c r="AB295" s="38"/>
      <c r="AC295" s="38"/>
      <c r="AD295" s="38"/>
      <c r="AE295" s="38"/>
      <c r="AT295" s="17" t="s">
        <v>213</v>
      </c>
      <c r="AU295" s="17" t="s">
        <v>83</v>
      </c>
    </row>
    <row r="296" s="2" customFormat="1">
      <c r="A296" s="38"/>
      <c r="B296" s="39"/>
      <c r="C296" s="40"/>
      <c r="D296" s="240" t="s">
        <v>215</v>
      </c>
      <c r="E296" s="40"/>
      <c r="F296" s="244" t="s">
        <v>1240</v>
      </c>
      <c r="G296" s="40"/>
      <c r="H296" s="40"/>
      <c r="I296" s="147"/>
      <c r="J296" s="40"/>
      <c r="K296" s="40"/>
      <c r="L296" s="44"/>
      <c r="M296" s="242"/>
      <c r="N296" s="243"/>
      <c r="O296" s="84"/>
      <c r="P296" s="84"/>
      <c r="Q296" s="84"/>
      <c r="R296" s="84"/>
      <c r="S296" s="84"/>
      <c r="T296" s="85"/>
      <c r="U296" s="38"/>
      <c r="V296" s="38"/>
      <c r="W296" s="38"/>
      <c r="X296" s="38"/>
      <c r="Y296" s="38"/>
      <c r="Z296" s="38"/>
      <c r="AA296" s="38"/>
      <c r="AB296" s="38"/>
      <c r="AC296" s="38"/>
      <c r="AD296" s="38"/>
      <c r="AE296" s="38"/>
      <c r="AT296" s="17" t="s">
        <v>215</v>
      </c>
      <c r="AU296" s="17" t="s">
        <v>83</v>
      </c>
    </row>
    <row r="297" s="13" customFormat="1">
      <c r="A297" s="13"/>
      <c r="B297" s="245"/>
      <c r="C297" s="246"/>
      <c r="D297" s="240" t="s">
        <v>217</v>
      </c>
      <c r="E297" s="247" t="s">
        <v>19</v>
      </c>
      <c r="F297" s="248" t="s">
        <v>1241</v>
      </c>
      <c r="G297" s="246"/>
      <c r="H297" s="247" t="s">
        <v>19</v>
      </c>
      <c r="I297" s="249"/>
      <c r="J297" s="246"/>
      <c r="K297" s="246"/>
      <c r="L297" s="250"/>
      <c r="M297" s="251"/>
      <c r="N297" s="252"/>
      <c r="O297" s="252"/>
      <c r="P297" s="252"/>
      <c r="Q297" s="252"/>
      <c r="R297" s="252"/>
      <c r="S297" s="252"/>
      <c r="T297" s="253"/>
      <c r="U297" s="13"/>
      <c r="V297" s="13"/>
      <c r="W297" s="13"/>
      <c r="X297" s="13"/>
      <c r="Y297" s="13"/>
      <c r="Z297" s="13"/>
      <c r="AA297" s="13"/>
      <c r="AB297" s="13"/>
      <c r="AC297" s="13"/>
      <c r="AD297" s="13"/>
      <c r="AE297" s="13"/>
      <c r="AT297" s="254" t="s">
        <v>217</v>
      </c>
      <c r="AU297" s="254" t="s">
        <v>83</v>
      </c>
      <c r="AV297" s="13" t="s">
        <v>81</v>
      </c>
      <c r="AW297" s="13" t="s">
        <v>35</v>
      </c>
      <c r="AX297" s="13" t="s">
        <v>74</v>
      </c>
      <c r="AY297" s="254" t="s">
        <v>204</v>
      </c>
    </row>
    <row r="298" s="14" customFormat="1">
      <c r="A298" s="14"/>
      <c r="B298" s="255"/>
      <c r="C298" s="256"/>
      <c r="D298" s="240" t="s">
        <v>217</v>
      </c>
      <c r="E298" s="257" t="s">
        <v>19</v>
      </c>
      <c r="F298" s="258" t="s">
        <v>1242</v>
      </c>
      <c r="G298" s="256"/>
      <c r="H298" s="259">
        <v>0.624</v>
      </c>
      <c r="I298" s="260"/>
      <c r="J298" s="256"/>
      <c r="K298" s="256"/>
      <c r="L298" s="261"/>
      <c r="M298" s="262"/>
      <c r="N298" s="263"/>
      <c r="O298" s="263"/>
      <c r="P298" s="263"/>
      <c r="Q298" s="263"/>
      <c r="R298" s="263"/>
      <c r="S298" s="263"/>
      <c r="T298" s="264"/>
      <c r="U298" s="14"/>
      <c r="V298" s="14"/>
      <c r="W298" s="14"/>
      <c r="X298" s="14"/>
      <c r="Y298" s="14"/>
      <c r="Z298" s="14"/>
      <c r="AA298" s="14"/>
      <c r="AB298" s="14"/>
      <c r="AC298" s="14"/>
      <c r="AD298" s="14"/>
      <c r="AE298" s="14"/>
      <c r="AT298" s="265" t="s">
        <v>217</v>
      </c>
      <c r="AU298" s="265" t="s">
        <v>83</v>
      </c>
      <c r="AV298" s="14" t="s">
        <v>83</v>
      </c>
      <c r="AW298" s="14" t="s">
        <v>35</v>
      </c>
      <c r="AX298" s="14" t="s">
        <v>81</v>
      </c>
      <c r="AY298" s="265" t="s">
        <v>204</v>
      </c>
    </row>
    <row r="299" s="2" customFormat="1" ht="21.75" customHeight="1">
      <c r="A299" s="38"/>
      <c r="B299" s="39"/>
      <c r="C299" s="227" t="s">
        <v>424</v>
      </c>
      <c r="D299" s="227" t="s">
        <v>207</v>
      </c>
      <c r="E299" s="228" t="s">
        <v>1243</v>
      </c>
      <c r="F299" s="229" t="s">
        <v>1244</v>
      </c>
      <c r="G299" s="230" t="s">
        <v>525</v>
      </c>
      <c r="H299" s="231">
        <v>0.624</v>
      </c>
      <c r="I299" s="232"/>
      <c r="J299" s="233">
        <f>ROUND(I299*H299,2)</f>
        <v>0</v>
      </c>
      <c r="K299" s="229" t="s">
        <v>1006</v>
      </c>
      <c r="L299" s="44"/>
      <c r="M299" s="234" t="s">
        <v>19</v>
      </c>
      <c r="N299" s="235" t="s">
        <v>45</v>
      </c>
      <c r="O299" s="84"/>
      <c r="P299" s="236">
        <f>O299*H299</f>
        <v>0</v>
      </c>
      <c r="Q299" s="236">
        <v>0.02102</v>
      </c>
      <c r="R299" s="236">
        <f>Q299*H299</f>
        <v>0.01311648</v>
      </c>
      <c r="S299" s="236">
        <v>0</v>
      </c>
      <c r="T299" s="237">
        <f>S299*H299</f>
        <v>0</v>
      </c>
      <c r="U299" s="38"/>
      <c r="V299" s="38"/>
      <c r="W299" s="38"/>
      <c r="X299" s="38"/>
      <c r="Y299" s="38"/>
      <c r="Z299" s="38"/>
      <c r="AA299" s="38"/>
      <c r="AB299" s="38"/>
      <c r="AC299" s="38"/>
      <c r="AD299" s="38"/>
      <c r="AE299" s="38"/>
      <c r="AR299" s="238" t="s">
        <v>104</v>
      </c>
      <c r="AT299" s="238" t="s">
        <v>207</v>
      </c>
      <c r="AU299" s="238" t="s">
        <v>83</v>
      </c>
      <c r="AY299" s="17" t="s">
        <v>204</v>
      </c>
      <c r="BE299" s="239">
        <f>IF(N299="základní",J299,0)</f>
        <v>0</v>
      </c>
      <c r="BF299" s="239">
        <f>IF(N299="snížená",J299,0)</f>
        <v>0</v>
      </c>
      <c r="BG299" s="239">
        <f>IF(N299="zákl. přenesená",J299,0)</f>
        <v>0</v>
      </c>
      <c r="BH299" s="239">
        <f>IF(N299="sníž. přenesená",J299,0)</f>
        <v>0</v>
      </c>
      <c r="BI299" s="239">
        <f>IF(N299="nulová",J299,0)</f>
        <v>0</v>
      </c>
      <c r="BJ299" s="17" t="s">
        <v>81</v>
      </c>
      <c r="BK299" s="239">
        <f>ROUND(I299*H299,2)</f>
        <v>0</v>
      </c>
      <c r="BL299" s="17" t="s">
        <v>104</v>
      </c>
      <c r="BM299" s="238" t="s">
        <v>1245</v>
      </c>
    </row>
    <row r="300" s="2" customFormat="1">
      <c r="A300" s="38"/>
      <c r="B300" s="39"/>
      <c r="C300" s="40"/>
      <c r="D300" s="240" t="s">
        <v>213</v>
      </c>
      <c r="E300" s="40"/>
      <c r="F300" s="241" t="s">
        <v>1246</v>
      </c>
      <c r="G300" s="40"/>
      <c r="H300" s="40"/>
      <c r="I300" s="147"/>
      <c r="J300" s="40"/>
      <c r="K300" s="40"/>
      <c r="L300" s="44"/>
      <c r="M300" s="242"/>
      <c r="N300" s="243"/>
      <c r="O300" s="84"/>
      <c r="P300" s="84"/>
      <c r="Q300" s="84"/>
      <c r="R300" s="84"/>
      <c r="S300" s="84"/>
      <c r="T300" s="85"/>
      <c r="U300" s="38"/>
      <c r="V300" s="38"/>
      <c r="W300" s="38"/>
      <c r="X300" s="38"/>
      <c r="Y300" s="38"/>
      <c r="Z300" s="38"/>
      <c r="AA300" s="38"/>
      <c r="AB300" s="38"/>
      <c r="AC300" s="38"/>
      <c r="AD300" s="38"/>
      <c r="AE300" s="38"/>
      <c r="AT300" s="17" t="s">
        <v>213</v>
      </c>
      <c r="AU300" s="17" t="s">
        <v>83</v>
      </c>
    </row>
    <row r="301" s="2" customFormat="1">
      <c r="A301" s="38"/>
      <c r="B301" s="39"/>
      <c r="C301" s="40"/>
      <c r="D301" s="240" t="s">
        <v>215</v>
      </c>
      <c r="E301" s="40"/>
      <c r="F301" s="244" t="s">
        <v>1240</v>
      </c>
      <c r="G301" s="40"/>
      <c r="H301" s="40"/>
      <c r="I301" s="147"/>
      <c r="J301" s="40"/>
      <c r="K301" s="40"/>
      <c r="L301" s="44"/>
      <c r="M301" s="242"/>
      <c r="N301" s="243"/>
      <c r="O301" s="84"/>
      <c r="P301" s="84"/>
      <c r="Q301" s="84"/>
      <c r="R301" s="84"/>
      <c r="S301" s="84"/>
      <c r="T301" s="85"/>
      <c r="U301" s="38"/>
      <c r="V301" s="38"/>
      <c r="W301" s="38"/>
      <c r="X301" s="38"/>
      <c r="Y301" s="38"/>
      <c r="Z301" s="38"/>
      <c r="AA301" s="38"/>
      <c r="AB301" s="38"/>
      <c r="AC301" s="38"/>
      <c r="AD301" s="38"/>
      <c r="AE301" s="38"/>
      <c r="AT301" s="17" t="s">
        <v>215</v>
      </c>
      <c r="AU301" s="17" t="s">
        <v>83</v>
      </c>
    </row>
    <row r="302" s="13" customFormat="1">
      <c r="A302" s="13"/>
      <c r="B302" s="245"/>
      <c r="C302" s="246"/>
      <c r="D302" s="240" t="s">
        <v>217</v>
      </c>
      <c r="E302" s="247" t="s">
        <v>19</v>
      </c>
      <c r="F302" s="248" t="s">
        <v>1241</v>
      </c>
      <c r="G302" s="246"/>
      <c r="H302" s="247" t="s">
        <v>19</v>
      </c>
      <c r="I302" s="249"/>
      <c r="J302" s="246"/>
      <c r="K302" s="246"/>
      <c r="L302" s="250"/>
      <c r="M302" s="251"/>
      <c r="N302" s="252"/>
      <c r="O302" s="252"/>
      <c r="P302" s="252"/>
      <c r="Q302" s="252"/>
      <c r="R302" s="252"/>
      <c r="S302" s="252"/>
      <c r="T302" s="253"/>
      <c r="U302" s="13"/>
      <c r="V302" s="13"/>
      <c r="W302" s="13"/>
      <c r="X302" s="13"/>
      <c r="Y302" s="13"/>
      <c r="Z302" s="13"/>
      <c r="AA302" s="13"/>
      <c r="AB302" s="13"/>
      <c r="AC302" s="13"/>
      <c r="AD302" s="13"/>
      <c r="AE302" s="13"/>
      <c r="AT302" s="254" t="s">
        <v>217</v>
      </c>
      <c r="AU302" s="254" t="s">
        <v>83</v>
      </c>
      <c r="AV302" s="13" t="s">
        <v>81</v>
      </c>
      <c r="AW302" s="13" t="s">
        <v>35</v>
      </c>
      <c r="AX302" s="13" t="s">
        <v>74</v>
      </c>
      <c r="AY302" s="254" t="s">
        <v>204</v>
      </c>
    </row>
    <row r="303" s="14" customFormat="1">
      <c r="A303" s="14"/>
      <c r="B303" s="255"/>
      <c r="C303" s="256"/>
      <c r="D303" s="240" t="s">
        <v>217</v>
      </c>
      <c r="E303" s="257" t="s">
        <v>19</v>
      </c>
      <c r="F303" s="258" t="s">
        <v>1242</v>
      </c>
      <c r="G303" s="256"/>
      <c r="H303" s="259">
        <v>0.624</v>
      </c>
      <c r="I303" s="260"/>
      <c r="J303" s="256"/>
      <c r="K303" s="256"/>
      <c r="L303" s="261"/>
      <c r="M303" s="262"/>
      <c r="N303" s="263"/>
      <c r="O303" s="263"/>
      <c r="P303" s="263"/>
      <c r="Q303" s="263"/>
      <c r="R303" s="263"/>
      <c r="S303" s="263"/>
      <c r="T303" s="264"/>
      <c r="U303" s="14"/>
      <c r="V303" s="14"/>
      <c r="W303" s="14"/>
      <c r="X303" s="14"/>
      <c r="Y303" s="14"/>
      <c r="Z303" s="14"/>
      <c r="AA303" s="14"/>
      <c r="AB303" s="14"/>
      <c r="AC303" s="14"/>
      <c r="AD303" s="14"/>
      <c r="AE303" s="14"/>
      <c r="AT303" s="265" t="s">
        <v>217</v>
      </c>
      <c r="AU303" s="265" t="s">
        <v>83</v>
      </c>
      <c r="AV303" s="14" t="s">
        <v>83</v>
      </c>
      <c r="AW303" s="14" t="s">
        <v>35</v>
      </c>
      <c r="AX303" s="14" t="s">
        <v>81</v>
      </c>
      <c r="AY303" s="265" t="s">
        <v>204</v>
      </c>
    </row>
    <row r="304" s="2" customFormat="1" ht="21.75" customHeight="1">
      <c r="A304" s="38"/>
      <c r="B304" s="39"/>
      <c r="C304" s="227" t="s">
        <v>432</v>
      </c>
      <c r="D304" s="227" t="s">
        <v>207</v>
      </c>
      <c r="E304" s="228" t="s">
        <v>1247</v>
      </c>
      <c r="F304" s="229" t="s">
        <v>1248</v>
      </c>
      <c r="G304" s="230" t="s">
        <v>261</v>
      </c>
      <c r="H304" s="231">
        <v>14.85</v>
      </c>
      <c r="I304" s="232"/>
      <c r="J304" s="233">
        <f>ROUND(I304*H304,2)</f>
        <v>0</v>
      </c>
      <c r="K304" s="229" t="s">
        <v>1006</v>
      </c>
      <c r="L304" s="44"/>
      <c r="M304" s="234" t="s">
        <v>19</v>
      </c>
      <c r="N304" s="235" t="s">
        <v>45</v>
      </c>
      <c r="O304" s="84"/>
      <c r="P304" s="236">
        <f>O304*H304</f>
        <v>0</v>
      </c>
      <c r="Q304" s="236">
        <v>0</v>
      </c>
      <c r="R304" s="236">
        <f>Q304*H304</f>
        <v>0</v>
      </c>
      <c r="S304" s="236">
        <v>0</v>
      </c>
      <c r="T304" s="237">
        <f>S304*H304</f>
        <v>0</v>
      </c>
      <c r="U304" s="38"/>
      <c r="V304" s="38"/>
      <c r="W304" s="38"/>
      <c r="X304" s="38"/>
      <c r="Y304" s="38"/>
      <c r="Z304" s="38"/>
      <c r="AA304" s="38"/>
      <c r="AB304" s="38"/>
      <c r="AC304" s="38"/>
      <c r="AD304" s="38"/>
      <c r="AE304" s="38"/>
      <c r="AR304" s="238" t="s">
        <v>104</v>
      </c>
      <c r="AT304" s="238" t="s">
        <v>207</v>
      </c>
      <c r="AU304" s="238" t="s">
        <v>83</v>
      </c>
      <c r="AY304" s="17" t="s">
        <v>204</v>
      </c>
      <c r="BE304" s="239">
        <f>IF(N304="základní",J304,0)</f>
        <v>0</v>
      </c>
      <c r="BF304" s="239">
        <f>IF(N304="snížená",J304,0)</f>
        <v>0</v>
      </c>
      <c r="BG304" s="239">
        <f>IF(N304="zákl. přenesená",J304,0)</f>
        <v>0</v>
      </c>
      <c r="BH304" s="239">
        <f>IF(N304="sníž. přenesená",J304,0)</f>
        <v>0</v>
      </c>
      <c r="BI304" s="239">
        <f>IF(N304="nulová",J304,0)</f>
        <v>0</v>
      </c>
      <c r="BJ304" s="17" t="s">
        <v>81</v>
      </c>
      <c r="BK304" s="239">
        <f>ROUND(I304*H304,2)</f>
        <v>0</v>
      </c>
      <c r="BL304" s="17" t="s">
        <v>104</v>
      </c>
      <c r="BM304" s="238" t="s">
        <v>1249</v>
      </c>
    </row>
    <row r="305" s="2" customFormat="1">
      <c r="A305" s="38"/>
      <c r="B305" s="39"/>
      <c r="C305" s="40"/>
      <c r="D305" s="240" t="s">
        <v>213</v>
      </c>
      <c r="E305" s="40"/>
      <c r="F305" s="241" t="s">
        <v>1250</v>
      </c>
      <c r="G305" s="40"/>
      <c r="H305" s="40"/>
      <c r="I305" s="147"/>
      <c r="J305" s="40"/>
      <c r="K305" s="40"/>
      <c r="L305" s="44"/>
      <c r="M305" s="242"/>
      <c r="N305" s="243"/>
      <c r="O305" s="84"/>
      <c r="P305" s="84"/>
      <c r="Q305" s="84"/>
      <c r="R305" s="84"/>
      <c r="S305" s="84"/>
      <c r="T305" s="85"/>
      <c r="U305" s="38"/>
      <c r="V305" s="38"/>
      <c r="W305" s="38"/>
      <c r="X305" s="38"/>
      <c r="Y305" s="38"/>
      <c r="Z305" s="38"/>
      <c r="AA305" s="38"/>
      <c r="AB305" s="38"/>
      <c r="AC305" s="38"/>
      <c r="AD305" s="38"/>
      <c r="AE305" s="38"/>
      <c r="AT305" s="17" t="s">
        <v>213</v>
      </c>
      <c r="AU305" s="17" t="s">
        <v>83</v>
      </c>
    </row>
    <row r="306" s="2" customFormat="1">
      <c r="A306" s="38"/>
      <c r="B306" s="39"/>
      <c r="C306" s="40"/>
      <c r="D306" s="240" t="s">
        <v>215</v>
      </c>
      <c r="E306" s="40"/>
      <c r="F306" s="244" t="s">
        <v>1251</v>
      </c>
      <c r="G306" s="40"/>
      <c r="H306" s="40"/>
      <c r="I306" s="147"/>
      <c r="J306" s="40"/>
      <c r="K306" s="40"/>
      <c r="L306" s="44"/>
      <c r="M306" s="242"/>
      <c r="N306" s="243"/>
      <c r="O306" s="84"/>
      <c r="P306" s="84"/>
      <c r="Q306" s="84"/>
      <c r="R306" s="84"/>
      <c r="S306" s="84"/>
      <c r="T306" s="85"/>
      <c r="U306" s="38"/>
      <c r="V306" s="38"/>
      <c r="W306" s="38"/>
      <c r="X306" s="38"/>
      <c r="Y306" s="38"/>
      <c r="Z306" s="38"/>
      <c r="AA306" s="38"/>
      <c r="AB306" s="38"/>
      <c r="AC306" s="38"/>
      <c r="AD306" s="38"/>
      <c r="AE306" s="38"/>
      <c r="AT306" s="17" t="s">
        <v>215</v>
      </c>
      <c r="AU306" s="17" t="s">
        <v>83</v>
      </c>
    </row>
    <row r="307" s="2" customFormat="1">
      <c r="A307" s="38"/>
      <c r="B307" s="39"/>
      <c r="C307" s="40"/>
      <c r="D307" s="240" t="s">
        <v>240</v>
      </c>
      <c r="E307" s="40"/>
      <c r="F307" s="244" t="s">
        <v>1123</v>
      </c>
      <c r="G307" s="40"/>
      <c r="H307" s="40"/>
      <c r="I307" s="147"/>
      <c r="J307" s="40"/>
      <c r="K307" s="40"/>
      <c r="L307" s="44"/>
      <c r="M307" s="242"/>
      <c r="N307" s="243"/>
      <c r="O307" s="84"/>
      <c r="P307" s="84"/>
      <c r="Q307" s="84"/>
      <c r="R307" s="84"/>
      <c r="S307" s="84"/>
      <c r="T307" s="85"/>
      <c r="U307" s="38"/>
      <c r="V307" s="38"/>
      <c r="W307" s="38"/>
      <c r="X307" s="38"/>
      <c r="Y307" s="38"/>
      <c r="Z307" s="38"/>
      <c r="AA307" s="38"/>
      <c r="AB307" s="38"/>
      <c r="AC307" s="38"/>
      <c r="AD307" s="38"/>
      <c r="AE307" s="38"/>
      <c r="AT307" s="17" t="s">
        <v>240</v>
      </c>
      <c r="AU307" s="17" t="s">
        <v>83</v>
      </c>
    </row>
    <row r="308" s="13" customFormat="1">
      <c r="A308" s="13"/>
      <c r="B308" s="245"/>
      <c r="C308" s="246"/>
      <c r="D308" s="240" t="s">
        <v>217</v>
      </c>
      <c r="E308" s="247" t="s">
        <v>19</v>
      </c>
      <c r="F308" s="248" t="s">
        <v>1252</v>
      </c>
      <c r="G308" s="246"/>
      <c r="H308" s="247" t="s">
        <v>19</v>
      </c>
      <c r="I308" s="249"/>
      <c r="J308" s="246"/>
      <c r="K308" s="246"/>
      <c r="L308" s="250"/>
      <c r="M308" s="251"/>
      <c r="N308" s="252"/>
      <c r="O308" s="252"/>
      <c r="P308" s="252"/>
      <c r="Q308" s="252"/>
      <c r="R308" s="252"/>
      <c r="S308" s="252"/>
      <c r="T308" s="253"/>
      <c r="U308" s="13"/>
      <c r="V308" s="13"/>
      <c r="W308" s="13"/>
      <c r="X308" s="13"/>
      <c r="Y308" s="13"/>
      <c r="Z308" s="13"/>
      <c r="AA308" s="13"/>
      <c r="AB308" s="13"/>
      <c r="AC308" s="13"/>
      <c r="AD308" s="13"/>
      <c r="AE308" s="13"/>
      <c r="AT308" s="254" t="s">
        <v>217</v>
      </c>
      <c r="AU308" s="254" t="s">
        <v>83</v>
      </c>
      <c r="AV308" s="13" t="s">
        <v>81</v>
      </c>
      <c r="AW308" s="13" t="s">
        <v>35</v>
      </c>
      <c r="AX308" s="13" t="s">
        <v>74</v>
      </c>
      <c r="AY308" s="254" t="s">
        <v>204</v>
      </c>
    </row>
    <row r="309" s="14" customFormat="1">
      <c r="A309" s="14"/>
      <c r="B309" s="255"/>
      <c r="C309" s="256"/>
      <c r="D309" s="240" t="s">
        <v>217</v>
      </c>
      <c r="E309" s="257" t="s">
        <v>19</v>
      </c>
      <c r="F309" s="258" t="s">
        <v>1253</v>
      </c>
      <c r="G309" s="256"/>
      <c r="H309" s="259">
        <v>14.85</v>
      </c>
      <c r="I309" s="260"/>
      <c r="J309" s="256"/>
      <c r="K309" s="256"/>
      <c r="L309" s="261"/>
      <c r="M309" s="262"/>
      <c r="N309" s="263"/>
      <c r="O309" s="263"/>
      <c r="P309" s="263"/>
      <c r="Q309" s="263"/>
      <c r="R309" s="263"/>
      <c r="S309" s="263"/>
      <c r="T309" s="264"/>
      <c r="U309" s="14"/>
      <c r="V309" s="14"/>
      <c r="W309" s="14"/>
      <c r="X309" s="14"/>
      <c r="Y309" s="14"/>
      <c r="Z309" s="14"/>
      <c r="AA309" s="14"/>
      <c r="AB309" s="14"/>
      <c r="AC309" s="14"/>
      <c r="AD309" s="14"/>
      <c r="AE309" s="14"/>
      <c r="AT309" s="265" t="s">
        <v>217</v>
      </c>
      <c r="AU309" s="265" t="s">
        <v>83</v>
      </c>
      <c r="AV309" s="14" t="s">
        <v>83</v>
      </c>
      <c r="AW309" s="14" t="s">
        <v>35</v>
      </c>
      <c r="AX309" s="14" t="s">
        <v>81</v>
      </c>
      <c r="AY309" s="265" t="s">
        <v>204</v>
      </c>
    </row>
    <row r="310" s="2" customFormat="1" ht="21.75" customHeight="1">
      <c r="A310" s="38"/>
      <c r="B310" s="39"/>
      <c r="C310" s="227" t="s">
        <v>439</v>
      </c>
      <c r="D310" s="227" t="s">
        <v>207</v>
      </c>
      <c r="E310" s="228" t="s">
        <v>1254</v>
      </c>
      <c r="F310" s="229" t="s">
        <v>1255</v>
      </c>
      <c r="G310" s="230" t="s">
        <v>250</v>
      </c>
      <c r="H310" s="231">
        <v>0.80200000000000005</v>
      </c>
      <c r="I310" s="232"/>
      <c r="J310" s="233">
        <f>ROUND(I310*H310,2)</f>
        <v>0</v>
      </c>
      <c r="K310" s="229" t="s">
        <v>1006</v>
      </c>
      <c r="L310" s="44"/>
      <c r="M310" s="234" t="s">
        <v>19</v>
      </c>
      <c r="N310" s="235" t="s">
        <v>45</v>
      </c>
      <c r="O310" s="84"/>
      <c r="P310" s="236">
        <f>O310*H310</f>
        <v>0</v>
      </c>
      <c r="Q310" s="236">
        <v>1.0597380000000001</v>
      </c>
      <c r="R310" s="236">
        <f>Q310*H310</f>
        <v>0.84990987600000012</v>
      </c>
      <c r="S310" s="236">
        <v>0</v>
      </c>
      <c r="T310" s="237">
        <f>S310*H310</f>
        <v>0</v>
      </c>
      <c r="U310" s="38"/>
      <c r="V310" s="38"/>
      <c r="W310" s="38"/>
      <c r="X310" s="38"/>
      <c r="Y310" s="38"/>
      <c r="Z310" s="38"/>
      <c r="AA310" s="38"/>
      <c r="AB310" s="38"/>
      <c r="AC310" s="38"/>
      <c r="AD310" s="38"/>
      <c r="AE310" s="38"/>
      <c r="AR310" s="238" t="s">
        <v>104</v>
      </c>
      <c r="AT310" s="238" t="s">
        <v>207</v>
      </c>
      <c r="AU310" s="238" t="s">
        <v>83</v>
      </c>
      <c r="AY310" s="17" t="s">
        <v>204</v>
      </c>
      <c r="BE310" s="239">
        <f>IF(N310="základní",J310,0)</f>
        <v>0</v>
      </c>
      <c r="BF310" s="239">
        <f>IF(N310="snížená",J310,0)</f>
        <v>0</v>
      </c>
      <c r="BG310" s="239">
        <f>IF(N310="zákl. přenesená",J310,0)</f>
        <v>0</v>
      </c>
      <c r="BH310" s="239">
        <f>IF(N310="sníž. přenesená",J310,0)</f>
        <v>0</v>
      </c>
      <c r="BI310" s="239">
        <f>IF(N310="nulová",J310,0)</f>
        <v>0</v>
      </c>
      <c r="BJ310" s="17" t="s">
        <v>81</v>
      </c>
      <c r="BK310" s="239">
        <f>ROUND(I310*H310,2)</f>
        <v>0</v>
      </c>
      <c r="BL310" s="17" t="s">
        <v>104</v>
      </c>
      <c r="BM310" s="238" t="s">
        <v>1256</v>
      </c>
    </row>
    <row r="311" s="2" customFormat="1">
      <c r="A311" s="38"/>
      <c r="B311" s="39"/>
      <c r="C311" s="40"/>
      <c r="D311" s="240" t="s">
        <v>213</v>
      </c>
      <c r="E311" s="40"/>
      <c r="F311" s="241" t="s">
        <v>1257</v>
      </c>
      <c r="G311" s="40"/>
      <c r="H311" s="40"/>
      <c r="I311" s="147"/>
      <c r="J311" s="40"/>
      <c r="K311" s="40"/>
      <c r="L311" s="44"/>
      <c r="M311" s="242"/>
      <c r="N311" s="243"/>
      <c r="O311" s="84"/>
      <c r="P311" s="84"/>
      <c r="Q311" s="84"/>
      <c r="R311" s="84"/>
      <c r="S311" s="84"/>
      <c r="T311" s="85"/>
      <c r="U311" s="38"/>
      <c r="V311" s="38"/>
      <c r="W311" s="38"/>
      <c r="X311" s="38"/>
      <c r="Y311" s="38"/>
      <c r="Z311" s="38"/>
      <c r="AA311" s="38"/>
      <c r="AB311" s="38"/>
      <c r="AC311" s="38"/>
      <c r="AD311" s="38"/>
      <c r="AE311" s="38"/>
      <c r="AT311" s="17" t="s">
        <v>213</v>
      </c>
      <c r="AU311" s="17" t="s">
        <v>83</v>
      </c>
    </row>
    <row r="312" s="2" customFormat="1">
      <c r="A312" s="38"/>
      <c r="B312" s="39"/>
      <c r="C312" s="40"/>
      <c r="D312" s="240" t="s">
        <v>215</v>
      </c>
      <c r="E312" s="40"/>
      <c r="F312" s="244" t="s">
        <v>1258</v>
      </c>
      <c r="G312" s="40"/>
      <c r="H312" s="40"/>
      <c r="I312" s="147"/>
      <c r="J312" s="40"/>
      <c r="K312" s="40"/>
      <c r="L312" s="44"/>
      <c r="M312" s="242"/>
      <c r="N312" s="243"/>
      <c r="O312" s="84"/>
      <c r="P312" s="84"/>
      <c r="Q312" s="84"/>
      <c r="R312" s="84"/>
      <c r="S312" s="84"/>
      <c r="T312" s="85"/>
      <c r="U312" s="38"/>
      <c r="V312" s="38"/>
      <c r="W312" s="38"/>
      <c r="X312" s="38"/>
      <c r="Y312" s="38"/>
      <c r="Z312" s="38"/>
      <c r="AA312" s="38"/>
      <c r="AB312" s="38"/>
      <c r="AC312" s="38"/>
      <c r="AD312" s="38"/>
      <c r="AE312" s="38"/>
      <c r="AT312" s="17" t="s">
        <v>215</v>
      </c>
      <c r="AU312" s="17" t="s">
        <v>83</v>
      </c>
    </row>
    <row r="313" s="2" customFormat="1">
      <c r="A313" s="38"/>
      <c r="B313" s="39"/>
      <c r="C313" s="40"/>
      <c r="D313" s="240" t="s">
        <v>240</v>
      </c>
      <c r="E313" s="40"/>
      <c r="F313" s="244" t="s">
        <v>1259</v>
      </c>
      <c r="G313" s="40"/>
      <c r="H313" s="40"/>
      <c r="I313" s="147"/>
      <c r="J313" s="40"/>
      <c r="K313" s="40"/>
      <c r="L313" s="44"/>
      <c r="M313" s="242"/>
      <c r="N313" s="243"/>
      <c r="O313" s="84"/>
      <c r="P313" s="84"/>
      <c r="Q313" s="84"/>
      <c r="R313" s="84"/>
      <c r="S313" s="84"/>
      <c r="T313" s="85"/>
      <c r="U313" s="38"/>
      <c r="V313" s="38"/>
      <c r="W313" s="38"/>
      <c r="X313" s="38"/>
      <c r="Y313" s="38"/>
      <c r="Z313" s="38"/>
      <c r="AA313" s="38"/>
      <c r="AB313" s="38"/>
      <c r="AC313" s="38"/>
      <c r="AD313" s="38"/>
      <c r="AE313" s="38"/>
      <c r="AT313" s="17" t="s">
        <v>240</v>
      </c>
      <c r="AU313" s="17" t="s">
        <v>83</v>
      </c>
    </row>
    <row r="314" s="13" customFormat="1">
      <c r="A314" s="13"/>
      <c r="B314" s="245"/>
      <c r="C314" s="246"/>
      <c r="D314" s="240" t="s">
        <v>217</v>
      </c>
      <c r="E314" s="247" t="s">
        <v>19</v>
      </c>
      <c r="F314" s="248" t="s">
        <v>1260</v>
      </c>
      <c r="G314" s="246"/>
      <c r="H314" s="247" t="s">
        <v>19</v>
      </c>
      <c r="I314" s="249"/>
      <c r="J314" s="246"/>
      <c r="K314" s="246"/>
      <c r="L314" s="250"/>
      <c r="M314" s="251"/>
      <c r="N314" s="252"/>
      <c r="O314" s="252"/>
      <c r="P314" s="252"/>
      <c r="Q314" s="252"/>
      <c r="R314" s="252"/>
      <c r="S314" s="252"/>
      <c r="T314" s="253"/>
      <c r="U314" s="13"/>
      <c r="V314" s="13"/>
      <c r="W314" s="13"/>
      <c r="X314" s="13"/>
      <c r="Y314" s="13"/>
      <c r="Z314" s="13"/>
      <c r="AA314" s="13"/>
      <c r="AB314" s="13"/>
      <c r="AC314" s="13"/>
      <c r="AD314" s="13"/>
      <c r="AE314" s="13"/>
      <c r="AT314" s="254" t="s">
        <v>217</v>
      </c>
      <c r="AU314" s="254" t="s">
        <v>83</v>
      </c>
      <c r="AV314" s="13" t="s">
        <v>81</v>
      </c>
      <c r="AW314" s="13" t="s">
        <v>35</v>
      </c>
      <c r="AX314" s="13" t="s">
        <v>74</v>
      </c>
      <c r="AY314" s="254" t="s">
        <v>204</v>
      </c>
    </row>
    <row r="315" s="14" customFormat="1">
      <c r="A315" s="14"/>
      <c r="B315" s="255"/>
      <c r="C315" s="256"/>
      <c r="D315" s="240" t="s">
        <v>217</v>
      </c>
      <c r="E315" s="257" t="s">
        <v>19</v>
      </c>
      <c r="F315" s="258" t="s">
        <v>1261</v>
      </c>
      <c r="G315" s="256"/>
      <c r="H315" s="259">
        <v>0.80200000000000005</v>
      </c>
      <c r="I315" s="260"/>
      <c r="J315" s="256"/>
      <c r="K315" s="256"/>
      <c r="L315" s="261"/>
      <c r="M315" s="262"/>
      <c r="N315" s="263"/>
      <c r="O315" s="263"/>
      <c r="P315" s="263"/>
      <c r="Q315" s="263"/>
      <c r="R315" s="263"/>
      <c r="S315" s="263"/>
      <c r="T315" s="264"/>
      <c r="U315" s="14"/>
      <c r="V315" s="14"/>
      <c r="W315" s="14"/>
      <c r="X315" s="14"/>
      <c r="Y315" s="14"/>
      <c r="Z315" s="14"/>
      <c r="AA315" s="14"/>
      <c r="AB315" s="14"/>
      <c r="AC315" s="14"/>
      <c r="AD315" s="14"/>
      <c r="AE315" s="14"/>
      <c r="AT315" s="265" t="s">
        <v>217</v>
      </c>
      <c r="AU315" s="265" t="s">
        <v>83</v>
      </c>
      <c r="AV315" s="14" t="s">
        <v>83</v>
      </c>
      <c r="AW315" s="14" t="s">
        <v>35</v>
      </c>
      <c r="AX315" s="14" t="s">
        <v>81</v>
      </c>
      <c r="AY315" s="265" t="s">
        <v>204</v>
      </c>
    </row>
    <row r="316" s="2" customFormat="1" ht="21.75" customHeight="1">
      <c r="A316" s="38"/>
      <c r="B316" s="39"/>
      <c r="C316" s="227" t="s">
        <v>445</v>
      </c>
      <c r="D316" s="227" t="s">
        <v>207</v>
      </c>
      <c r="E316" s="228" t="s">
        <v>1262</v>
      </c>
      <c r="F316" s="229" t="s">
        <v>1263</v>
      </c>
      <c r="G316" s="230" t="s">
        <v>525</v>
      </c>
      <c r="H316" s="231">
        <v>66</v>
      </c>
      <c r="I316" s="232"/>
      <c r="J316" s="233">
        <f>ROUND(I316*H316,2)</f>
        <v>0</v>
      </c>
      <c r="K316" s="229" t="s">
        <v>1006</v>
      </c>
      <c r="L316" s="44"/>
      <c r="M316" s="234" t="s">
        <v>19</v>
      </c>
      <c r="N316" s="235" t="s">
        <v>45</v>
      </c>
      <c r="O316" s="84"/>
      <c r="P316" s="236">
        <f>O316*H316</f>
        <v>0</v>
      </c>
      <c r="Q316" s="236">
        <v>0.1568</v>
      </c>
      <c r="R316" s="236">
        <f>Q316*H316</f>
        <v>10.348799999999999</v>
      </c>
      <c r="S316" s="236">
        <v>0</v>
      </c>
      <c r="T316" s="237">
        <f>S316*H316</f>
        <v>0</v>
      </c>
      <c r="U316" s="38"/>
      <c r="V316" s="38"/>
      <c r="W316" s="38"/>
      <c r="X316" s="38"/>
      <c r="Y316" s="38"/>
      <c r="Z316" s="38"/>
      <c r="AA316" s="38"/>
      <c r="AB316" s="38"/>
      <c r="AC316" s="38"/>
      <c r="AD316" s="38"/>
      <c r="AE316" s="38"/>
      <c r="AR316" s="238" t="s">
        <v>104</v>
      </c>
      <c r="AT316" s="238" t="s">
        <v>207</v>
      </c>
      <c r="AU316" s="238" t="s">
        <v>83</v>
      </c>
      <c r="AY316" s="17" t="s">
        <v>204</v>
      </c>
      <c r="BE316" s="239">
        <f>IF(N316="základní",J316,0)</f>
        <v>0</v>
      </c>
      <c r="BF316" s="239">
        <f>IF(N316="snížená",J316,0)</f>
        <v>0</v>
      </c>
      <c r="BG316" s="239">
        <f>IF(N316="zákl. přenesená",J316,0)</f>
        <v>0</v>
      </c>
      <c r="BH316" s="239">
        <f>IF(N316="sníž. přenesená",J316,0)</f>
        <v>0</v>
      </c>
      <c r="BI316" s="239">
        <f>IF(N316="nulová",J316,0)</f>
        <v>0</v>
      </c>
      <c r="BJ316" s="17" t="s">
        <v>81</v>
      </c>
      <c r="BK316" s="239">
        <f>ROUND(I316*H316,2)</f>
        <v>0</v>
      </c>
      <c r="BL316" s="17" t="s">
        <v>104</v>
      </c>
      <c r="BM316" s="238" t="s">
        <v>1264</v>
      </c>
    </row>
    <row r="317" s="2" customFormat="1">
      <c r="A317" s="38"/>
      <c r="B317" s="39"/>
      <c r="C317" s="40"/>
      <c r="D317" s="240" t="s">
        <v>213</v>
      </c>
      <c r="E317" s="40"/>
      <c r="F317" s="241" t="s">
        <v>1265</v>
      </c>
      <c r="G317" s="40"/>
      <c r="H317" s="40"/>
      <c r="I317" s="147"/>
      <c r="J317" s="40"/>
      <c r="K317" s="40"/>
      <c r="L317" s="44"/>
      <c r="M317" s="242"/>
      <c r="N317" s="243"/>
      <c r="O317" s="84"/>
      <c r="P317" s="84"/>
      <c r="Q317" s="84"/>
      <c r="R317" s="84"/>
      <c r="S317" s="84"/>
      <c r="T317" s="85"/>
      <c r="U317" s="38"/>
      <c r="V317" s="38"/>
      <c r="W317" s="38"/>
      <c r="X317" s="38"/>
      <c r="Y317" s="38"/>
      <c r="Z317" s="38"/>
      <c r="AA317" s="38"/>
      <c r="AB317" s="38"/>
      <c r="AC317" s="38"/>
      <c r="AD317" s="38"/>
      <c r="AE317" s="38"/>
      <c r="AT317" s="17" t="s">
        <v>213</v>
      </c>
      <c r="AU317" s="17" t="s">
        <v>83</v>
      </c>
    </row>
    <row r="318" s="2" customFormat="1">
      <c r="A318" s="38"/>
      <c r="B318" s="39"/>
      <c r="C318" s="40"/>
      <c r="D318" s="240" t="s">
        <v>215</v>
      </c>
      <c r="E318" s="40"/>
      <c r="F318" s="244" t="s">
        <v>1266</v>
      </c>
      <c r="G318" s="40"/>
      <c r="H318" s="40"/>
      <c r="I318" s="147"/>
      <c r="J318" s="40"/>
      <c r="K318" s="40"/>
      <c r="L318" s="44"/>
      <c r="M318" s="242"/>
      <c r="N318" s="243"/>
      <c r="O318" s="84"/>
      <c r="P318" s="84"/>
      <c r="Q318" s="84"/>
      <c r="R318" s="84"/>
      <c r="S318" s="84"/>
      <c r="T318" s="85"/>
      <c r="U318" s="38"/>
      <c r="V318" s="38"/>
      <c r="W318" s="38"/>
      <c r="X318" s="38"/>
      <c r="Y318" s="38"/>
      <c r="Z318" s="38"/>
      <c r="AA318" s="38"/>
      <c r="AB318" s="38"/>
      <c r="AC318" s="38"/>
      <c r="AD318" s="38"/>
      <c r="AE318" s="38"/>
      <c r="AT318" s="17" t="s">
        <v>215</v>
      </c>
      <c r="AU318" s="17" t="s">
        <v>83</v>
      </c>
    </row>
    <row r="319" s="2" customFormat="1">
      <c r="A319" s="38"/>
      <c r="B319" s="39"/>
      <c r="C319" s="40"/>
      <c r="D319" s="240" t="s">
        <v>240</v>
      </c>
      <c r="E319" s="40"/>
      <c r="F319" s="244" t="s">
        <v>1123</v>
      </c>
      <c r="G319" s="40"/>
      <c r="H319" s="40"/>
      <c r="I319" s="147"/>
      <c r="J319" s="40"/>
      <c r="K319" s="40"/>
      <c r="L319" s="44"/>
      <c r="M319" s="242"/>
      <c r="N319" s="243"/>
      <c r="O319" s="84"/>
      <c r="P319" s="84"/>
      <c r="Q319" s="84"/>
      <c r="R319" s="84"/>
      <c r="S319" s="84"/>
      <c r="T319" s="85"/>
      <c r="U319" s="38"/>
      <c r="V319" s="38"/>
      <c r="W319" s="38"/>
      <c r="X319" s="38"/>
      <c r="Y319" s="38"/>
      <c r="Z319" s="38"/>
      <c r="AA319" s="38"/>
      <c r="AB319" s="38"/>
      <c r="AC319" s="38"/>
      <c r="AD319" s="38"/>
      <c r="AE319" s="38"/>
      <c r="AT319" s="17" t="s">
        <v>240</v>
      </c>
      <c r="AU319" s="17" t="s">
        <v>83</v>
      </c>
    </row>
    <row r="320" s="14" customFormat="1">
      <c r="A320" s="14"/>
      <c r="B320" s="255"/>
      <c r="C320" s="256"/>
      <c r="D320" s="240" t="s">
        <v>217</v>
      </c>
      <c r="E320" s="257" t="s">
        <v>19</v>
      </c>
      <c r="F320" s="258" t="s">
        <v>1267</v>
      </c>
      <c r="G320" s="256"/>
      <c r="H320" s="259">
        <v>66</v>
      </c>
      <c r="I320" s="260"/>
      <c r="J320" s="256"/>
      <c r="K320" s="256"/>
      <c r="L320" s="261"/>
      <c r="M320" s="262"/>
      <c r="N320" s="263"/>
      <c r="O320" s="263"/>
      <c r="P320" s="263"/>
      <c r="Q320" s="263"/>
      <c r="R320" s="263"/>
      <c r="S320" s="263"/>
      <c r="T320" s="264"/>
      <c r="U320" s="14"/>
      <c r="V320" s="14"/>
      <c r="W320" s="14"/>
      <c r="X320" s="14"/>
      <c r="Y320" s="14"/>
      <c r="Z320" s="14"/>
      <c r="AA320" s="14"/>
      <c r="AB320" s="14"/>
      <c r="AC320" s="14"/>
      <c r="AD320" s="14"/>
      <c r="AE320" s="14"/>
      <c r="AT320" s="265" t="s">
        <v>217</v>
      </c>
      <c r="AU320" s="265" t="s">
        <v>83</v>
      </c>
      <c r="AV320" s="14" t="s">
        <v>83</v>
      </c>
      <c r="AW320" s="14" t="s">
        <v>35</v>
      </c>
      <c r="AX320" s="14" t="s">
        <v>81</v>
      </c>
      <c r="AY320" s="265" t="s">
        <v>204</v>
      </c>
    </row>
    <row r="321" s="2" customFormat="1" ht="21.75" customHeight="1">
      <c r="A321" s="38"/>
      <c r="B321" s="39"/>
      <c r="C321" s="227" t="s">
        <v>450</v>
      </c>
      <c r="D321" s="227" t="s">
        <v>207</v>
      </c>
      <c r="E321" s="228" t="s">
        <v>1268</v>
      </c>
      <c r="F321" s="229" t="s">
        <v>1269</v>
      </c>
      <c r="G321" s="230" t="s">
        <v>525</v>
      </c>
      <c r="H321" s="231">
        <v>18</v>
      </c>
      <c r="I321" s="232"/>
      <c r="J321" s="233">
        <f>ROUND(I321*H321,2)</f>
        <v>0</v>
      </c>
      <c r="K321" s="229" t="s">
        <v>1006</v>
      </c>
      <c r="L321" s="44"/>
      <c r="M321" s="234" t="s">
        <v>19</v>
      </c>
      <c r="N321" s="235" t="s">
        <v>45</v>
      </c>
      <c r="O321" s="84"/>
      <c r="P321" s="236">
        <f>O321*H321</f>
        <v>0</v>
      </c>
      <c r="Q321" s="236">
        <v>1.031199</v>
      </c>
      <c r="R321" s="236">
        <f>Q321*H321</f>
        <v>18.561582000000001</v>
      </c>
      <c r="S321" s="236">
        <v>0</v>
      </c>
      <c r="T321" s="237">
        <f>S321*H321</f>
        <v>0</v>
      </c>
      <c r="U321" s="38"/>
      <c r="V321" s="38"/>
      <c r="W321" s="38"/>
      <c r="X321" s="38"/>
      <c r="Y321" s="38"/>
      <c r="Z321" s="38"/>
      <c r="AA321" s="38"/>
      <c r="AB321" s="38"/>
      <c r="AC321" s="38"/>
      <c r="AD321" s="38"/>
      <c r="AE321" s="38"/>
      <c r="AR321" s="238" t="s">
        <v>104</v>
      </c>
      <c r="AT321" s="238" t="s">
        <v>207</v>
      </c>
      <c r="AU321" s="238" t="s">
        <v>83</v>
      </c>
      <c r="AY321" s="17" t="s">
        <v>204</v>
      </c>
      <c r="BE321" s="239">
        <f>IF(N321="základní",J321,0)</f>
        <v>0</v>
      </c>
      <c r="BF321" s="239">
        <f>IF(N321="snížená",J321,0)</f>
        <v>0</v>
      </c>
      <c r="BG321" s="239">
        <f>IF(N321="zákl. přenesená",J321,0)</f>
        <v>0</v>
      </c>
      <c r="BH321" s="239">
        <f>IF(N321="sníž. přenesená",J321,0)</f>
        <v>0</v>
      </c>
      <c r="BI321" s="239">
        <f>IF(N321="nulová",J321,0)</f>
        <v>0</v>
      </c>
      <c r="BJ321" s="17" t="s">
        <v>81</v>
      </c>
      <c r="BK321" s="239">
        <f>ROUND(I321*H321,2)</f>
        <v>0</v>
      </c>
      <c r="BL321" s="17" t="s">
        <v>104</v>
      </c>
      <c r="BM321" s="238" t="s">
        <v>1270</v>
      </c>
    </row>
    <row r="322" s="2" customFormat="1">
      <c r="A322" s="38"/>
      <c r="B322" s="39"/>
      <c r="C322" s="40"/>
      <c r="D322" s="240" t="s">
        <v>213</v>
      </c>
      <c r="E322" s="40"/>
      <c r="F322" s="241" t="s">
        <v>1271</v>
      </c>
      <c r="G322" s="40"/>
      <c r="H322" s="40"/>
      <c r="I322" s="147"/>
      <c r="J322" s="40"/>
      <c r="K322" s="40"/>
      <c r="L322" s="44"/>
      <c r="M322" s="242"/>
      <c r="N322" s="243"/>
      <c r="O322" s="84"/>
      <c r="P322" s="84"/>
      <c r="Q322" s="84"/>
      <c r="R322" s="84"/>
      <c r="S322" s="84"/>
      <c r="T322" s="85"/>
      <c r="U322" s="38"/>
      <c r="V322" s="38"/>
      <c r="W322" s="38"/>
      <c r="X322" s="38"/>
      <c r="Y322" s="38"/>
      <c r="Z322" s="38"/>
      <c r="AA322" s="38"/>
      <c r="AB322" s="38"/>
      <c r="AC322" s="38"/>
      <c r="AD322" s="38"/>
      <c r="AE322" s="38"/>
      <c r="AT322" s="17" t="s">
        <v>213</v>
      </c>
      <c r="AU322" s="17" t="s">
        <v>83</v>
      </c>
    </row>
    <row r="323" s="2" customFormat="1">
      <c r="A323" s="38"/>
      <c r="B323" s="39"/>
      <c r="C323" s="40"/>
      <c r="D323" s="240" t="s">
        <v>215</v>
      </c>
      <c r="E323" s="40"/>
      <c r="F323" s="244" t="s">
        <v>1272</v>
      </c>
      <c r="G323" s="40"/>
      <c r="H323" s="40"/>
      <c r="I323" s="147"/>
      <c r="J323" s="40"/>
      <c r="K323" s="40"/>
      <c r="L323" s="44"/>
      <c r="M323" s="242"/>
      <c r="N323" s="243"/>
      <c r="O323" s="84"/>
      <c r="P323" s="84"/>
      <c r="Q323" s="84"/>
      <c r="R323" s="84"/>
      <c r="S323" s="84"/>
      <c r="T323" s="85"/>
      <c r="U323" s="38"/>
      <c r="V323" s="38"/>
      <c r="W323" s="38"/>
      <c r="X323" s="38"/>
      <c r="Y323" s="38"/>
      <c r="Z323" s="38"/>
      <c r="AA323" s="38"/>
      <c r="AB323" s="38"/>
      <c r="AC323" s="38"/>
      <c r="AD323" s="38"/>
      <c r="AE323" s="38"/>
      <c r="AT323" s="17" t="s">
        <v>215</v>
      </c>
      <c r="AU323" s="17" t="s">
        <v>83</v>
      </c>
    </row>
    <row r="324" s="13" customFormat="1">
      <c r="A324" s="13"/>
      <c r="B324" s="245"/>
      <c r="C324" s="246"/>
      <c r="D324" s="240" t="s">
        <v>217</v>
      </c>
      <c r="E324" s="247" t="s">
        <v>19</v>
      </c>
      <c r="F324" s="248" t="s">
        <v>1273</v>
      </c>
      <c r="G324" s="246"/>
      <c r="H324" s="247" t="s">
        <v>19</v>
      </c>
      <c r="I324" s="249"/>
      <c r="J324" s="246"/>
      <c r="K324" s="246"/>
      <c r="L324" s="250"/>
      <c r="M324" s="251"/>
      <c r="N324" s="252"/>
      <c r="O324" s="252"/>
      <c r="P324" s="252"/>
      <c r="Q324" s="252"/>
      <c r="R324" s="252"/>
      <c r="S324" s="252"/>
      <c r="T324" s="253"/>
      <c r="U324" s="13"/>
      <c r="V324" s="13"/>
      <c r="W324" s="13"/>
      <c r="X324" s="13"/>
      <c r="Y324" s="13"/>
      <c r="Z324" s="13"/>
      <c r="AA324" s="13"/>
      <c r="AB324" s="13"/>
      <c r="AC324" s="13"/>
      <c r="AD324" s="13"/>
      <c r="AE324" s="13"/>
      <c r="AT324" s="254" t="s">
        <v>217</v>
      </c>
      <c r="AU324" s="254" t="s">
        <v>83</v>
      </c>
      <c r="AV324" s="13" t="s">
        <v>81</v>
      </c>
      <c r="AW324" s="13" t="s">
        <v>35</v>
      </c>
      <c r="AX324" s="13" t="s">
        <v>74</v>
      </c>
      <c r="AY324" s="254" t="s">
        <v>204</v>
      </c>
    </row>
    <row r="325" s="14" customFormat="1">
      <c r="A325" s="14"/>
      <c r="B325" s="255"/>
      <c r="C325" s="256"/>
      <c r="D325" s="240" t="s">
        <v>217</v>
      </c>
      <c r="E325" s="257" t="s">
        <v>19</v>
      </c>
      <c r="F325" s="258" t="s">
        <v>1274</v>
      </c>
      <c r="G325" s="256"/>
      <c r="H325" s="259">
        <v>18</v>
      </c>
      <c r="I325" s="260"/>
      <c r="J325" s="256"/>
      <c r="K325" s="256"/>
      <c r="L325" s="261"/>
      <c r="M325" s="262"/>
      <c r="N325" s="263"/>
      <c r="O325" s="263"/>
      <c r="P325" s="263"/>
      <c r="Q325" s="263"/>
      <c r="R325" s="263"/>
      <c r="S325" s="263"/>
      <c r="T325" s="264"/>
      <c r="U325" s="14"/>
      <c r="V325" s="14"/>
      <c r="W325" s="14"/>
      <c r="X325" s="14"/>
      <c r="Y325" s="14"/>
      <c r="Z325" s="14"/>
      <c r="AA325" s="14"/>
      <c r="AB325" s="14"/>
      <c r="AC325" s="14"/>
      <c r="AD325" s="14"/>
      <c r="AE325" s="14"/>
      <c r="AT325" s="265" t="s">
        <v>217</v>
      </c>
      <c r="AU325" s="265" t="s">
        <v>83</v>
      </c>
      <c r="AV325" s="14" t="s">
        <v>83</v>
      </c>
      <c r="AW325" s="14" t="s">
        <v>35</v>
      </c>
      <c r="AX325" s="14" t="s">
        <v>81</v>
      </c>
      <c r="AY325" s="265" t="s">
        <v>204</v>
      </c>
    </row>
    <row r="326" s="2" customFormat="1" ht="21.75" customHeight="1">
      <c r="A326" s="38"/>
      <c r="B326" s="39"/>
      <c r="C326" s="227" t="s">
        <v>456</v>
      </c>
      <c r="D326" s="227" t="s">
        <v>207</v>
      </c>
      <c r="E326" s="228" t="s">
        <v>1275</v>
      </c>
      <c r="F326" s="229" t="s">
        <v>1276</v>
      </c>
      <c r="G326" s="230" t="s">
        <v>250</v>
      </c>
      <c r="H326" s="231">
        <v>0.059999999999999998</v>
      </c>
      <c r="I326" s="232"/>
      <c r="J326" s="233">
        <f>ROUND(I326*H326,2)</f>
        <v>0</v>
      </c>
      <c r="K326" s="229" t="s">
        <v>1006</v>
      </c>
      <c r="L326" s="44"/>
      <c r="M326" s="234" t="s">
        <v>19</v>
      </c>
      <c r="N326" s="235" t="s">
        <v>45</v>
      </c>
      <c r="O326" s="84"/>
      <c r="P326" s="236">
        <f>O326*H326</f>
        <v>0</v>
      </c>
      <c r="Q326" s="236">
        <v>1.0606599999999999</v>
      </c>
      <c r="R326" s="236">
        <f>Q326*H326</f>
        <v>0.063639599999999991</v>
      </c>
      <c r="S326" s="236">
        <v>0</v>
      </c>
      <c r="T326" s="237">
        <f>S326*H326</f>
        <v>0</v>
      </c>
      <c r="U326" s="38"/>
      <c r="V326" s="38"/>
      <c r="W326" s="38"/>
      <c r="X326" s="38"/>
      <c r="Y326" s="38"/>
      <c r="Z326" s="38"/>
      <c r="AA326" s="38"/>
      <c r="AB326" s="38"/>
      <c r="AC326" s="38"/>
      <c r="AD326" s="38"/>
      <c r="AE326" s="38"/>
      <c r="AR326" s="238" t="s">
        <v>104</v>
      </c>
      <c r="AT326" s="238" t="s">
        <v>207</v>
      </c>
      <c r="AU326" s="238" t="s">
        <v>83</v>
      </c>
      <c r="AY326" s="17" t="s">
        <v>204</v>
      </c>
      <c r="BE326" s="239">
        <f>IF(N326="základní",J326,0)</f>
        <v>0</v>
      </c>
      <c r="BF326" s="239">
        <f>IF(N326="snížená",J326,0)</f>
        <v>0</v>
      </c>
      <c r="BG326" s="239">
        <f>IF(N326="zákl. přenesená",J326,0)</f>
        <v>0</v>
      </c>
      <c r="BH326" s="239">
        <f>IF(N326="sníž. přenesená",J326,0)</f>
        <v>0</v>
      </c>
      <c r="BI326" s="239">
        <f>IF(N326="nulová",J326,0)</f>
        <v>0</v>
      </c>
      <c r="BJ326" s="17" t="s">
        <v>81</v>
      </c>
      <c r="BK326" s="239">
        <f>ROUND(I326*H326,2)</f>
        <v>0</v>
      </c>
      <c r="BL326" s="17" t="s">
        <v>104</v>
      </c>
      <c r="BM326" s="238" t="s">
        <v>1277</v>
      </c>
    </row>
    <row r="327" s="2" customFormat="1">
      <c r="A327" s="38"/>
      <c r="B327" s="39"/>
      <c r="C327" s="40"/>
      <c r="D327" s="240" t="s">
        <v>213</v>
      </c>
      <c r="E327" s="40"/>
      <c r="F327" s="241" t="s">
        <v>1278</v>
      </c>
      <c r="G327" s="40"/>
      <c r="H327" s="40"/>
      <c r="I327" s="147"/>
      <c r="J327" s="40"/>
      <c r="K327" s="40"/>
      <c r="L327" s="44"/>
      <c r="M327" s="242"/>
      <c r="N327" s="243"/>
      <c r="O327" s="84"/>
      <c r="P327" s="84"/>
      <c r="Q327" s="84"/>
      <c r="R327" s="84"/>
      <c r="S327" s="84"/>
      <c r="T327" s="85"/>
      <c r="U327" s="38"/>
      <c r="V327" s="38"/>
      <c r="W327" s="38"/>
      <c r="X327" s="38"/>
      <c r="Y327" s="38"/>
      <c r="Z327" s="38"/>
      <c r="AA327" s="38"/>
      <c r="AB327" s="38"/>
      <c r="AC327" s="38"/>
      <c r="AD327" s="38"/>
      <c r="AE327" s="38"/>
      <c r="AT327" s="17" t="s">
        <v>213</v>
      </c>
      <c r="AU327" s="17" t="s">
        <v>83</v>
      </c>
    </row>
    <row r="328" s="2" customFormat="1">
      <c r="A328" s="38"/>
      <c r="B328" s="39"/>
      <c r="C328" s="40"/>
      <c r="D328" s="240" t="s">
        <v>215</v>
      </c>
      <c r="E328" s="40"/>
      <c r="F328" s="244" t="s">
        <v>1258</v>
      </c>
      <c r="G328" s="40"/>
      <c r="H328" s="40"/>
      <c r="I328" s="147"/>
      <c r="J328" s="40"/>
      <c r="K328" s="40"/>
      <c r="L328" s="44"/>
      <c r="M328" s="242"/>
      <c r="N328" s="243"/>
      <c r="O328" s="84"/>
      <c r="P328" s="84"/>
      <c r="Q328" s="84"/>
      <c r="R328" s="84"/>
      <c r="S328" s="84"/>
      <c r="T328" s="85"/>
      <c r="U328" s="38"/>
      <c r="V328" s="38"/>
      <c r="W328" s="38"/>
      <c r="X328" s="38"/>
      <c r="Y328" s="38"/>
      <c r="Z328" s="38"/>
      <c r="AA328" s="38"/>
      <c r="AB328" s="38"/>
      <c r="AC328" s="38"/>
      <c r="AD328" s="38"/>
      <c r="AE328" s="38"/>
      <c r="AT328" s="17" t="s">
        <v>215</v>
      </c>
      <c r="AU328" s="17" t="s">
        <v>83</v>
      </c>
    </row>
    <row r="329" s="2" customFormat="1">
      <c r="A329" s="38"/>
      <c r="B329" s="39"/>
      <c r="C329" s="40"/>
      <c r="D329" s="240" t="s">
        <v>240</v>
      </c>
      <c r="E329" s="40"/>
      <c r="F329" s="244" t="s">
        <v>1279</v>
      </c>
      <c r="G329" s="40"/>
      <c r="H329" s="40"/>
      <c r="I329" s="147"/>
      <c r="J329" s="40"/>
      <c r="K329" s="40"/>
      <c r="L329" s="44"/>
      <c r="M329" s="242"/>
      <c r="N329" s="243"/>
      <c r="O329" s="84"/>
      <c r="P329" s="84"/>
      <c r="Q329" s="84"/>
      <c r="R329" s="84"/>
      <c r="S329" s="84"/>
      <c r="T329" s="85"/>
      <c r="U329" s="38"/>
      <c r="V329" s="38"/>
      <c r="W329" s="38"/>
      <c r="X329" s="38"/>
      <c r="Y329" s="38"/>
      <c r="Z329" s="38"/>
      <c r="AA329" s="38"/>
      <c r="AB329" s="38"/>
      <c r="AC329" s="38"/>
      <c r="AD329" s="38"/>
      <c r="AE329" s="38"/>
      <c r="AT329" s="17" t="s">
        <v>240</v>
      </c>
      <c r="AU329" s="17" t="s">
        <v>83</v>
      </c>
    </row>
    <row r="330" s="13" customFormat="1">
      <c r="A330" s="13"/>
      <c r="B330" s="245"/>
      <c r="C330" s="246"/>
      <c r="D330" s="240" t="s">
        <v>217</v>
      </c>
      <c r="E330" s="247" t="s">
        <v>19</v>
      </c>
      <c r="F330" s="248" t="s">
        <v>1280</v>
      </c>
      <c r="G330" s="246"/>
      <c r="H330" s="247" t="s">
        <v>19</v>
      </c>
      <c r="I330" s="249"/>
      <c r="J330" s="246"/>
      <c r="K330" s="246"/>
      <c r="L330" s="250"/>
      <c r="M330" s="251"/>
      <c r="N330" s="252"/>
      <c r="O330" s="252"/>
      <c r="P330" s="252"/>
      <c r="Q330" s="252"/>
      <c r="R330" s="252"/>
      <c r="S330" s="252"/>
      <c r="T330" s="253"/>
      <c r="U330" s="13"/>
      <c r="V330" s="13"/>
      <c r="W330" s="13"/>
      <c r="X330" s="13"/>
      <c r="Y330" s="13"/>
      <c r="Z330" s="13"/>
      <c r="AA330" s="13"/>
      <c r="AB330" s="13"/>
      <c r="AC330" s="13"/>
      <c r="AD330" s="13"/>
      <c r="AE330" s="13"/>
      <c r="AT330" s="254" t="s">
        <v>217</v>
      </c>
      <c r="AU330" s="254" t="s">
        <v>83</v>
      </c>
      <c r="AV330" s="13" t="s">
        <v>81</v>
      </c>
      <c r="AW330" s="13" t="s">
        <v>35</v>
      </c>
      <c r="AX330" s="13" t="s">
        <v>74</v>
      </c>
      <c r="AY330" s="254" t="s">
        <v>204</v>
      </c>
    </row>
    <row r="331" s="14" customFormat="1">
      <c r="A331" s="14"/>
      <c r="B331" s="255"/>
      <c r="C331" s="256"/>
      <c r="D331" s="240" t="s">
        <v>217</v>
      </c>
      <c r="E331" s="257" t="s">
        <v>19</v>
      </c>
      <c r="F331" s="258" t="s">
        <v>1281</v>
      </c>
      <c r="G331" s="256"/>
      <c r="H331" s="259">
        <v>0.059999999999999998</v>
      </c>
      <c r="I331" s="260"/>
      <c r="J331" s="256"/>
      <c r="K331" s="256"/>
      <c r="L331" s="261"/>
      <c r="M331" s="262"/>
      <c r="N331" s="263"/>
      <c r="O331" s="263"/>
      <c r="P331" s="263"/>
      <c r="Q331" s="263"/>
      <c r="R331" s="263"/>
      <c r="S331" s="263"/>
      <c r="T331" s="264"/>
      <c r="U331" s="14"/>
      <c r="V331" s="14"/>
      <c r="W331" s="14"/>
      <c r="X331" s="14"/>
      <c r="Y331" s="14"/>
      <c r="Z331" s="14"/>
      <c r="AA331" s="14"/>
      <c r="AB331" s="14"/>
      <c r="AC331" s="14"/>
      <c r="AD331" s="14"/>
      <c r="AE331" s="14"/>
      <c r="AT331" s="265" t="s">
        <v>217</v>
      </c>
      <c r="AU331" s="265" t="s">
        <v>83</v>
      </c>
      <c r="AV331" s="14" t="s">
        <v>83</v>
      </c>
      <c r="AW331" s="14" t="s">
        <v>35</v>
      </c>
      <c r="AX331" s="14" t="s">
        <v>81</v>
      </c>
      <c r="AY331" s="265" t="s">
        <v>204</v>
      </c>
    </row>
    <row r="332" s="12" customFormat="1" ht="22.8" customHeight="1">
      <c r="A332" s="12"/>
      <c r="B332" s="211"/>
      <c r="C332" s="212"/>
      <c r="D332" s="213" t="s">
        <v>73</v>
      </c>
      <c r="E332" s="225" t="s">
        <v>242</v>
      </c>
      <c r="F332" s="225" t="s">
        <v>1282</v>
      </c>
      <c r="G332" s="212"/>
      <c r="H332" s="212"/>
      <c r="I332" s="215"/>
      <c r="J332" s="226">
        <f>BK332</f>
        <v>0</v>
      </c>
      <c r="K332" s="212"/>
      <c r="L332" s="217"/>
      <c r="M332" s="218"/>
      <c r="N332" s="219"/>
      <c r="O332" s="219"/>
      <c r="P332" s="220">
        <f>SUM(P333:P350)</f>
        <v>0</v>
      </c>
      <c r="Q332" s="219"/>
      <c r="R332" s="220">
        <f>SUM(R333:R350)</f>
        <v>1.0984801106000002</v>
      </c>
      <c r="S332" s="219"/>
      <c r="T332" s="221">
        <f>SUM(T333:T350)</f>
        <v>1.2013499999999999</v>
      </c>
      <c r="U332" s="12"/>
      <c r="V332" s="12"/>
      <c r="W332" s="12"/>
      <c r="X332" s="12"/>
      <c r="Y332" s="12"/>
      <c r="Z332" s="12"/>
      <c r="AA332" s="12"/>
      <c r="AB332" s="12"/>
      <c r="AC332" s="12"/>
      <c r="AD332" s="12"/>
      <c r="AE332" s="12"/>
      <c r="AR332" s="222" t="s">
        <v>81</v>
      </c>
      <c r="AT332" s="223" t="s">
        <v>73</v>
      </c>
      <c r="AU332" s="223" t="s">
        <v>81</v>
      </c>
      <c r="AY332" s="222" t="s">
        <v>204</v>
      </c>
      <c r="BK332" s="224">
        <f>SUM(BK333:BK350)</f>
        <v>0</v>
      </c>
    </row>
    <row r="333" s="2" customFormat="1" ht="21.75" customHeight="1">
      <c r="A333" s="38"/>
      <c r="B333" s="39"/>
      <c r="C333" s="227" t="s">
        <v>462</v>
      </c>
      <c r="D333" s="227" t="s">
        <v>207</v>
      </c>
      <c r="E333" s="228" t="s">
        <v>1283</v>
      </c>
      <c r="F333" s="229" t="s">
        <v>1284</v>
      </c>
      <c r="G333" s="230" t="s">
        <v>525</v>
      </c>
      <c r="H333" s="231">
        <v>16.018000000000001</v>
      </c>
      <c r="I333" s="232"/>
      <c r="J333" s="233">
        <f>ROUND(I333*H333,2)</f>
        <v>0</v>
      </c>
      <c r="K333" s="229" t="s">
        <v>1006</v>
      </c>
      <c r="L333" s="44"/>
      <c r="M333" s="234" t="s">
        <v>19</v>
      </c>
      <c r="N333" s="235" t="s">
        <v>45</v>
      </c>
      <c r="O333" s="84"/>
      <c r="P333" s="236">
        <f>O333*H333</f>
        <v>0</v>
      </c>
      <c r="Q333" s="236">
        <v>0.066961699999999999</v>
      </c>
      <c r="R333" s="236">
        <f>Q333*H333</f>
        <v>1.0725925106000001</v>
      </c>
      <c r="S333" s="236">
        <v>0.074999999999999997</v>
      </c>
      <c r="T333" s="237">
        <f>S333*H333</f>
        <v>1.2013499999999999</v>
      </c>
      <c r="U333" s="38"/>
      <c r="V333" s="38"/>
      <c r="W333" s="38"/>
      <c r="X333" s="38"/>
      <c r="Y333" s="38"/>
      <c r="Z333" s="38"/>
      <c r="AA333" s="38"/>
      <c r="AB333" s="38"/>
      <c r="AC333" s="38"/>
      <c r="AD333" s="38"/>
      <c r="AE333" s="38"/>
      <c r="AR333" s="238" t="s">
        <v>104</v>
      </c>
      <c r="AT333" s="238" t="s">
        <v>207</v>
      </c>
      <c r="AU333" s="238" t="s">
        <v>83</v>
      </c>
      <c r="AY333" s="17" t="s">
        <v>204</v>
      </c>
      <c r="BE333" s="239">
        <f>IF(N333="základní",J333,0)</f>
        <v>0</v>
      </c>
      <c r="BF333" s="239">
        <f>IF(N333="snížená",J333,0)</f>
        <v>0</v>
      </c>
      <c r="BG333" s="239">
        <f>IF(N333="zákl. přenesená",J333,0)</f>
        <v>0</v>
      </c>
      <c r="BH333" s="239">
        <f>IF(N333="sníž. přenesená",J333,0)</f>
        <v>0</v>
      </c>
      <c r="BI333" s="239">
        <f>IF(N333="nulová",J333,0)</f>
        <v>0</v>
      </c>
      <c r="BJ333" s="17" t="s">
        <v>81</v>
      </c>
      <c r="BK333" s="239">
        <f>ROUND(I333*H333,2)</f>
        <v>0</v>
      </c>
      <c r="BL333" s="17" t="s">
        <v>104</v>
      </c>
      <c r="BM333" s="238" t="s">
        <v>1285</v>
      </c>
    </row>
    <row r="334" s="2" customFormat="1">
      <c r="A334" s="38"/>
      <c r="B334" s="39"/>
      <c r="C334" s="40"/>
      <c r="D334" s="240" t="s">
        <v>213</v>
      </c>
      <c r="E334" s="40"/>
      <c r="F334" s="241" t="s">
        <v>1286</v>
      </c>
      <c r="G334" s="40"/>
      <c r="H334" s="40"/>
      <c r="I334" s="147"/>
      <c r="J334" s="40"/>
      <c r="K334" s="40"/>
      <c r="L334" s="44"/>
      <c r="M334" s="242"/>
      <c r="N334" s="243"/>
      <c r="O334" s="84"/>
      <c r="P334" s="84"/>
      <c r="Q334" s="84"/>
      <c r="R334" s="84"/>
      <c r="S334" s="84"/>
      <c r="T334" s="85"/>
      <c r="U334" s="38"/>
      <c r="V334" s="38"/>
      <c r="W334" s="38"/>
      <c r="X334" s="38"/>
      <c r="Y334" s="38"/>
      <c r="Z334" s="38"/>
      <c r="AA334" s="38"/>
      <c r="AB334" s="38"/>
      <c r="AC334" s="38"/>
      <c r="AD334" s="38"/>
      <c r="AE334" s="38"/>
      <c r="AT334" s="17" t="s">
        <v>213</v>
      </c>
      <c r="AU334" s="17" t="s">
        <v>83</v>
      </c>
    </row>
    <row r="335" s="2" customFormat="1">
      <c r="A335" s="38"/>
      <c r="B335" s="39"/>
      <c r="C335" s="40"/>
      <c r="D335" s="240" t="s">
        <v>215</v>
      </c>
      <c r="E335" s="40"/>
      <c r="F335" s="244" t="s">
        <v>1287</v>
      </c>
      <c r="G335" s="40"/>
      <c r="H335" s="40"/>
      <c r="I335" s="147"/>
      <c r="J335" s="40"/>
      <c r="K335" s="40"/>
      <c r="L335" s="44"/>
      <c r="M335" s="242"/>
      <c r="N335" s="243"/>
      <c r="O335" s="84"/>
      <c r="P335" s="84"/>
      <c r="Q335" s="84"/>
      <c r="R335" s="84"/>
      <c r="S335" s="84"/>
      <c r="T335" s="85"/>
      <c r="U335" s="38"/>
      <c r="V335" s="38"/>
      <c r="W335" s="38"/>
      <c r="X335" s="38"/>
      <c r="Y335" s="38"/>
      <c r="Z335" s="38"/>
      <c r="AA335" s="38"/>
      <c r="AB335" s="38"/>
      <c r="AC335" s="38"/>
      <c r="AD335" s="38"/>
      <c r="AE335" s="38"/>
      <c r="AT335" s="17" t="s">
        <v>215</v>
      </c>
      <c r="AU335" s="17" t="s">
        <v>83</v>
      </c>
    </row>
    <row r="336" s="13" customFormat="1">
      <c r="A336" s="13"/>
      <c r="B336" s="245"/>
      <c r="C336" s="246"/>
      <c r="D336" s="240" t="s">
        <v>217</v>
      </c>
      <c r="E336" s="247" t="s">
        <v>19</v>
      </c>
      <c r="F336" s="248" t="s">
        <v>1288</v>
      </c>
      <c r="G336" s="246"/>
      <c r="H336" s="247" t="s">
        <v>19</v>
      </c>
      <c r="I336" s="249"/>
      <c r="J336" s="246"/>
      <c r="K336" s="246"/>
      <c r="L336" s="250"/>
      <c r="M336" s="251"/>
      <c r="N336" s="252"/>
      <c r="O336" s="252"/>
      <c r="P336" s="252"/>
      <c r="Q336" s="252"/>
      <c r="R336" s="252"/>
      <c r="S336" s="252"/>
      <c r="T336" s="253"/>
      <c r="U336" s="13"/>
      <c r="V336" s="13"/>
      <c r="W336" s="13"/>
      <c r="X336" s="13"/>
      <c r="Y336" s="13"/>
      <c r="Z336" s="13"/>
      <c r="AA336" s="13"/>
      <c r="AB336" s="13"/>
      <c r="AC336" s="13"/>
      <c r="AD336" s="13"/>
      <c r="AE336" s="13"/>
      <c r="AT336" s="254" t="s">
        <v>217</v>
      </c>
      <c r="AU336" s="254" t="s">
        <v>83</v>
      </c>
      <c r="AV336" s="13" t="s">
        <v>81</v>
      </c>
      <c r="AW336" s="13" t="s">
        <v>35</v>
      </c>
      <c r="AX336" s="13" t="s">
        <v>74</v>
      </c>
      <c r="AY336" s="254" t="s">
        <v>204</v>
      </c>
    </row>
    <row r="337" s="14" customFormat="1">
      <c r="A337" s="14"/>
      <c r="B337" s="255"/>
      <c r="C337" s="256"/>
      <c r="D337" s="240" t="s">
        <v>217</v>
      </c>
      <c r="E337" s="257" t="s">
        <v>19</v>
      </c>
      <c r="F337" s="258" t="s">
        <v>1289</v>
      </c>
      <c r="G337" s="256"/>
      <c r="H337" s="259">
        <v>10.584</v>
      </c>
      <c r="I337" s="260"/>
      <c r="J337" s="256"/>
      <c r="K337" s="256"/>
      <c r="L337" s="261"/>
      <c r="M337" s="262"/>
      <c r="N337" s="263"/>
      <c r="O337" s="263"/>
      <c r="P337" s="263"/>
      <c r="Q337" s="263"/>
      <c r="R337" s="263"/>
      <c r="S337" s="263"/>
      <c r="T337" s="264"/>
      <c r="U337" s="14"/>
      <c r="V337" s="14"/>
      <c r="W337" s="14"/>
      <c r="X337" s="14"/>
      <c r="Y337" s="14"/>
      <c r="Z337" s="14"/>
      <c r="AA337" s="14"/>
      <c r="AB337" s="14"/>
      <c r="AC337" s="14"/>
      <c r="AD337" s="14"/>
      <c r="AE337" s="14"/>
      <c r="AT337" s="265" t="s">
        <v>217</v>
      </c>
      <c r="AU337" s="265" t="s">
        <v>83</v>
      </c>
      <c r="AV337" s="14" t="s">
        <v>83</v>
      </c>
      <c r="AW337" s="14" t="s">
        <v>35</v>
      </c>
      <c r="AX337" s="14" t="s">
        <v>74</v>
      </c>
      <c r="AY337" s="265" t="s">
        <v>204</v>
      </c>
    </row>
    <row r="338" s="13" customFormat="1">
      <c r="A338" s="13"/>
      <c r="B338" s="245"/>
      <c r="C338" s="246"/>
      <c r="D338" s="240" t="s">
        <v>217</v>
      </c>
      <c r="E338" s="247" t="s">
        <v>19</v>
      </c>
      <c r="F338" s="248" t="s">
        <v>1290</v>
      </c>
      <c r="G338" s="246"/>
      <c r="H338" s="247" t="s">
        <v>19</v>
      </c>
      <c r="I338" s="249"/>
      <c r="J338" s="246"/>
      <c r="K338" s="246"/>
      <c r="L338" s="250"/>
      <c r="M338" s="251"/>
      <c r="N338" s="252"/>
      <c r="O338" s="252"/>
      <c r="P338" s="252"/>
      <c r="Q338" s="252"/>
      <c r="R338" s="252"/>
      <c r="S338" s="252"/>
      <c r="T338" s="253"/>
      <c r="U338" s="13"/>
      <c r="V338" s="13"/>
      <c r="W338" s="13"/>
      <c r="X338" s="13"/>
      <c r="Y338" s="13"/>
      <c r="Z338" s="13"/>
      <c r="AA338" s="13"/>
      <c r="AB338" s="13"/>
      <c r="AC338" s="13"/>
      <c r="AD338" s="13"/>
      <c r="AE338" s="13"/>
      <c r="AT338" s="254" t="s">
        <v>217</v>
      </c>
      <c r="AU338" s="254" t="s">
        <v>83</v>
      </c>
      <c r="AV338" s="13" t="s">
        <v>81</v>
      </c>
      <c r="AW338" s="13" t="s">
        <v>35</v>
      </c>
      <c r="AX338" s="13" t="s">
        <v>74</v>
      </c>
      <c r="AY338" s="254" t="s">
        <v>204</v>
      </c>
    </row>
    <row r="339" s="14" customFormat="1">
      <c r="A339" s="14"/>
      <c r="B339" s="255"/>
      <c r="C339" s="256"/>
      <c r="D339" s="240" t="s">
        <v>217</v>
      </c>
      <c r="E339" s="257" t="s">
        <v>19</v>
      </c>
      <c r="F339" s="258" t="s">
        <v>1291</v>
      </c>
      <c r="G339" s="256"/>
      <c r="H339" s="259">
        <v>4.0039999999999996</v>
      </c>
      <c r="I339" s="260"/>
      <c r="J339" s="256"/>
      <c r="K339" s="256"/>
      <c r="L339" s="261"/>
      <c r="M339" s="262"/>
      <c r="N339" s="263"/>
      <c r="O339" s="263"/>
      <c r="P339" s="263"/>
      <c r="Q339" s="263"/>
      <c r="R339" s="263"/>
      <c r="S339" s="263"/>
      <c r="T339" s="264"/>
      <c r="U339" s="14"/>
      <c r="V339" s="14"/>
      <c r="W339" s="14"/>
      <c r="X339" s="14"/>
      <c r="Y339" s="14"/>
      <c r="Z339" s="14"/>
      <c r="AA339" s="14"/>
      <c r="AB339" s="14"/>
      <c r="AC339" s="14"/>
      <c r="AD339" s="14"/>
      <c r="AE339" s="14"/>
      <c r="AT339" s="265" t="s">
        <v>217</v>
      </c>
      <c r="AU339" s="265" t="s">
        <v>83</v>
      </c>
      <c r="AV339" s="14" t="s">
        <v>83</v>
      </c>
      <c r="AW339" s="14" t="s">
        <v>35</v>
      </c>
      <c r="AX339" s="14" t="s">
        <v>74</v>
      </c>
      <c r="AY339" s="265" t="s">
        <v>204</v>
      </c>
    </row>
    <row r="340" s="13" customFormat="1">
      <c r="A340" s="13"/>
      <c r="B340" s="245"/>
      <c r="C340" s="246"/>
      <c r="D340" s="240" t="s">
        <v>217</v>
      </c>
      <c r="E340" s="247" t="s">
        <v>19</v>
      </c>
      <c r="F340" s="248" t="s">
        <v>1292</v>
      </c>
      <c r="G340" s="246"/>
      <c r="H340" s="247" t="s">
        <v>19</v>
      </c>
      <c r="I340" s="249"/>
      <c r="J340" s="246"/>
      <c r="K340" s="246"/>
      <c r="L340" s="250"/>
      <c r="M340" s="251"/>
      <c r="N340" s="252"/>
      <c r="O340" s="252"/>
      <c r="P340" s="252"/>
      <c r="Q340" s="252"/>
      <c r="R340" s="252"/>
      <c r="S340" s="252"/>
      <c r="T340" s="253"/>
      <c r="U340" s="13"/>
      <c r="V340" s="13"/>
      <c r="W340" s="13"/>
      <c r="X340" s="13"/>
      <c r="Y340" s="13"/>
      <c r="Z340" s="13"/>
      <c r="AA340" s="13"/>
      <c r="AB340" s="13"/>
      <c r="AC340" s="13"/>
      <c r="AD340" s="13"/>
      <c r="AE340" s="13"/>
      <c r="AT340" s="254" t="s">
        <v>217</v>
      </c>
      <c r="AU340" s="254" t="s">
        <v>83</v>
      </c>
      <c r="AV340" s="13" t="s">
        <v>81</v>
      </c>
      <c r="AW340" s="13" t="s">
        <v>35</v>
      </c>
      <c r="AX340" s="13" t="s">
        <v>74</v>
      </c>
      <c r="AY340" s="254" t="s">
        <v>204</v>
      </c>
    </row>
    <row r="341" s="14" customFormat="1">
      <c r="A341" s="14"/>
      <c r="B341" s="255"/>
      <c r="C341" s="256"/>
      <c r="D341" s="240" t="s">
        <v>217</v>
      </c>
      <c r="E341" s="257" t="s">
        <v>19</v>
      </c>
      <c r="F341" s="258" t="s">
        <v>1293</v>
      </c>
      <c r="G341" s="256"/>
      <c r="H341" s="259">
        <v>1.4299999999999999</v>
      </c>
      <c r="I341" s="260"/>
      <c r="J341" s="256"/>
      <c r="K341" s="256"/>
      <c r="L341" s="261"/>
      <c r="M341" s="262"/>
      <c r="N341" s="263"/>
      <c r="O341" s="263"/>
      <c r="P341" s="263"/>
      <c r="Q341" s="263"/>
      <c r="R341" s="263"/>
      <c r="S341" s="263"/>
      <c r="T341" s="264"/>
      <c r="U341" s="14"/>
      <c r="V341" s="14"/>
      <c r="W341" s="14"/>
      <c r="X341" s="14"/>
      <c r="Y341" s="14"/>
      <c r="Z341" s="14"/>
      <c r="AA341" s="14"/>
      <c r="AB341" s="14"/>
      <c r="AC341" s="14"/>
      <c r="AD341" s="14"/>
      <c r="AE341" s="14"/>
      <c r="AT341" s="265" t="s">
        <v>217</v>
      </c>
      <c r="AU341" s="265" t="s">
        <v>83</v>
      </c>
      <c r="AV341" s="14" t="s">
        <v>83</v>
      </c>
      <c r="AW341" s="14" t="s">
        <v>35</v>
      </c>
      <c r="AX341" s="14" t="s">
        <v>74</v>
      </c>
      <c r="AY341" s="265" t="s">
        <v>204</v>
      </c>
    </row>
    <row r="342" s="15" customFormat="1">
      <c r="A342" s="15"/>
      <c r="B342" s="266"/>
      <c r="C342" s="267"/>
      <c r="D342" s="240" t="s">
        <v>217</v>
      </c>
      <c r="E342" s="268" t="s">
        <v>19</v>
      </c>
      <c r="F342" s="269" t="s">
        <v>268</v>
      </c>
      <c r="G342" s="267"/>
      <c r="H342" s="270">
        <v>16.018000000000001</v>
      </c>
      <c r="I342" s="271"/>
      <c r="J342" s="267"/>
      <c r="K342" s="267"/>
      <c r="L342" s="272"/>
      <c r="M342" s="273"/>
      <c r="N342" s="274"/>
      <c r="O342" s="274"/>
      <c r="P342" s="274"/>
      <c r="Q342" s="274"/>
      <c r="R342" s="274"/>
      <c r="S342" s="274"/>
      <c r="T342" s="275"/>
      <c r="U342" s="15"/>
      <c r="V342" s="15"/>
      <c r="W342" s="15"/>
      <c r="X342" s="15"/>
      <c r="Y342" s="15"/>
      <c r="Z342" s="15"/>
      <c r="AA342" s="15"/>
      <c r="AB342" s="15"/>
      <c r="AC342" s="15"/>
      <c r="AD342" s="15"/>
      <c r="AE342" s="15"/>
      <c r="AT342" s="276" t="s">
        <v>217</v>
      </c>
      <c r="AU342" s="276" t="s">
        <v>83</v>
      </c>
      <c r="AV342" s="15" t="s">
        <v>104</v>
      </c>
      <c r="AW342" s="15" t="s">
        <v>35</v>
      </c>
      <c r="AX342" s="15" t="s">
        <v>81</v>
      </c>
      <c r="AY342" s="276" t="s">
        <v>204</v>
      </c>
    </row>
    <row r="343" s="2" customFormat="1" ht="16.5" customHeight="1">
      <c r="A343" s="38"/>
      <c r="B343" s="39"/>
      <c r="C343" s="277" t="s">
        <v>1294</v>
      </c>
      <c r="D343" s="277" t="s">
        <v>270</v>
      </c>
      <c r="E343" s="278" t="s">
        <v>1295</v>
      </c>
      <c r="F343" s="279" t="s">
        <v>1296</v>
      </c>
      <c r="G343" s="280" t="s">
        <v>1103</v>
      </c>
      <c r="H343" s="281">
        <v>24.298999999999999</v>
      </c>
      <c r="I343" s="282"/>
      <c r="J343" s="283">
        <f>ROUND(I343*H343,2)</f>
        <v>0</v>
      </c>
      <c r="K343" s="279" t="s">
        <v>1006</v>
      </c>
      <c r="L343" s="284"/>
      <c r="M343" s="285" t="s">
        <v>19</v>
      </c>
      <c r="N343" s="286" t="s">
        <v>45</v>
      </c>
      <c r="O343" s="84"/>
      <c r="P343" s="236">
        <f>O343*H343</f>
        <v>0</v>
      </c>
      <c r="Q343" s="236">
        <v>0.001</v>
      </c>
      <c r="R343" s="236">
        <f>Q343*H343</f>
        <v>0.024299000000000001</v>
      </c>
      <c r="S343" s="236">
        <v>0</v>
      </c>
      <c r="T343" s="237">
        <f>S343*H343</f>
        <v>0</v>
      </c>
      <c r="U343" s="38"/>
      <c r="V343" s="38"/>
      <c r="W343" s="38"/>
      <c r="X343" s="38"/>
      <c r="Y343" s="38"/>
      <c r="Z343" s="38"/>
      <c r="AA343" s="38"/>
      <c r="AB343" s="38"/>
      <c r="AC343" s="38"/>
      <c r="AD343" s="38"/>
      <c r="AE343" s="38"/>
      <c r="AR343" s="238" t="s">
        <v>252</v>
      </c>
      <c r="AT343" s="238" t="s">
        <v>270</v>
      </c>
      <c r="AU343" s="238" t="s">
        <v>83</v>
      </c>
      <c r="AY343" s="17" t="s">
        <v>204</v>
      </c>
      <c r="BE343" s="239">
        <f>IF(N343="základní",J343,0)</f>
        <v>0</v>
      </c>
      <c r="BF343" s="239">
        <f>IF(N343="snížená",J343,0)</f>
        <v>0</v>
      </c>
      <c r="BG343" s="239">
        <f>IF(N343="zákl. přenesená",J343,0)</f>
        <v>0</v>
      </c>
      <c r="BH343" s="239">
        <f>IF(N343="sníž. přenesená",J343,0)</f>
        <v>0</v>
      </c>
      <c r="BI343" s="239">
        <f>IF(N343="nulová",J343,0)</f>
        <v>0</v>
      </c>
      <c r="BJ343" s="17" t="s">
        <v>81</v>
      </c>
      <c r="BK343" s="239">
        <f>ROUND(I343*H343,2)</f>
        <v>0</v>
      </c>
      <c r="BL343" s="17" t="s">
        <v>104</v>
      </c>
      <c r="BM343" s="238" t="s">
        <v>1297</v>
      </c>
    </row>
    <row r="344" s="2" customFormat="1">
      <c r="A344" s="38"/>
      <c r="B344" s="39"/>
      <c r="C344" s="40"/>
      <c r="D344" s="240" t="s">
        <v>213</v>
      </c>
      <c r="E344" s="40"/>
      <c r="F344" s="241" t="s">
        <v>1296</v>
      </c>
      <c r="G344" s="40"/>
      <c r="H344" s="40"/>
      <c r="I344" s="147"/>
      <c r="J344" s="40"/>
      <c r="K344" s="40"/>
      <c r="L344" s="44"/>
      <c r="M344" s="242"/>
      <c r="N344" s="243"/>
      <c r="O344" s="84"/>
      <c r="P344" s="84"/>
      <c r="Q344" s="84"/>
      <c r="R344" s="84"/>
      <c r="S344" s="84"/>
      <c r="T344" s="85"/>
      <c r="U344" s="38"/>
      <c r="V344" s="38"/>
      <c r="W344" s="38"/>
      <c r="X344" s="38"/>
      <c r="Y344" s="38"/>
      <c r="Z344" s="38"/>
      <c r="AA344" s="38"/>
      <c r="AB344" s="38"/>
      <c r="AC344" s="38"/>
      <c r="AD344" s="38"/>
      <c r="AE344" s="38"/>
      <c r="AT344" s="17" t="s">
        <v>213</v>
      </c>
      <c r="AU344" s="17" t="s">
        <v>83</v>
      </c>
    </row>
    <row r="345" s="2" customFormat="1">
      <c r="A345" s="38"/>
      <c r="B345" s="39"/>
      <c r="C345" s="40"/>
      <c r="D345" s="240" t="s">
        <v>240</v>
      </c>
      <c r="E345" s="40"/>
      <c r="F345" s="244" t="s">
        <v>1298</v>
      </c>
      <c r="G345" s="40"/>
      <c r="H345" s="40"/>
      <c r="I345" s="147"/>
      <c r="J345" s="40"/>
      <c r="K345" s="40"/>
      <c r="L345" s="44"/>
      <c r="M345" s="242"/>
      <c r="N345" s="243"/>
      <c r="O345" s="84"/>
      <c r="P345" s="84"/>
      <c r="Q345" s="84"/>
      <c r="R345" s="84"/>
      <c r="S345" s="84"/>
      <c r="T345" s="85"/>
      <c r="U345" s="38"/>
      <c r="V345" s="38"/>
      <c r="W345" s="38"/>
      <c r="X345" s="38"/>
      <c r="Y345" s="38"/>
      <c r="Z345" s="38"/>
      <c r="AA345" s="38"/>
      <c r="AB345" s="38"/>
      <c r="AC345" s="38"/>
      <c r="AD345" s="38"/>
      <c r="AE345" s="38"/>
      <c r="AT345" s="17" t="s">
        <v>240</v>
      </c>
      <c r="AU345" s="17" t="s">
        <v>83</v>
      </c>
    </row>
    <row r="346" s="14" customFormat="1">
      <c r="A346" s="14"/>
      <c r="B346" s="255"/>
      <c r="C346" s="256"/>
      <c r="D346" s="240" t="s">
        <v>217</v>
      </c>
      <c r="E346" s="257" t="s">
        <v>19</v>
      </c>
      <c r="F346" s="258" t="s">
        <v>1299</v>
      </c>
      <c r="G346" s="256"/>
      <c r="H346" s="259">
        <v>24.298999999999999</v>
      </c>
      <c r="I346" s="260"/>
      <c r="J346" s="256"/>
      <c r="K346" s="256"/>
      <c r="L346" s="261"/>
      <c r="M346" s="262"/>
      <c r="N346" s="263"/>
      <c r="O346" s="263"/>
      <c r="P346" s="263"/>
      <c r="Q346" s="263"/>
      <c r="R346" s="263"/>
      <c r="S346" s="263"/>
      <c r="T346" s="264"/>
      <c r="U346" s="14"/>
      <c r="V346" s="14"/>
      <c r="W346" s="14"/>
      <c r="X346" s="14"/>
      <c r="Y346" s="14"/>
      <c r="Z346" s="14"/>
      <c r="AA346" s="14"/>
      <c r="AB346" s="14"/>
      <c r="AC346" s="14"/>
      <c r="AD346" s="14"/>
      <c r="AE346" s="14"/>
      <c r="AT346" s="265" t="s">
        <v>217</v>
      </c>
      <c r="AU346" s="265" t="s">
        <v>83</v>
      </c>
      <c r="AV346" s="14" t="s">
        <v>83</v>
      </c>
      <c r="AW346" s="14" t="s">
        <v>35</v>
      </c>
      <c r="AX346" s="14" t="s">
        <v>81</v>
      </c>
      <c r="AY346" s="265" t="s">
        <v>204</v>
      </c>
    </row>
    <row r="347" s="2" customFormat="1" ht="21.75" customHeight="1">
      <c r="A347" s="38"/>
      <c r="B347" s="39"/>
      <c r="C347" s="227" t="s">
        <v>1300</v>
      </c>
      <c r="D347" s="227" t="s">
        <v>207</v>
      </c>
      <c r="E347" s="228" t="s">
        <v>1301</v>
      </c>
      <c r="F347" s="229" t="s">
        <v>1302</v>
      </c>
      <c r="G347" s="230" t="s">
        <v>286</v>
      </c>
      <c r="H347" s="231">
        <v>3.3799999999999999</v>
      </c>
      <c r="I347" s="232"/>
      <c r="J347" s="233">
        <f>ROUND(I347*H347,2)</f>
        <v>0</v>
      </c>
      <c r="K347" s="229" t="s">
        <v>1006</v>
      </c>
      <c r="L347" s="44"/>
      <c r="M347" s="234" t="s">
        <v>19</v>
      </c>
      <c r="N347" s="235" t="s">
        <v>45</v>
      </c>
      <c r="O347" s="84"/>
      <c r="P347" s="236">
        <f>O347*H347</f>
        <v>0</v>
      </c>
      <c r="Q347" s="236">
        <v>0.00046999999999999999</v>
      </c>
      <c r="R347" s="236">
        <f>Q347*H347</f>
        <v>0.0015885999999999999</v>
      </c>
      <c r="S347" s="236">
        <v>0</v>
      </c>
      <c r="T347" s="237">
        <f>S347*H347</f>
        <v>0</v>
      </c>
      <c r="U347" s="38"/>
      <c r="V347" s="38"/>
      <c r="W347" s="38"/>
      <c r="X347" s="38"/>
      <c r="Y347" s="38"/>
      <c r="Z347" s="38"/>
      <c r="AA347" s="38"/>
      <c r="AB347" s="38"/>
      <c r="AC347" s="38"/>
      <c r="AD347" s="38"/>
      <c r="AE347" s="38"/>
      <c r="AR347" s="238" t="s">
        <v>104</v>
      </c>
      <c r="AT347" s="238" t="s">
        <v>207</v>
      </c>
      <c r="AU347" s="238" t="s">
        <v>83</v>
      </c>
      <c r="AY347" s="17" t="s">
        <v>204</v>
      </c>
      <c r="BE347" s="239">
        <f>IF(N347="základní",J347,0)</f>
        <v>0</v>
      </c>
      <c r="BF347" s="239">
        <f>IF(N347="snížená",J347,0)</f>
        <v>0</v>
      </c>
      <c r="BG347" s="239">
        <f>IF(N347="zákl. přenesená",J347,0)</f>
        <v>0</v>
      </c>
      <c r="BH347" s="239">
        <f>IF(N347="sníž. přenesená",J347,0)</f>
        <v>0</v>
      </c>
      <c r="BI347" s="239">
        <f>IF(N347="nulová",J347,0)</f>
        <v>0</v>
      </c>
      <c r="BJ347" s="17" t="s">
        <v>81</v>
      </c>
      <c r="BK347" s="239">
        <f>ROUND(I347*H347,2)</f>
        <v>0</v>
      </c>
      <c r="BL347" s="17" t="s">
        <v>104</v>
      </c>
      <c r="BM347" s="238" t="s">
        <v>1303</v>
      </c>
    </row>
    <row r="348" s="2" customFormat="1">
      <c r="A348" s="38"/>
      <c r="B348" s="39"/>
      <c r="C348" s="40"/>
      <c r="D348" s="240" t="s">
        <v>213</v>
      </c>
      <c r="E348" s="40"/>
      <c r="F348" s="241" t="s">
        <v>1304</v>
      </c>
      <c r="G348" s="40"/>
      <c r="H348" s="40"/>
      <c r="I348" s="147"/>
      <c r="J348" s="40"/>
      <c r="K348" s="40"/>
      <c r="L348" s="44"/>
      <c r="M348" s="242"/>
      <c r="N348" s="243"/>
      <c r="O348" s="84"/>
      <c r="P348" s="84"/>
      <c r="Q348" s="84"/>
      <c r="R348" s="84"/>
      <c r="S348" s="84"/>
      <c r="T348" s="85"/>
      <c r="U348" s="38"/>
      <c r="V348" s="38"/>
      <c r="W348" s="38"/>
      <c r="X348" s="38"/>
      <c r="Y348" s="38"/>
      <c r="Z348" s="38"/>
      <c r="AA348" s="38"/>
      <c r="AB348" s="38"/>
      <c r="AC348" s="38"/>
      <c r="AD348" s="38"/>
      <c r="AE348" s="38"/>
      <c r="AT348" s="17" t="s">
        <v>213</v>
      </c>
      <c r="AU348" s="17" t="s">
        <v>83</v>
      </c>
    </row>
    <row r="349" s="13" customFormat="1">
      <c r="A349" s="13"/>
      <c r="B349" s="245"/>
      <c r="C349" s="246"/>
      <c r="D349" s="240" t="s">
        <v>217</v>
      </c>
      <c r="E349" s="247" t="s">
        <v>19</v>
      </c>
      <c r="F349" s="248" t="s">
        <v>1305</v>
      </c>
      <c r="G349" s="246"/>
      <c r="H349" s="247" t="s">
        <v>19</v>
      </c>
      <c r="I349" s="249"/>
      <c r="J349" s="246"/>
      <c r="K349" s="246"/>
      <c r="L349" s="250"/>
      <c r="M349" s="251"/>
      <c r="N349" s="252"/>
      <c r="O349" s="252"/>
      <c r="P349" s="252"/>
      <c r="Q349" s="252"/>
      <c r="R349" s="252"/>
      <c r="S349" s="252"/>
      <c r="T349" s="253"/>
      <c r="U349" s="13"/>
      <c r="V349" s="13"/>
      <c r="W349" s="13"/>
      <c r="X349" s="13"/>
      <c r="Y349" s="13"/>
      <c r="Z349" s="13"/>
      <c r="AA349" s="13"/>
      <c r="AB349" s="13"/>
      <c r="AC349" s="13"/>
      <c r="AD349" s="13"/>
      <c r="AE349" s="13"/>
      <c r="AT349" s="254" t="s">
        <v>217</v>
      </c>
      <c r="AU349" s="254" t="s">
        <v>83</v>
      </c>
      <c r="AV349" s="13" t="s">
        <v>81</v>
      </c>
      <c r="AW349" s="13" t="s">
        <v>35</v>
      </c>
      <c r="AX349" s="13" t="s">
        <v>74</v>
      </c>
      <c r="AY349" s="254" t="s">
        <v>204</v>
      </c>
    </row>
    <row r="350" s="14" customFormat="1">
      <c r="A350" s="14"/>
      <c r="B350" s="255"/>
      <c r="C350" s="256"/>
      <c r="D350" s="240" t="s">
        <v>217</v>
      </c>
      <c r="E350" s="257" t="s">
        <v>19</v>
      </c>
      <c r="F350" s="258" t="s">
        <v>1306</v>
      </c>
      <c r="G350" s="256"/>
      <c r="H350" s="259">
        <v>3.3799999999999999</v>
      </c>
      <c r="I350" s="260"/>
      <c r="J350" s="256"/>
      <c r="K350" s="256"/>
      <c r="L350" s="261"/>
      <c r="M350" s="262"/>
      <c r="N350" s="263"/>
      <c r="O350" s="263"/>
      <c r="P350" s="263"/>
      <c r="Q350" s="263"/>
      <c r="R350" s="263"/>
      <c r="S350" s="263"/>
      <c r="T350" s="264"/>
      <c r="U350" s="14"/>
      <c r="V350" s="14"/>
      <c r="W350" s="14"/>
      <c r="X350" s="14"/>
      <c r="Y350" s="14"/>
      <c r="Z350" s="14"/>
      <c r="AA350" s="14"/>
      <c r="AB350" s="14"/>
      <c r="AC350" s="14"/>
      <c r="AD350" s="14"/>
      <c r="AE350" s="14"/>
      <c r="AT350" s="265" t="s">
        <v>217</v>
      </c>
      <c r="AU350" s="265" t="s">
        <v>83</v>
      </c>
      <c r="AV350" s="14" t="s">
        <v>83</v>
      </c>
      <c r="AW350" s="14" t="s">
        <v>35</v>
      </c>
      <c r="AX350" s="14" t="s">
        <v>81</v>
      </c>
      <c r="AY350" s="265" t="s">
        <v>204</v>
      </c>
    </row>
    <row r="351" s="12" customFormat="1" ht="22.8" customHeight="1">
      <c r="A351" s="12"/>
      <c r="B351" s="211"/>
      <c r="C351" s="212"/>
      <c r="D351" s="213" t="s">
        <v>73</v>
      </c>
      <c r="E351" s="225" t="s">
        <v>258</v>
      </c>
      <c r="F351" s="225" t="s">
        <v>1307</v>
      </c>
      <c r="G351" s="212"/>
      <c r="H351" s="212"/>
      <c r="I351" s="215"/>
      <c r="J351" s="226">
        <f>BK351</f>
        <v>0</v>
      </c>
      <c r="K351" s="212"/>
      <c r="L351" s="217"/>
      <c r="M351" s="218"/>
      <c r="N351" s="219"/>
      <c r="O351" s="219"/>
      <c r="P351" s="220">
        <f>SUM(P352:P504)</f>
        <v>0</v>
      </c>
      <c r="Q351" s="219"/>
      <c r="R351" s="220">
        <f>SUM(R352:R504)</f>
        <v>17.449807720000003</v>
      </c>
      <c r="S351" s="219"/>
      <c r="T351" s="221">
        <f>SUM(T352:T504)</f>
        <v>42.597641500000002</v>
      </c>
      <c r="U351" s="12"/>
      <c r="V351" s="12"/>
      <c r="W351" s="12"/>
      <c r="X351" s="12"/>
      <c r="Y351" s="12"/>
      <c r="Z351" s="12"/>
      <c r="AA351" s="12"/>
      <c r="AB351" s="12"/>
      <c r="AC351" s="12"/>
      <c r="AD351" s="12"/>
      <c r="AE351" s="12"/>
      <c r="AR351" s="222" t="s">
        <v>81</v>
      </c>
      <c r="AT351" s="223" t="s">
        <v>73</v>
      </c>
      <c r="AU351" s="223" t="s">
        <v>81</v>
      </c>
      <c r="AY351" s="222" t="s">
        <v>204</v>
      </c>
      <c r="BK351" s="224">
        <f>SUM(BK352:BK504)</f>
        <v>0</v>
      </c>
    </row>
    <row r="352" s="2" customFormat="1" ht="16.5" customHeight="1">
      <c r="A352" s="38"/>
      <c r="B352" s="39"/>
      <c r="C352" s="227" t="s">
        <v>1308</v>
      </c>
      <c r="D352" s="227" t="s">
        <v>207</v>
      </c>
      <c r="E352" s="228" t="s">
        <v>1309</v>
      </c>
      <c r="F352" s="229" t="s">
        <v>1310</v>
      </c>
      <c r="G352" s="230" t="s">
        <v>286</v>
      </c>
      <c r="H352" s="231">
        <v>14.699999999999999</v>
      </c>
      <c r="I352" s="232"/>
      <c r="J352" s="233">
        <f>ROUND(I352*H352,2)</f>
        <v>0</v>
      </c>
      <c r="K352" s="229" t="s">
        <v>1006</v>
      </c>
      <c r="L352" s="44"/>
      <c r="M352" s="234" t="s">
        <v>19</v>
      </c>
      <c r="N352" s="235" t="s">
        <v>45</v>
      </c>
      <c r="O352" s="84"/>
      <c r="P352" s="236">
        <f>O352*H352</f>
        <v>0</v>
      </c>
      <c r="Q352" s="236">
        <v>0.00117</v>
      </c>
      <c r="R352" s="236">
        <f>Q352*H352</f>
        <v>0.017198999999999999</v>
      </c>
      <c r="S352" s="236">
        <v>0</v>
      </c>
      <c r="T352" s="237">
        <f>S352*H352</f>
        <v>0</v>
      </c>
      <c r="U352" s="38"/>
      <c r="V352" s="38"/>
      <c r="W352" s="38"/>
      <c r="X352" s="38"/>
      <c r="Y352" s="38"/>
      <c r="Z352" s="38"/>
      <c r="AA352" s="38"/>
      <c r="AB352" s="38"/>
      <c r="AC352" s="38"/>
      <c r="AD352" s="38"/>
      <c r="AE352" s="38"/>
      <c r="AR352" s="238" t="s">
        <v>104</v>
      </c>
      <c r="AT352" s="238" t="s">
        <v>207</v>
      </c>
      <c r="AU352" s="238" t="s">
        <v>83</v>
      </c>
      <c r="AY352" s="17" t="s">
        <v>204</v>
      </c>
      <c r="BE352" s="239">
        <f>IF(N352="základní",J352,0)</f>
        <v>0</v>
      </c>
      <c r="BF352" s="239">
        <f>IF(N352="snížená",J352,0)</f>
        <v>0</v>
      </c>
      <c r="BG352" s="239">
        <f>IF(N352="zákl. přenesená",J352,0)</f>
        <v>0</v>
      </c>
      <c r="BH352" s="239">
        <f>IF(N352="sníž. přenesená",J352,0)</f>
        <v>0</v>
      </c>
      <c r="BI352" s="239">
        <f>IF(N352="nulová",J352,0)</f>
        <v>0</v>
      </c>
      <c r="BJ352" s="17" t="s">
        <v>81</v>
      </c>
      <c r="BK352" s="239">
        <f>ROUND(I352*H352,2)</f>
        <v>0</v>
      </c>
      <c r="BL352" s="17" t="s">
        <v>104</v>
      </c>
      <c r="BM352" s="238" t="s">
        <v>1311</v>
      </c>
    </row>
    <row r="353" s="2" customFormat="1">
      <c r="A353" s="38"/>
      <c r="B353" s="39"/>
      <c r="C353" s="40"/>
      <c r="D353" s="240" t="s">
        <v>213</v>
      </c>
      <c r="E353" s="40"/>
      <c r="F353" s="241" t="s">
        <v>1312</v>
      </c>
      <c r="G353" s="40"/>
      <c r="H353" s="40"/>
      <c r="I353" s="147"/>
      <c r="J353" s="40"/>
      <c r="K353" s="40"/>
      <c r="L353" s="44"/>
      <c r="M353" s="242"/>
      <c r="N353" s="243"/>
      <c r="O353" s="84"/>
      <c r="P353" s="84"/>
      <c r="Q353" s="84"/>
      <c r="R353" s="84"/>
      <c r="S353" s="84"/>
      <c r="T353" s="85"/>
      <c r="U353" s="38"/>
      <c r="V353" s="38"/>
      <c r="W353" s="38"/>
      <c r="X353" s="38"/>
      <c r="Y353" s="38"/>
      <c r="Z353" s="38"/>
      <c r="AA353" s="38"/>
      <c r="AB353" s="38"/>
      <c r="AC353" s="38"/>
      <c r="AD353" s="38"/>
      <c r="AE353" s="38"/>
      <c r="AT353" s="17" t="s">
        <v>213</v>
      </c>
      <c r="AU353" s="17" t="s">
        <v>83</v>
      </c>
    </row>
    <row r="354" s="2" customFormat="1">
      <c r="A354" s="38"/>
      <c r="B354" s="39"/>
      <c r="C354" s="40"/>
      <c r="D354" s="240" t="s">
        <v>215</v>
      </c>
      <c r="E354" s="40"/>
      <c r="F354" s="244" t="s">
        <v>1313</v>
      </c>
      <c r="G354" s="40"/>
      <c r="H354" s="40"/>
      <c r="I354" s="147"/>
      <c r="J354" s="40"/>
      <c r="K354" s="40"/>
      <c r="L354" s="44"/>
      <c r="M354" s="242"/>
      <c r="N354" s="243"/>
      <c r="O354" s="84"/>
      <c r="P354" s="84"/>
      <c r="Q354" s="84"/>
      <c r="R354" s="84"/>
      <c r="S354" s="84"/>
      <c r="T354" s="85"/>
      <c r="U354" s="38"/>
      <c r="V354" s="38"/>
      <c r="W354" s="38"/>
      <c r="X354" s="38"/>
      <c r="Y354" s="38"/>
      <c r="Z354" s="38"/>
      <c r="AA354" s="38"/>
      <c r="AB354" s="38"/>
      <c r="AC354" s="38"/>
      <c r="AD354" s="38"/>
      <c r="AE354" s="38"/>
      <c r="AT354" s="17" t="s">
        <v>215</v>
      </c>
      <c r="AU354" s="17" t="s">
        <v>83</v>
      </c>
    </row>
    <row r="355" s="2" customFormat="1">
      <c r="A355" s="38"/>
      <c r="B355" s="39"/>
      <c r="C355" s="40"/>
      <c r="D355" s="240" t="s">
        <v>240</v>
      </c>
      <c r="E355" s="40"/>
      <c r="F355" s="244" t="s">
        <v>1314</v>
      </c>
      <c r="G355" s="40"/>
      <c r="H355" s="40"/>
      <c r="I355" s="147"/>
      <c r="J355" s="40"/>
      <c r="K355" s="40"/>
      <c r="L355" s="44"/>
      <c r="M355" s="242"/>
      <c r="N355" s="243"/>
      <c r="O355" s="84"/>
      <c r="P355" s="84"/>
      <c r="Q355" s="84"/>
      <c r="R355" s="84"/>
      <c r="S355" s="84"/>
      <c r="T355" s="85"/>
      <c r="U355" s="38"/>
      <c r="V355" s="38"/>
      <c r="W355" s="38"/>
      <c r="X355" s="38"/>
      <c r="Y355" s="38"/>
      <c r="Z355" s="38"/>
      <c r="AA355" s="38"/>
      <c r="AB355" s="38"/>
      <c r="AC355" s="38"/>
      <c r="AD355" s="38"/>
      <c r="AE355" s="38"/>
      <c r="AT355" s="17" t="s">
        <v>240</v>
      </c>
      <c r="AU355" s="17" t="s">
        <v>83</v>
      </c>
    </row>
    <row r="356" s="14" customFormat="1">
      <c r="A356" s="14"/>
      <c r="B356" s="255"/>
      <c r="C356" s="256"/>
      <c r="D356" s="240" t="s">
        <v>217</v>
      </c>
      <c r="E356" s="257" t="s">
        <v>19</v>
      </c>
      <c r="F356" s="258" t="s">
        <v>1315</v>
      </c>
      <c r="G356" s="256"/>
      <c r="H356" s="259">
        <v>14.699999999999999</v>
      </c>
      <c r="I356" s="260"/>
      <c r="J356" s="256"/>
      <c r="K356" s="256"/>
      <c r="L356" s="261"/>
      <c r="M356" s="262"/>
      <c r="N356" s="263"/>
      <c r="O356" s="263"/>
      <c r="P356" s="263"/>
      <c r="Q356" s="263"/>
      <c r="R356" s="263"/>
      <c r="S356" s="263"/>
      <c r="T356" s="264"/>
      <c r="U356" s="14"/>
      <c r="V356" s="14"/>
      <c r="W356" s="14"/>
      <c r="X356" s="14"/>
      <c r="Y356" s="14"/>
      <c r="Z356" s="14"/>
      <c r="AA356" s="14"/>
      <c r="AB356" s="14"/>
      <c r="AC356" s="14"/>
      <c r="AD356" s="14"/>
      <c r="AE356" s="14"/>
      <c r="AT356" s="265" t="s">
        <v>217</v>
      </c>
      <c r="AU356" s="265" t="s">
        <v>83</v>
      </c>
      <c r="AV356" s="14" t="s">
        <v>83</v>
      </c>
      <c r="AW356" s="14" t="s">
        <v>35</v>
      </c>
      <c r="AX356" s="14" t="s">
        <v>81</v>
      </c>
      <c r="AY356" s="265" t="s">
        <v>204</v>
      </c>
    </row>
    <row r="357" s="2" customFormat="1" ht="16.5" customHeight="1">
      <c r="A357" s="38"/>
      <c r="B357" s="39"/>
      <c r="C357" s="227" t="s">
        <v>1316</v>
      </c>
      <c r="D357" s="227" t="s">
        <v>207</v>
      </c>
      <c r="E357" s="228" t="s">
        <v>1317</v>
      </c>
      <c r="F357" s="229" t="s">
        <v>1318</v>
      </c>
      <c r="G357" s="230" t="s">
        <v>286</v>
      </c>
      <c r="H357" s="231">
        <v>14.699999999999999</v>
      </c>
      <c r="I357" s="232"/>
      <c r="J357" s="233">
        <f>ROUND(I357*H357,2)</f>
        <v>0</v>
      </c>
      <c r="K357" s="229" t="s">
        <v>1006</v>
      </c>
      <c r="L357" s="44"/>
      <c r="M357" s="234" t="s">
        <v>19</v>
      </c>
      <c r="N357" s="235" t="s">
        <v>45</v>
      </c>
      <c r="O357" s="84"/>
      <c r="P357" s="236">
        <f>O357*H357</f>
        <v>0</v>
      </c>
      <c r="Q357" s="236">
        <v>0.00058049999999999996</v>
      </c>
      <c r="R357" s="236">
        <f>Q357*H357</f>
        <v>0.0085333499999999986</v>
      </c>
      <c r="S357" s="236">
        <v>0</v>
      </c>
      <c r="T357" s="237">
        <f>S357*H357</f>
        <v>0</v>
      </c>
      <c r="U357" s="38"/>
      <c r="V357" s="38"/>
      <c r="W357" s="38"/>
      <c r="X357" s="38"/>
      <c r="Y357" s="38"/>
      <c r="Z357" s="38"/>
      <c r="AA357" s="38"/>
      <c r="AB357" s="38"/>
      <c r="AC357" s="38"/>
      <c r="AD357" s="38"/>
      <c r="AE357" s="38"/>
      <c r="AR357" s="238" t="s">
        <v>104</v>
      </c>
      <c r="AT357" s="238" t="s">
        <v>207</v>
      </c>
      <c r="AU357" s="238" t="s">
        <v>83</v>
      </c>
      <c r="AY357" s="17" t="s">
        <v>204</v>
      </c>
      <c r="BE357" s="239">
        <f>IF(N357="základní",J357,0)</f>
        <v>0</v>
      </c>
      <c r="BF357" s="239">
        <f>IF(N357="snížená",J357,0)</f>
        <v>0</v>
      </c>
      <c r="BG357" s="239">
        <f>IF(N357="zákl. přenesená",J357,0)</f>
        <v>0</v>
      </c>
      <c r="BH357" s="239">
        <f>IF(N357="sníž. přenesená",J357,0)</f>
        <v>0</v>
      </c>
      <c r="BI357" s="239">
        <f>IF(N357="nulová",J357,0)</f>
        <v>0</v>
      </c>
      <c r="BJ357" s="17" t="s">
        <v>81</v>
      </c>
      <c r="BK357" s="239">
        <f>ROUND(I357*H357,2)</f>
        <v>0</v>
      </c>
      <c r="BL357" s="17" t="s">
        <v>104</v>
      </c>
      <c r="BM357" s="238" t="s">
        <v>1319</v>
      </c>
    </row>
    <row r="358" s="2" customFormat="1">
      <c r="A358" s="38"/>
      <c r="B358" s="39"/>
      <c r="C358" s="40"/>
      <c r="D358" s="240" t="s">
        <v>213</v>
      </c>
      <c r="E358" s="40"/>
      <c r="F358" s="241" t="s">
        <v>1320</v>
      </c>
      <c r="G358" s="40"/>
      <c r="H358" s="40"/>
      <c r="I358" s="147"/>
      <c r="J358" s="40"/>
      <c r="K358" s="40"/>
      <c r="L358" s="44"/>
      <c r="M358" s="242"/>
      <c r="N358" s="243"/>
      <c r="O358" s="84"/>
      <c r="P358" s="84"/>
      <c r="Q358" s="84"/>
      <c r="R358" s="84"/>
      <c r="S358" s="84"/>
      <c r="T358" s="85"/>
      <c r="U358" s="38"/>
      <c r="V358" s="38"/>
      <c r="W358" s="38"/>
      <c r="X358" s="38"/>
      <c r="Y358" s="38"/>
      <c r="Z358" s="38"/>
      <c r="AA358" s="38"/>
      <c r="AB358" s="38"/>
      <c r="AC358" s="38"/>
      <c r="AD358" s="38"/>
      <c r="AE358" s="38"/>
      <c r="AT358" s="17" t="s">
        <v>213</v>
      </c>
      <c r="AU358" s="17" t="s">
        <v>83</v>
      </c>
    </row>
    <row r="359" s="2" customFormat="1">
      <c r="A359" s="38"/>
      <c r="B359" s="39"/>
      <c r="C359" s="40"/>
      <c r="D359" s="240" t="s">
        <v>215</v>
      </c>
      <c r="E359" s="40"/>
      <c r="F359" s="244" t="s">
        <v>1313</v>
      </c>
      <c r="G359" s="40"/>
      <c r="H359" s="40"/>
      <c r="I359" s="147"/>
      <c r="J359" s="40"/>
      <c r="K359" s="40"/>
      <c r="L359" s="44"/>
      <c r="M359" s="242"/>
      <c r="N359" s="243"/>
      <c r="O359" s="84"/>
      <c r="P359" s="84"/>
      <c r="Q359" s="84"/>
      <c r="R359" s="84"/>
      <c r="S359" s="84"/>
      <c r="T359" s="85"/>
      <c r="U359" s="38"/>
      <c r="V359" s="38"/>
      <c r="W359" s="38"/>
      <c r="X359" s="38"/>
      <c r="Y359" s="38"/>
      <c r="Z359" s="38"/>
      <c r="AA359" s="38"/>
      <c r="AB359" s="38"/>
      <c r="AC359" s="38"/>
      <c r="AD359" s="38"/>
      <c r="AE359" s="38"/>
      <c r="AT359" s="17" t="s">
        <v>215</v>
      </c>
      <c r="AU359" s="17" t="s">
        <v>83</v>
      </c>
    </row>
    <row r="360" s="2" customFormat="1">
      <c r="A360" s="38"/>
      <c r="B360" s="39"/>
      <c r="C360" s="40"/>
      <c r="D360" s="240" t="s">
        <v>240</v>
      </c>
      <c r="E360" s="40"/>
      <c r="F360" s="244" t="s">
        <v>1314</v>
      </c>
      <c r="G360" s="40"/>
      <c r="H360" s="40"/>
      <c r="I360" s="147"/>
      <c r="J360" s="40"/>
      <c r="K360" s="40"/>
      <c r="L360" s="44"/>
      <c r="M360" s="242"/>
      <c r="N360" s="243"/>
      <c r="O360" s="84"/>
      <c r="P360" s="84"/>
      <c r="Q360" s="84"/>
      <c r="R360" s="84"/>
      <c r="S360" s="84"/>
      <c r="T360" s="85"/>
      <c r="U360" s="38"/>
      <c r="V360" s="38"/>
      <c r="W360" s="38"/>
      <c r="X360" s="38"/>
      <c r="Y360" s="38"/>
      <c r="Z360" s="38"/>
      <c r="AA360" s="38"/>
      <c r="AB360" s="38"/>
      <c r="AC360" s="38"/>
      <c r="AD360" s="38"/>
      <c r="AE360" s="38"/>
      <c r="AT360" s="17" t="s">
        <v>240</v>
      </c>
      <c r="AU360" s="17" t="s">
        <v>83</v>
      </c>
    </row>
    <row r="361" s="2" customFormat="1" ht="21.75" customHeight="1">
      <c r="A361" s="38"/>
      <c r="B361" s="39"/>
      <c r="C361" s="277" t="s">
        <v>1321</v>
      </c>
      <c r="D361" s="277" t="s">
        <v>270</v>
      </c>
      <c r="E361" s="278" t="s">
        <v>1322</v>
      </c>
      <c r="F361" s="279" t="s">
        <v>1323</v>
      </c>
      <c r="G361" s="280" t="s">
        <v>250</v>
      </c>
      <c r="H361" s="281">
        <v>0.12</v>
      </c>
      <c r="I361" s="282"/>
      <c r="J361" s="283">
        <f>ROUND(I361*H361,2)</f>
        <v>0</v>
      </c>
      <c r="K361" s="279" t="s">
        <v>19</v>
      </c>
      <c r="L361" s="284"/>
      <c r="M361" s="285" t="s">
        <v>19</v>
      </c>
      <c r="N361" s="286" t="s">
        <v>45</v>
      </c>
      <c r="O361" s="84"/>
      <c r="P361" s="236">
        <f>O361*H361</f>
        <v>0</v>
      </c>
      <c r="Q361" s="236">
        <v>1</v>
      </c>
      <c r="R361" s="236">
        <f>Q361*H361</f>
        <v>0.12</v>
      </c>
      <c r="S361" s="236">
        <v>0</v>
      </c>
      <c r="T361" s="237">
        <f>S361*H361</f>
        <v>0</v>
      </c>
      <c r="U361" s="38"/>
      <c r="V361" s="38"/>
      <c r="W361" s="38"/>
      <c r="X361" s="38"/>
      <c r="Y361" s="38"/>
      <c r="Z361" s="38"/>
      <c r="AA361" s="38"/>
      <c r="AB361" s="38"/>
      <c r="AC361" s="38"/>
      <c r="AD361" s="38"/>
      <c r="AE361" s="38"/>
      <c r="AR361" s="238" t="s">
        <v>252</v>
      </c>
      <c r="AT361" s="238" t="s">
        <v>270</v>
      </c>
      <c r="AU361" s="238" t="s">
        <v>83</v>
      </c>
      <c r="AY361" s="17" t="s">
        <v>204</v>
      </c>
      <c r="BE361" s="239">
        <f>IF(N361="základní",J361,0)</f>
        <v>0</v>
      </c>
      <c r="BF361" s="239">
        <f>IF(N361="snížená",J361,0)</f>
        <v>0</v>
      </c>
      <c r="BG361" s="239">
        <f>IF(N361="zákl. přenesená",J361,0)</f>
        <v>0</v>
      </c>
      <c r="BH361" s="239">
        <f>IF(N361="sníž. přenesená",J361,0)</f>
        <v>0</v>
      </c>
      <c r="BI361" s="239">
        <f>IF(N361="nulová",J361,0)</f>
        <v>0</v>
      </c>
      <c r="BJ361" s="17" t="s">
        <v>81</v>
      </c>
      <c r="BK361" s="239">
        <f>ROUND(I361*H361,2)</f>
        <v>0</v>
      </c>
      <c r="BL361" s="17" t="s">
        <v>104</v>
      </c>
      <c r="BM361" s="238" t="s">
        <v>1324</v>
      </c>
    </row>
    <row r="362" s="2" customFormat="1">
      <c r="A362" s="38"/>
      <c r="B362" s="39"/>
      <c r="C362" s="40"/>
      <c r="D362" s="240" t="s">
        <v>213</v>
      </c>
      <c r="E362" s="40"/>
      <c r="F362" s="241" t="s">
        <v>1323</v>
      </c>
      <c r="G362" s="40"/>
      <c r="H362" s="40"/>
      <c r="I362" s="147"/>
      <c r="J362" s="40"/>
      <c r="K362" s="40"/>
      <c r="L362" s="44"/>
      <c r="M362" s="242"/>
      <c r="N362" s="243"/>
      <c r="O362" s="84"/>
      <c r="P362" s="84"/>
      <c r="Q362" s="84"/>
      <c r="R362" s="84"/>
      <c r="S362" s="84"/>
      <c r="T362" s="85"/>
      <c r="U362" s="38"/>
      <c r="V362" s="38"/>
      <c r="W362" s="38"/>
      <c r="X362" s="38"/>
      <c r="Y362" s="38"/>
      <c r="Z362" s="38"/>
      <c r="AA362" s="38"/>
      <c r="AB362" s="38"/>
      <c r="AC362" s="38"/>
      <c r="AD362" s="38"/>
      <c r="AE362" s="38"/>
      <c r="AT362" s="17" t="s">
        <v>213</v>
      </c>
      <c r="AU362" s="17" t="s">
        <v>83</v>
      </c>
    </row>
    <row r="363" s="2" customFormat="1">
      <c r="A363" s="38"/>
      <c r="B363" s="39"/>
      <c r="C363" s="40"/>
      <c r="D363" s="240" t="s">
        <v>240</v>
      </c>
      <c r="E363" s="40"/>
      <c r="F363" s="244" t="s">
        <v>1325</v>
      </c>
      <c r="G363" s="40"/>
      <c r="H363" s="40"/>
      <c r="I363" s="147"/>
      <c r="J363" s="40"/>
      <c r="K363" s="40"/>
      <c r="L363" s="44"/>
      <c r="M363" s="242"/>
      <c r="N363" s="243"/>
      <c r="O363" s="84"/>
      <c r="P363" s="84"/>
      <c r="Q363" s="84"/>
      <c r="R363" s="84"/>
      <c r="S363" s="84"/>
      <c r="T363" s="85"/>
      <c r="U363" s="38"/>
      <c r="V363" s="38"/>
      <c r="W363" s="38"/>
      <c r="X363" s="38"/>
      <c r="Y363" s="38"/>
      <c r="Z363" s="38"/>
      <c r="AA363" s="38"/>
      <c r="AB363" s="38"/>
      <c r="AC363" s="38"/>
      <c r="AD363" s="38"/>
      <c r="AE363" s="38"/>
      <c r="AT363" s="17" t="s">
        <v>240</v>
      </c>
      <c r="AU363" s="17" t="s">
        <v>83</v>
      </c>
    </row>
    <row r="364" s="13" customFormat="1">
      <c r="A364" s="13"/>
      <c r="B364" s="245"/>
      <c r="C364" s="246"/>
      <c r="D364" s="240" t="s">
        <v>217</v>
      </c>
      <c r="E364" s="247" t="s">
        <v>19</v>
      </c>
      <c r="F364" s="248" t="s">
        <v>1326</v>
      </c>
      <c r="G364" s="246"/>
      <c r="H364" s="247" t="s">
        <v>19</v>
      </c>
      <c r="I364" s="249"/>
      <c r="J364" s="246"/>
      <c r="K364" s="246"/>
      <c r="L364" s="250"/>
      <c r="M364" s="251"/>
      <c r="N364" s="252"/>
      <c r="O364" s="252"/>
      <c r="P364" s="252"/>
      <c r="Q364" s="252"/>
      <c r="R364" s="252"/>
      <c r="S364" s="252"/>
      <c r="T364" s="253"/>
      <c r="U364" s="13"/>
      <c r="V364" s="13"/>
      <c r="W364" s="13"/>
      <c r="X364" s="13"/>
      <c r="Y364" s="13"/>
      <c r="Z364" s="13"/>
      <c r="AA364" s="13"/>
      <c r="AB364" s="13"/>
      <c r="AC364" s="13"/>
      <c r="AD364" s="13"/>
      <c r="AE364" s="13"/>
      <c r="AT364" s="254" t="s">
        <v>217</v>
      </c>
      <c r="AU364" s="254" t="s">
        <v>83</v>
      </c>
      <c r="AV364" s="13" t="s">
        <v>81</v>
      </c>
      <c r="AW364" s="13" t="s">
        <v>35</v>
      </c>
      <c r="AX364" s="13" t="s">
        <v>74</v>
      </c>
      <c r="AY364" s="254" t="s">
        <v>204</v>
      </c>
    </row>
    <row r="365" s="14" customFormat="1">
      <c r="A365" s="14"/>
      <c r="B365" s="255"/>
      <c r="C365" s="256"/>
      <c r="D365" s="240" t="s">
        <v>217</v>
      </c>
      <c r="E365" s="257" t="s">
        <v>19</v>
      </c>
      <c r="F365" s="258" t="s">
        <v>1327</v>
      </c>
      <c r="G365" s="256"/>
      <c r="H365" s="259">
        <v>0.12</v>
      </c>
      <c r="I365" s="260"/>
      <c r="J365" s="256"/>
      <c r="K365" s="256"/>
      <c r="L365" s="261"/>
      <c r="M365" s="262"/>
      <c r="N365" s="263"/>
      <c r="O365" s="263"/>
      <c r="P365" s="263"/>
      <c r="Q365" s="263"/>
      <c r="R365" s="263"/>
      <c r="S365" s="263"/>
      <c r="T365" s="264"/>
      <c r="U365" s="14"/>
      <c r="V365" s="14"/>
      <c r="W365" s="14"/>
      <c r="X365" s="14"/>
      <c r="Y365" s="14"/>
      <c r="Z365" s="14"/>
      <c r="AA365" s="14"/>
      <c r="AB365" s="14"/>
      <c r="AC365" s="14"/>
      <c r="AD365" s="14"/>
      <c r="AE365" s="14"/>
      <c r="AT365" s="265" t="s">
        <v>217</v>
      </c>
      <c r="AU365" s="265" t="s">
        <v>83</v>
      </c>
      <c r="AV365" s="14" t="s">
        <v>83</v>
      </c>
      <c r="AW365" s="14" t="s">
        <v>35</v>
      </c>
      <c r="AX365" s="14" t="s">
        <v>81</v>
      </c>
      <c r="AY365" s="265" t="s">
        <v>204</v>
      </c>
    </row>
    <row r="366" s="2" customFormat="1" ht="21.75" customHeight="1">
      <c r="A366" s="38"/>
      <c r="B366" s="39"/>
      <c r="C366" s="277" t="s">
        <v>1328</v>
      </c>
      <c r="D366" s="277" t="s">
        <v>270</v>
      </c>
      <c r="E366" s="278" t="s">
        <v>1329</v>
      </c>
      <c r="F366" s="279" t="s">
        <v>1330</v>
      </c>
      <c r="G366" s="280" t="s">
        <v>250</v>
      </c>
      <c r="H366" s="281">
        <v>0.20200000000000001</v>
      </c>
      <c r="I366" s="282"/>
      <c r="J366" s="283">
        <f>ROUND(I366*H366,2)</f>
        <v>0</v>
      </c>
      <c r="K366" s="279" t="s">
        <v>1006</v>
      </c>
      <c r="L366" s="284"/>
      <c r="M366" s="285" t="s">
        <v>19</v>
      </c>
      <c r="N366" s="286" t="s">
        <v>45</v>
      </c>
      <c r="O366" s="84"/>
      <c r="P366" s="236">
        <f>O366*H366</f>
        <v>0</v>
      </c>
      <c r="Q366" s="236">
        <v>1</v>
      </c>
      <c r="R366" s="236">
        <f>Q366*H366</f>
        <v>0.20200000000000001</v>
      </c>
      <c r="S366" s="236">
        <v>0</v>
      </c>
      <c r="T366" s="237">
        <f>S366*H366</f>
        <v>0</v>
      </c>
      <c r="U366" s="38"/>
      <c r="V366" s="38"/>
      <c r="W366" s="38"/>
      <c r="X366" s="38"/>
      <c r="Y366" s="38"/>
      <c r="Z366" s="38"/>
      <c r="AA366" s="38"/>
      <c r="AB366" s="38"/>
      <c r="AC366" s="38"/>
      <c r="AD366" s="38"/>
      <c r="AE366" s="38"/>
      <c r="AR366" s="238" t="s">
        <v>252</v>
      </c>
      <c r="AT366" s="238" t="s">
        <v>270</v>
      </c>
      <c r="AU366" s="238" t="s">
        <v>83</v>
      </c>
      <c r="AY366" s="17" t="s">
        <v>204</v>
      </c>
      <c r="BE366" s="239">
        <f>IF(N366="základní",J366,0)</f>
        <v>0</v>
      </c>
      <c r="BF366" s="239">
        <f>IF(N366="snížená",J366,0)</f>
        <v>0</v>
      </c>
      <c r="BG366" s="239">
        <f>IF(N366="zákl. přenesená",J366,0)</f>
        <v>0</v>
      </c>
      <c r="BH366" s="239">
        <f>IF(N366="sníž. přenesená",J366,0)</f>
        <v>0</v>
      </c>
      <c r="BI366" s="239">
        <f>IF(N366="nulová",J366,0)</f>
        <v>0</v>
      </c>
      <c r="BJ366" s="17" t="s">
        <v>81</v>
      </c>
      <c r="BK366" s="239">
        <f>ROUND(I366*H366,2)</f>
        <v>0</v>
      </c>
      <c r="BL366" s="17" t="s">
        <v>104</v>
      </c>
      <c r="BM366" s="238" t="s">
        <v>1331</v>
      </c>
    </row>
    <row r="367" s="2" customFormat="1">
      <c r="A367" s="38"/>
      <c r="B367" s="39"/>
      <c r="C367" s="40"/>
      <c r="D367" s="240" t="s">
        <v>213</v>
      </c>
      <c r="E367" s="40"/>
      <c r="F367" s="241" t="s">
        <v>1330</v>
      </c>
      <c r="G367" s="40"/>
      <c r="H367" s="40"/>
      <c r="I367" s="147"/>
      <c r="J367" s="40"/>
      <c r="K367" s="40"/>
      <c r="L367" s="44"/>
      <c r="M367" s="242"/>
      <c r="N367" s="243"/>
      <c r="O367" s="84"/>
      <c r="P367" s="84"/>
      <c r="Q367" s="84"/>
      <c r="R367" s="84"/>
      <c r="S367" s="84"/>
      <c r="T367" s="85"/>
      <c r="U367" s="38"/>
      <c r="V367" s="38"/>
      <c r="W367" s="38"/>
      <c r="X367" s="38"/>
      <c r="Y367" s="38"/>
      <c r="Z367" s="38"/>
      <c r="AA367" s="38"/>
      <c r="AB367" s="38"/>
      <c r="AC367" s="38"/>
      <c r="AD367" s="38"/>
      <c r="AE367" s="38"/>
      <c r="AT367" s="17" t="s">
        <v>213</v>
      </c>
      <c r="AU367" s="17" t="s">
        <v>83</v>
      </c>
    </row>
    <row r="368" s="2" customFormat="1">
      <c r="A368" s="38"/>
      <c r="B368" s="39"/>
      <c r="C368" s="40"/>
      <c r="D368" s="240" t="s">
        <v>240</v>
      </c>
      <c r="E368" s="40"/>
      <c r="F368" s="244" t="s">
        <v>1332</v>
      </c>
      <c r="G368" s="40"/>
      <c r="H368" s="40"/>
      <c r="I368" s="147"/>
      <c r="J368" s="40"/>
      <c r="K368" s="40"/>
      <c r="L368" s="44"/>
      <c r="M368" s="242"/>
      <c r="N368" s="243"/>
      <c r="O368" s="84"/>
      <c r="P368" s="84"/>
      <c r="Q368" s="84"/>
      <c r="R368" s="84"/>
      <c r="S368" s="84"/>
      <c r="T368" s="85"/>
      <c r="U368" s="38"/>
      <c r="V368" s="38"/>
      <c r="W368" s="38"/>
      <c r="X368" s="38"/>
      <c r="Y368" s="38"/>
      <c r="Z368" s="38"/>
      <c r="AA368" s="38"/>
      <c r="AB368" s="38"/>
      <c r="AC368" s="38"/>
      <c r="AD368" s="38"/>
      <c r="AE368" s="38"/>
      <c r="AT368" s="17" t="s">
        <v>240</v>
      </c>
      <c r="AU368" s="17" t="s">
        <v>83</v>
      </c>
    </row>
    <row r="369" s="13" customFormat="1">
      <c r="A369" s="13"/>
      <c r="B369" s="245"/>
      <c r="C369" s="246"/>
      <c r="D369" s="240" t="s">
        <v>217</v>
      </c>
      <c r="E369" s="247" t="s">
        <v>19</v>
      </c>
      <c r="F369" s="248" t="s">
        <v>1333</v>
      </c>
      <c r="G369" s="246"/>
      <c r="H369" s="247" t="s">
        <v>19</v>
      </c>
      <c r="I369" s="249"/>
      <c r="J369" s="246"/>
      <c r="K369" s="246"/>
      <c r="L369" s="250"/>
      <c r="M369" s="251"/>
      <c r="N369" s="252"/>
      <c r="O369" s="252"/>
      <c r="P369" s="252"/>
      <c r="Q369" s="252"/>
      <c r="R369" s="252"/>
      <c r="S369" s="252"/>
      <c r="T369" s="253"/>
      <c r="U369" s="13"/>
      <c r="V369" s="13"/>
      <c r="W369" s="13"/>
      <c r="X369" s="13"/>
      <c r="Y369" s="13"/>
      <c r="Z369" s="13"/>
      <c r="AA369" s="13"/>
      <c r="AB369" s="13"/>
      <c r="AC369" s="13"/>
      <c r="AD369" s="13"/>
      <c r="AE369" s="13"/>
      <c r="AT369" s="254" t="s">
        <v>217</v>
      </c>
      <c r="AU369" s="254" t="s">
        <v>83</v>
      </c>
      <c r="AV369" s="13" t="s">
        <v>81</v>
      </c>
      <c r="AW369" s="13" t="s">
        <v>35</v>
      </c>
      <c r="AX369" s="13" t="s">
        <v>74</v>
      </c>
      <c r="AY369" s="254" t="s">
        <v>204</v>
      </c>
    </row>
    <row r="370" s="14" customFormat="1">
      <c r="A370" s="14"/>
      <c r="B370" s="255"/>
      <c r="C370" s="256"/>
      <c r="D370" s="240" t="s">
        <v>217</v>
      </c>
      <c r="E370" s="257" t="s">
        <v>19</v>
      </c>
      <c r="F370" s="258" t="s">
        <v>1334</v>
      </c>
      <c r="G370" s="256"/>
      <c r="H370" s="259">
        <v>0.20200000000000001</v>
      </c>
      <c r="I370" s="260"/>
      <c r="J370" s="256"/>
      <c r="K370" s="256"/>
      <c r="L370" s="261"/>
      <c r="M370" s="262"/>
      <c r="N370" s="263"/>
      <c r="O370" s="263"/>
      <c r="P370" s="263"/>
      <c r="Q370" s="263"/>
      <c r="R370" s="263"/>
      <c r="S370" s="263"/>
      <c r="T370" s="264"/>
      <c r="U370" s="14"/>
      <c r="V370" s="14"/>
      <c r="W370" s="14"/>
      <c r="X370" s="14"/>
      <c r="Y370" s="14"/>
      <c r="Z370" s="14"/>
      <c r="AA370" s="14"/>
      <c r="AB370" s="14"/>
      <c r="AC370" s="14"/>
      <c r="AD370" s="14"/>
      <c r="AE370" s="14"/>
      <c r="AT370" s="265" t="s">
        <v>217</v>
      </c>
      <c r="AU370" s="265" t="s">
        <v>83</v>
      </c>
      <c r="AV370" s="14" t="s">
        <v>83</v>
      </c>
      <c r="AW370" s="14" t="s">
        <v>35</v>
      </c>
      <c r="AX370" s="14" t="s">
        <v>81</v>
      </c>
      <c r="AY370" s="265" t="s">
        <v>204</v>
      </c>
    </row>
    <row r="371" s="2" customFormat="1" ht="16.5" customHeight="1">
      <c r="A371" s="38"/>
      <c r="B371" s="39"/>
      <c r="C371" s="277" t="s">
        <v>1335</v>
      </c>
      <c r="D371" s="277" t="s">
        <v>270</v>
      </c>
      <c r="E371" s="278" t="s">
        <v>1336</v>
      </c>
      <c r="F371" s="279" t="s">
        <v>1337</v>
      </c>
      <c r="G371" s="280" t="s">
        <v>250</v>
      </c>
      <c r="H371" s="281">
        <v>0.098000000000000004</v>
      </c>
      <c r="I371" s="282"/>
      <c r="J371" s="283">
        <f>ROUND(I371*H371,2)</f>
        <v>0</v>
      </c>
      <c r="K371" s="279" t="s">
        <v>1006</v>
      </c>
      <c r="L371" s="284"/>
      <c r="M371" s="285" t="s">
        <v>19</v>
      </c>
      <c r="N371" s="286" t="s">
        <v>45</v>
      </c>
      <c r="O371" s="84"/>
      <c r="P371" s="236">
        <f>O371*H371</f>
        <v>0</v>
      </c>
      <c r="Q371" s="236">
        <v>1</v>
      </c>
      <c r="R371" s="236">
        <f>Q371*H371</f>
        <v>0.098000000000000004</v>
      </c>
      <c r="S371" s="236">
        <v>0</v>
      </c>
      <c r="T371" s="237">
        <f>S371*H371</f>
        <v>0</v>
      </c>
      <c r="U371" s="38"/>
      <c r="V371" s="38"/>
      <c r="W371" s="38"/>
      <c r="X371" s="38"/>
      <c r="Y371" s="38"/>
      <c r="Z371" s="38"/>
      <c r="AA371" s="38"/>
      <c r="AB371" s="38"/>
      <c r="AC371" s="38"/>
      <c r="AD371" s="38"/>
      <c r="AE371" s="38"/>
      <c r="AR371" s="238" t="s">
        <v>252</v>
      </c>
      <c r="AT371" s="238" t="s">
        <v>270</v>
      </c>
      <c r="AU371" s="238" t="s">
        <v>83</v>
      </c>
      <c r="AY371" s="17" t="s">
        <v>204</v>
      </c>
      <c r="BE371" s="239">
        <f>IF(N371="základní",J371,0)</f>
        <v>0</v>
      </c>
      <c r="BF371" s="239">
        <f>IF(N371="snížená",J371,0)</f>
        <v>0</v>
      </c>
      <c r="BG371" s="239">
        <f>IF(N371="zákl. přenesená",J371,0)</f>
        <v>0</v>
      </c>
      <c r="BH371" s="239">
        <f>IF(N371="sníž. přenesená",J371,0)</f>
        <v>0</v>
      </c>
      <c r="BI371" s="239">
        <f>IF(N371="nulová",J371,0)</f>
        <v>0</v>
      </c>
      <c r="BJ371" s="17" t="s">
        <v>81</v>
      </c>
      <c r="BK371" s="239">
        <f>ROUND(I371*H371,2)</f>
        <v>0</v>
      </c>
      <c r="BL371" s="17" t="s">
        <v>104</v>
      </c>
      <c r="BM371" s="238" t="s">
        <v>1338</v>
      </c>
    </row>
    <row r="372" s="2" customFormat="1">
      <c r="A372" s="38"/>
      <c r="B372" s="39"/>
      <c r="C372" s="40"/>
      <c r="D372" s="240" t="s">
        <v>213</v>
      </c>
      <c r="E372" s="40"/>
      <c r="F372" s="241" t="s">
        <v>1337</v>
      </c>
      <c r="G372" s="40"/>
      <c r="H372" s="40"/>
      <c r="I372" s="147"/>
      <c r="J372" s="40"/>
      <c r="K372" s="40"/>
      <c r="L372" s="44"/>
      <c r="M372" s="242"/>
      <c r="N372" s="243"/>
      <c r="O372" s="84"/>
      <c r="P372" s="84"/>
      <c r="Q372" s="84"/>
      <c r="R372" s="84"/>
      <c r="S372" s="84"/>
      <c r="T372" s="85"/>
      <c r="U372" s="38"/>
      <c r="V372" s="38"/>
      <c r="W372" s="38"/>
      <c r="X372" s="38"/>
      <c r="Y372" s="38"/>
      <c r="Z372" s="38"/>
      <c r="AA372" s="38"/>
      <c r="AB372" s="38"/>
      <c r="AC372" s="38"/>
      <c r="AD372" s="38"/>
      <c r="AE372" s="38"/>
      <c r="AT372" s="17" t="s">
        <v>213</v>
      </c>
      <c r="AU372" s="17" t="s">
        <v>83</v>
      </c>
    </row>
    <row r="373" s="2" customFormat="1">
      <c r="A373" s="38"/>
      <c r="B373" s="39"/>
      <c r="C373" s="40"/>
      <c r="D373" s="240" t="s">
        <v>240</v>
      </c>
      <c r="E373" s="40"/>
      <c r="F373" s="244" t="s">
        <v>1339</v>
      </c>
      <c r="G373" s="40"/>
      <c r="H373" s="40"/>
      <c r="I373" s="147"/>
      <c r="J373" s="40"/>
      <c r="K373" s="40"/>
      <c r="L373" s="44"/>
      <c r="M373" s="242"/>
      <c r="N373" s="243"/>
      <c r="O373" s="84"/>
      <c r="P373" s="84"/>
      <c r="Q373" s="84"/>
      <c r="R373" s="84"/>
      <c r="S373" s="84"/>
      <c r="T373" s="85"/>
      <c r="U373" s="38"/>
      <c r="V373" s="38"/>
      <c r="W373" s="38"/>
      <c r="X373" s="38"/>
      <c r="Y373" s="38"/>
      <c r="Z373" s="38"/>
      <c r="AA373" s="38"/>
      <c r="AB373" s="38"/>
      <c r="AC373" s="38"/>
      <c r="AD373" s="38"/>
      <c r="AE373" s="38"/>
      <c r="AT373" s="17" t="s">
        <v>240</v>
      </c>
      <c r="AU373" s="17" t="s">
        <v>83</v>
      </c>
    </row>
    <row r="374" s="13" customFormat="1">
      <c r="A374" s="13"/>
      <c r="B374" s="245"/>
      <c r="C374" s="246"/>
      <c r="D374" s="240" t="s">
        <v>217</v>
      </c>
      <c r="E374" s="247" t="s">
        <v>19</v>
      </c>
      <c r="F374" s="248" t="s">
        <v>1340</v>
      </c>
      <c r="G374" s="246"/>
      <c r="H374" s="247" t="s">
        <v>19</v>
      </c>
      <c r="I374" s="249"/>
      <c r="J374" s="246"/>
      <c r="K374" s="246"/>
      <c r="L374" s="250"/>
      <c r="M374" s="251"/>
      <c r="N374" s="252"/>
      <c r="O374" s="252"/>
      <c r="P374" s="252"/>
      <c r="Q374" s="252"/>
      <c r="R374" s="252"/>
      <c r="S374" s="252"/>
      <c r="T374" s="253"/>
      <c r="U374" s="13"/>
      <c r="V374" s="13"/>
      <c r="W374" s="13"/>
      <c r="X374" s="13"/>
      <c r="Y374" s="13"/>
      <c r="Z374" s="13"/>
      <c r="AA374" s="13"/>
      <c r="AB374" s="13"/>
      <c r="AC374" s="13"/>
      <c r="AD374" s="13"/>
      <c r="AE374" s="13"/>
      <c r="AT374" s="254" t="s">
        <v>217</v>
      </c>
      <c r="AU374" s="254" t="s">
        <v>83</v>
      </c>
      <c r="AV374" s="13" t="s">
        <v>81</v>
      </c>
      <c r="AW374" s="13" t="s">
        <v>35</v>
      </c>
      <c r="AX374" s="13" t="s">
        <v>74</v>
      </c>
      <c r="AY374" s="254" t="s">
        <v>204</v>
      </c>
    </row>
    <row r="375" s="14" customFormat="1">
      <c r="A375" s="14"/>
      <c r="B375" s="255"/>
      <c r="C375" s="256"/>
      <c r="D375" s="240" t="s">
        <v>217</v>
      </c>
      <c r="E375" s="257" t="s">
        <v>19</v>
      </c>
      <c r="F375" s="258" t="s">
        <v>1341</v>
      </c>
      <c r="G375" s="256"/>
      <c r="H375" s="259">
        <v>0.098000000000000004</v>
      </c>
      <c r="I375" s="260"/>
      <c r="J375" s="256"/>
      <c r="K375" s="256"/>
      <c r="L375" s="261"/>
      <c r="M375" s="262"/>
      <c r="N375" s="263"/>
      <c r="O375" s="263"/>
      <c r="P375" s="263"/>
      <c r="Q375" s="263"/>
      <c r="R375" s="263"/>
      <c r="S375" s="263"/>
      <c r="T375" s="264"/>
      <c r="U375" s="14"/>
      <c r="V375" s="14"/>
      <c r="W375" s="14"/>
      <c r="X375" s="14"/>
      <c r="Y375" s="14"/>
      <c r="Z375" s="14"/>
      <c r="AA375" s="14"/>
      <c r="AB375" s="14"/>
      <c r="AC375" s="14"/>
      <c r="AD375" s="14"/>
      <c r="AE375" s="14"/>
      <c r="AT375" s="265" t="s">
        <v>217</v>
      </c>
      <c r="AU375" s="265" t="s">
        <v>83</v>
      </c>
      <c r="AV375" s="14" t="s">
        <v>83</v>
      </c>
      <c r="AW375" s="14" t="s">
        <v>35</v>
      </c>
      <c r="AX375" s="14" t="s">
        <v>81</v>
      </c>
      <c r="AY375" s="265" t="s">
        <v>204</v>
      </c>
    </row>
    <row r="376" s="2" customFormat="1" ht="21.75" customHeight="1">
      <c r="A376" s="38"/>
      <c r="B376" s="39"/>
      <c r="C376" s="227" t="s">
        <v>1342</v>
      </c>
      <c r="D376" s="227" t="s">
        <v>207</v>
      </c>
      <c r="E376" s="228" t="s">
        <v>1343</v>
      </c>
      <c r="F376" s="229" t="s">
        <v>1344</v>
      </c>
      <c r="G376" s="230" t="s">
        <v>245</v>
      </c>
      <c r="H376" s="231">
        <v>1</v>
      </c>
      <c r="I376" s="232"/>
      <c r="J376" s="233">
        <f>ROUND(I376*H376,2)</f>
        <v>0</v>
      </c>
      <c r="K376" s="229" t="s">
        <v>1006</v>
      </c>
      <c r="L376" s="44"/>
      <c r="M376" s="234" t="s">
        <v>19</v>
      </c>
      <c r="N376" s="235" t="s">
        <v>45</v>
      </c>
      <c r="O376" s="84"/>
      <c r="P376" s="236">
        <f>O376*H376</f>
        <v>0</v>
      </c>
      <c r="Q376" s="236">
        <v>0.0064850000000000003</v>
      </c>
      <c r="R376" s="236">
        <f>Q376*H376</f>
        <v>0.0064850000000000003</v>
      </c>
      <c r="S376" s="236">
        <v>0</v>
      </c>
      <c r="T376" s="237">
        <f>S376*H376</f>
        <v>0</v>
      </c>
      <c r="U376" s="38"/>
      <c r="V376" s="38"/>
      <c r="W376" s="38"/>
      <c r="X376" s="38"/>
      <c r="Y376" s="38"/>
      <c r="Z376" s="38"/>
      <c r="AA376" s="38"/>
      <c r="AB376" s="38"/>
      <c r="AC376" s="38"/>
      <c r="AD376" s="38"/>
      <c r="AE376" s="38"/>
      <c r="AR376" s="238" t="s">
        <v>104</v>
      </c>
      <c r="AT376" s="238" t="s">
        <v>207</v>
      </c>
      <c r="AU376" s="238" t="s">
        <v>83</v>
      </c>
      <c r="AY376" s="17" t="s">
        <v>204</v>
      </c>
      <c r="BE376" s="239">
        <f>IF(N376="základní",J376,0)</f>
        <v>0</v>
      </c>
      <c r="BF376" s="239">
        <f>IF(N376="snížená",J376,0)</f>
        <v>0</v>
      </c>
      <c r="BG376" s="239">
        <f>IF(N376="zákl. přenesená",J376,0)</f>
        <v>0</v>
      </c>
      <c r="BH376" s="239">
        <f>IF(N376="sníž. přenesená",J376,0)</f>
        <v>0</v>
      </c>
      <c r="BI376" s="239">
        <f>IF(N376="nulová",J376,0)</f>
        <v>0</v>
      </c>
      <c r="BJ376" s="17" t="s">
        <v>81</v>
      </c>
      <c r="BK376" s="239">
        <f>ROUND(I376*H376,2)</f>
        <v>0</v>
      </c>
      <c r="BL376" s="17" t="s">
        <v>104</v>
      </c>
      <c r="BM376" s="238" t="s">
        <v>1345</v>
      </c>
    </row>
    <row r="377" s="2" customFormat="1">
      <c r="A377" s="38"/>
      <c r="B377" s="39"/>
      <c r="C377" s="40"/>
      <c r="D377" s="240" t="s">
        <v>213</v>
      </c>
      <c r="E377" s="40"/>
      <c r="F377" s="241" t="s">
        <v>1346</v>
      </c>
      <c r="G377" s="40"/>
      <c r="H377" s="40"/>
      <c r="I377" s="147"/>
      <c r="J377" s="40"/>
      <c r="K377" s="40"/>
      <c r="L377" s="44"/>
      <c r="M377" s="242"/>
      <c r="N377" s="243"/>
      <c r="O377" s="84"/>
      <c r="P377" s="84"/>
      <c r="Q377" s="84"/>
      <c r="R377" s="84"/>
      <c r="S377" s="84"/>
      <c r="T377" s="85"/>
      <c r="U377" s="38"/>
      <c r="V377" s="38"/>
      <c r="W377" s="38"/>
      <c r="X377" s="38"/>
      <c r="Y377" s="38"/>
      <c r="Z377" s="38"/>
      <c r="AA377" s="38"/>
      <c r="AB377" s="38"/>
      <c r="AC377" s="38"/>
      <c r="AD377" s="38"/>
      <c r="AE377" s="38"/>
      <c r="AT377" s="17" t="s">
        <v>213</v>
      </c>
      <c r="AU377" s="17" t="s">
        <v>83</v>
      </c>
    </row>
    <row r="378" s="13" customFormat="1">
      <c r="A378" s="13"/>
      <c r="B378" s="245"/>
      <c r="C378" s="246"/>
      <c r="D378" s="240" t="s">
        <v>217</v>
      </c>
      <c r="E378" s="247" t="s">
        <v>19</v>
      </c>
      <c r="F378" s="248" t="s">
        <v>1347</v>
      </c>
      <c r="G378" s="246"/>
      <c r="H378" s="247" t="s">
        <v>19</v>
      </c>
      <c r="I378" s="249"/>
      <c r="J378" s="246"/>
      <c r="K378" s="246"/>
      <c r="L378" s="250"/>
      <c r="M378" s="251"/>
      <c r="N378" s="252"/>
      <c r="O378" s="252"/>
      <c r="P378" s="252"/>
      <c r="Q378" s="252"/>
      <c r="R378" s="252"/>
      <c r="S378" s="252"/>
      <c r="T378" s="253"/>
      <c r="U378" s="13"/>
      <c r="V378" s="13"/>
      <c r="W378" s="13"/>
      <c r="X378" s="13"/>
      <c r="Y378" s="13"/>
      <c r="Z378" s="13"/>
      <c r="AA378" s="13"/>
      <c r="AB378" s="13"/>
      <c r="AC378" s="13"/>
      <c r="AD378" s="13"/>
      <c r="AE378" s="13"/>
      <c r="AT378" s="254" t="s">
        <v>217</v>
      </c>
      <c r="AU378" s="254" t="s">
        <v>83</v>
      </c>
      <c r="AV378" s="13" t="s">
        <v>81</v>
      </c>
      <c r="AW378" s="13" t="s">
        <v>35</v>
      </c>
      <c r="AX378" s="13" t="s">
        <v>74</v>
      </c>
      <c r="AY378" s="254" t="s">
        <v>204</v>
      </c>
    </row>
    <row r="379" s="14" customFormat="1">
      <c r="A379" s="14"/>
      <c r="B379" s="255"/>
      <c r="C379" s="256"/>
      <c r="D379" s="240" t="s">
        <v>217</v>
      </c>
      <c r="E379" s="257" t="s">
        <v>19</v>
      </c>
      <c r="F379" s="258" t="s">
        <v>81</v>
      </c>
      <c r="G379" s="256"/>
      <c r="H379" s="259">
        <v>1</v>
      </c>
      <c r="I379" s="260"/>
      <c r="J379" s="256"/>
      <c r="K379" s="256"/>
      <c r="L379" s="261"/>
      <c r="M379" s="262"/>
      <c r="N379" s="263"/>
      <c r="O379" s="263"/>
      <c r="P379" s="263"/>
      <c r="Q379" s="263"/>
      <c r="R379" s="263"/>
      <c r="S379" s="263"/>
      <c r="T379" s="264"/>
      <c r="U379" s="14"/>
      <c r="V379" s="14"/>
      <c r="W379" s="14"/>
      <c r="X379" s="14"/>
      <c r="Y379" s="14"/>
      <c r="Z379" s="14"/>
      <c r="AA379" s="14"/>
      <c r="AB379" s="14"/>
      <c r="AC379" s="14"/>
      <c r="AD379" s="14"/>
      <c r="AE379" s="14"/>
      <c r="AT379" s="265" t="s">
        <v>217</v>
      </c>
      <c r="AU379" s="265" t="s">
        <v>83</v>
      </c>
      <c r="AV379" s="14" t="s">
        <v>83</v>
      </c>
      <c r="AW379" s="14" t="s">
        <v>35</v>
      </c>
      <c r="AX379" s="14" t="s">
        <v>81</v>
      </c>
      <c r="AY379" s="265" t="s">
        <v>204</v>
      </c>
    </row>
    <row r="380" s="2" customFormat="1" ht="21.75" customHeight="1">
      <c r="A380" s="38"/>
      <c r="B380" s="39"/>
      <c r="C380" s="227" t="s">
        <v>1348</v>
      </c>
      <c r="D380" s="227" t="s">
        <v>207</v>
      </c>
      <c r="E380" s="228" t="s">
        <v>1349</v>
      </c>
      <c r="F380" s="229" t="s">
        <v>1350</v>
      </c>
      <c r="G380" s="230" t="s">
        <v>525</v>
      </c>
      <c r="H380" s="231">
        <v>10</v>
      </c>
      <c r="I380" s="232"/>
      <c r="J380" s="233">
        <f>ROUND(I380*H380,2)</f>
        <v>0</v>
      </c>
      <c r="K380" s="229" t="s">
        <v>1006</v>
      </c>
      <c r="L380" s="44"/>
      <c r="M380" s="234" t="s">
        <v>19</v>
      </c>
      <c r="N380" s="235" t="s">
        <v>45</v>
      </c>
      <c r="O380" s="84"/>
      <c r="P380" s="236">
        <f>O380*H380</f>
        <v>0</v>
      </c>
      <c r="Q380" s="236">
        <v>0</v>
      </c>
      <c r="R380" s="236">
        <f>Q380*H380</f>
        <v>0</v>
      </c>
      <c r="S380" s="236">
        <v>0.00050000000000000001</v>
      </c>
      <c r="T380" s="237">
        <f>S380*H380</f>
        <v>0.0050000000000000001</v>
      </c>
      <c r="U380" s="38"/>
      <c r="V380" s="38"/>
      <c r="W380" s="38"/>
      <c r="X380" s="38"/>
      <c r="Y380" s="38"/>
      <c r="Z380" s="38"/>
      <c r="AA380" s="38"/>
      <c r="AB380" s="38"/>
      <c r="AC380" s="38"/>
      <c r="AD380" s="38"/>
      <c r="AE380" s="38"/>
      <c r="AR380" s="238" t="s">
        <v>104</v>
      </c>
      <c r="AT380" s="238" t="s">
        <v>207</v>
      </c>
      <c r="AU380" s="238" t="s">
        <v>83</v>
      </c>
      <c r="AY380" s="17" t="s">
        <v>204</v>
      </c>
      <c r="BE380" s="239">
        <f>IF(N380="základní",J380,0)</f>
        <v>0</v>
      </c>
      <c r="BF380" s="239">
        <f>IF(N380="snížená",J380,0)</f>
        <v>0</v>
      </c>
      <c r="BG380" s="239">
        <f>IF(N380="zákl. přenesená",J380,0)</f>
        <v>0</v>
      </c>
      <c r="BH380" s="239">
        <f>IF(N380="sníž. přenesená",J380,0)</f>
        <v>0</v>
      </c>
      <c r="BI380" s="239">
        <f>IF(N380="nulová",J380,0)</f>
        <v>0</v>
      </c>
      <c r="BJ380" s="17" t="s">
        <v>81</v>
      </c>
      <c r="BK380" s="239">
        <f>ROUND(I380*H380,2)</f>
        <v>0</v>
      </c>
      <c r="BL380" s="17" t="s">
        <v>104</v>
      </c>
      <c r="BM380" s="238" t="s">
        <v>1351</v>
      </c>
    </row>
    <row r="381" s="2" customFormat="1">
      <c r="A381" s="38"/>
      <c r="B381" s="39"/>
      <c r="C381" s="40"/>
      <c r="D381" s="240" t="s">
        <v>213</v>
      </c>
      <c r="E381" s="40"/>
      <c r="F381" s="241" t="s">
        <v>1352</v>
      </c>
      <c r="G381" s="40"/>
      <c r="H381" s="40"/>
      <c r="I381" s="147"/>
      <c r="J381" s="40"/>
      <c r="K381" s="40"/>
      <c r="L381" s="44"/>
      <c r="M381" s="242"/>
      <c r="N381" s="243"/>
      <c r="O381" s="84"/>
      <c r="P381" s="84"/>
      <c r="Q381" s="84"/>
      <c r="R381" s="84"/>
      <c r="S381" s="84"/>
      <c r="T381" s="85"/>
      <c r="U381" s="38"/>
      <c r="V381" s="38"/>
      <c r="W381" s="38"/>
      <c r="X381" s="38"/>
      <c r="Y381" s="38"/>
      <c r="Z381" s="38"/>
      <c r="AA381" s="38"/>
      <c r="AB381" s="38"/>
      <c r="AC381" s="38"/>
      <c r="AD381" s="38"/>
      <c r="AE381" s="38"/>
      <c r="AT381" s="17" t="s">
        <v>213</v>
      </c>
      <c r="AU381" s="17" t="s">
        <v>83</v>
      </c>
    </row>
    <row r="382" s="13" customFormat="1">
      <c r="A382" s="13"/>
      <c r="B382" s="245"/>
      <c r="C382" s="246"/>
      <c r="D382" s="240" t="s">
        <v>217</v>
      </c>
      <c r="E382" s="247" t="s">
        <v>19</v>
      </c>
      <c r="F382" s="248" t="s">
        <v>1353</v>
      </c>
      <c r="G382" s="246"/>
      <c r="H382" s="247" t="s">
        <v>19</v>
      </c>
      <c r="I382" s="249"/>
      <c r="J382" s="246"/>
      <c r="K382" s="246"/>
      <c r="L382" s="250"/>
      <c r="M382" s="251"/>
      <c r="N382" s="252"/>
      <c r="O382" s="252"/>
      <c r="P382" s="252"/>
      <c r="Q382" s="252"/>
      <c r="R382" s="252"/>
      <c r="S382" s="252"/>
      <c r="T382" s="253"/>
      <c r="U382" s="13"/>
      <c r="V382" s="13"/>
      <c r="W382" s="13"/>
      <c r="X382" s="13"/>
      <c r="Y382" s="13"/>
      <c r="Z382" s="13"/>
      <c r="AA382" s="13"/>
      <c r="AB382" s="13"/>
      <c r="AC382" s="13"/>
      <c r="AD382" s="13"/>
      <c r="AE382" s="13"/>
      <c r="AT382" s="254" t="s">
        <v>217</v>
      </c>
      <c r="AU382" s="254" t="s">
        <v>83</v>
      </c>
      <c r="AV382" s="13" t="s">
        <v>81</v>
      </c>
      <c r="AW382" s="13" t="s">
        <v>35</v>
      </c>
      <c r="AX382" s="13" t="s">
        <v>74</v>
      </c>
      <c r="AY382" s="254" t="s">
        <v>204</v>
      </c>
    </row>
    <row r="383" s="14" customFormat="1">
      <c r="A383" s="14"/>
      <c r="B383" s="255"/>
      <c r="C383" s="256"/>
      <c r="D383" s="240" t="s">
        <v>217</v>
      </c>
      <c r="E383" s="257" t="s">
        <v>19</v>
      </c>
      <c r="F383" s="258" t="s">
        <v>1354</v>
      </c>
      <c r="G383" s="256"/>
      <c r="H383" s="259">
        <v>10</v>
      </c>
      <c r="I383" s="260"/>
      <c r="J383" s="256"/>
      <c r="K383" s="256"/>
      <c r="L383" s="261"/>
      <c r="M383" s="262"/>
      <c r="N383" s="263"/>
      <c r="O383" s="263"/>
      <c r="P383" s="263"/>
      <c r="Q383" s="263"/>
      <c r="R383" s="263"/>
      <c r="S383" s="263"/>
      <c r="T383" s="264"/>
      <c r="U383" s="14"/>
      <c r="V383" s="14"/>
      <c r="W383" s="14"/>
      <c r="X383" s="14"/>
      <c r="Y383" s="14"/>
      <c r="Z383" s="14"/>
      <c r="AA383" s="14"/>
      <c r="AB383" s="14"/>
      <c r="AC383" s="14"/>
      <c r="AD383" s="14"/>
      <c r="AE383" s="14"/>
      <c r="AT383" s="265" t="s">
        <v>217</v>
      </c>
      <c r="AU383" s="265" t="s">
        <v>83</v>
      </c>
      <c r="AV383" s="14" t="s">
        <v>83</v>
      </c>
      <c r="AW383" s="14" t="s">
        <v>35</v>
      </c>
      <c r="AX383" s="14" t="s">
        <v>81</v>
      </c>
      <c r="AY383" s="265" t="s">
        <v>204</v>
      </c>
    </row>
    <row r="384" s="2" customFormat="1" ht="21.75" customHeight="1">
      <c r="A384" s="38"/>
      <c r="B384" s="39"/>
      <c r="C384" s="227" t="s">
        <v>1355</v>
      </c>
      <c r="D384" s="227" t="s">
        <v>207</v>
      </c>
      <c r="E384" s="228" t="s">
        <v>1356</v>
      </c>
      <c r="F384" s="229" t="s">
        <v>1357</v>
      </c>
      <c r="G384" s="230" t="s">
        <v>525</v>
      </c>
      <c r="H384" s="231">
        <v>15.960000000000001</v>
      </c>
      <c r="I384" s="232"/>
      <c r="J384" s="233">
        <f>ROUND(I384*H384,2)</f>
        <v>0</v>
      </c>
      <c r="K384" s="229" t="s">
        <v>1006</v>
      </c>
      <c r="L384" s="44"/>
      <c r="M384" s="234" t="s">
        <v>19</v>
      </c>
      <c r="N384" s="235" t="s">
        <v>45</v>
      </c>
      <c r="O384" s="84"/>
      <c r="P384" s="236">
        <f>O384*H384</f>
        <v>0</v>
      </c>
      <c r="Q384" s="236">
        <v>0</v>
      </c>
      <c r="R384" s="236">
        <f>Q384*H384</f>
        <v>0</v>
      </c>
      <c r="S384" s="236">
        <v>0</v>
      </c>
      <c r="T384" s="237">
        <f>S384*H384</f>
        <v>0</v>
      </c>
      <c r="U384" s="38"/>
      <c r="V384" s="38"/>
      <c r="W384" s="38"/>
      <c r="X384" s="38"/>
      <c r="Y384" s="38"/>
      <c r="Z384" s="38"/>
      <c r="AA384" s="38"/>
      <c r="AB384" s="38"/>
      <c r="AC384" s="38"/>
      <c r="AD384" s="38"/>
      <c r="AE384" s="38"/>
      <c r="AR384" s="238" t="s">
        <v>104</v>
      </c>
      <c r="AT384" s="238" t="s">
        <v>207</v>
      </c>
      <c r="AU384" s="238" t="s">
        <v>83</v>
      </c>
      <c r="AY384" s="17" t="s">
        <v>204</v>
      </c>
      <c r="BE384" s="239">
        <f>IF(N384="základní",J384,0)</f>
        <v>0</v>
      </c>
      <c r="BF384" s="239">
        <f>IF(N384="snížená",J384,0)</f>
        <v>0</v>
      </c>
      <c r="BG384" s="239">
        <f>IF(N384="zákl. přenesená",J384,0)</f>
        <v>0</v>
      </c>
      <c r="BH384" s="239">
        <f>IF(N384="sníž. přenesená",J384,0)</f>
        <v>0</v>
      </c>
      <c r="BI384" s="239">
        <f>IF(N384="nulová",J384,0)</f>
        <v>0</v>
      </c>
      <c r="BJ384" s="17" t="s">
        <v>81</v>
      </c>
      <c r="BK384" s="239">
        <f>ROUND(I384*H384,2)</f>
        <v>0</v>
      </c>
      <c r="BL384" s="17" t="s">
        <v>104</v>
      </c>
      <c r="BM384" s="238" t="s">
        <v>1358</v>
      </c>
    </row>
    <row r="385" s="2" customFormat="1">
      <c r="A385" s="38"/>
      <c r="B385" s="39"/>
      <c r="C385" s="40"/>
      <c r="D385" s="240" t="s">
        <v>213</v>
      </c>
      <c r="E385" s="40"/>
      <c r="F385" s="241" t="s">
        <v>1359</v>
      </c>
      <c r="G385" s="40"/>
      <c r="H385" s="40"/>
      <c r="I385" s="147"/>
      <c r="J385" s="40"/>
      <c r="K385" s="40"/>
      <c r="L385" s="44"/>
      <c r="M385" s="242"/>
      <c r="N385" s="243"/>
      <c r="O385" s="84"/>
      <c r="P385" s="84"/>
      <c r="Q385" s="84"/>
      <c r="R385" s="84"/>
      <c r="S385" s="84"/>
      <c r="T385" s="85"/>
      <c r="U385" s="38"/>
      <c r="V385" s="38"/>
      <c r="W385" s="38"/>
      <c r="X385" s="38"/>
      <c r="Y385" s="38"/>
      <c r="Z385" s="38"/>
      <c r="AA385" s="38"/>
      <c r="AB385" s="38"/>
      <c r="AC385" s="38"/>
      <c r="AD385" s="38"/>
      <c r="AE385" s="38"/>
      <c r="AT385" s="17" t="s">
        <v>213</v>
      </c>
      <c r="AU385" s="17" t="s">
        <v>83</v>
      </c>
    </row>
    <row r="386" s="2" customFormat="1">
      <c r="A386" s="38"/>
      <c r="B386" s="39"/>
      <c r="C386" s="40"/>
      <c r="D386" s="240" t="s">
        <v>215</v>
      </c>
      <c r="E386" s="40"/>
      <c r="F386" s="244" t="s">
        <v>1360</v>
      </c>
      <c r="G386" s="40"/>
      <c r="H386" s="40"/>
      <c r="I386" s="147"/>
      <c r="J386" s="40"/>
      <c r="K386" s="40"/>
      <c r="L386" s="44"/>
      <c r="M386" s="242"/>
      <c r="N386" s="243"/>
      <c r="O386" s="84"/>
      <c r="P386" s="84"/>
      <c r="Q386" s="84"/>
      <c r="R386" s="84"/>
      <c r="S386" s="84"/>
      <c r="T386" s="85"/>
      <c r="U386" s="38"/>
      <c r="V386" s="38"/>
      <c r="W386" s="38"/>
      <c r="X386" s="38"/>
      <c r="Y386" s="38"/>
      <c r="Z386" s="38"/>
      <c r="AA386" s="38"/>
      <c r="AB386" s="38"/>
      <c r="AC386" s="38"/>
      <c r="AD386" s="38"/>
      <c r="AE386" s="38"/>
      <c r="AT386" s="17" t="s">
        <v>215</v>
      </c>
      <c r="AU386" s="17" t="s">
        <v>83</v>
      </c>
    </row>
    <row r="387" s="13" customFormat="1">
      <c r="A387" s="13"/>
      <c r="B387" s="245"/>
      <c r="C387" s="246"/>
      <c r="D387" s="240" t="s">
        <v>217</v>
      </c>
      <c r="E387" s="247" t="s">
        <v>19</v>
      </c>
      <c r="F387" s="248" t="s">
        <v>1361</v>
      </c>
      <c r="G387" s="246"/>
      <c r="H387" s="247" t="s">
        <v>19</v>
      </c>
      <c r="I387" s="249"/>
      <c r="J387" s="246"/>
      <c r="K387" s="246"/>
      <c r="L387" s="250"/>
      <c r="M387" s="251"/>
      <c r="N387" s="252"/>
      <c r="O387" s="252"/>
      <c r="P387" s="252"/>
      <c r="Q387" s="252"/>
      <c r="R387" s="252"/>
      <c r="S387" s="252"/>
      <c r="T387" s="253"/>
      <c r="U387" s="13"/>
      <c r="V387" s="13"/>
      <c r="W387" s="13"/>
      <c r="X387" s="13"/>
      <c r="Y387" s="13"/>
      <c r="Z387" s="13"/>
      <c r="AA387" s="13"/>
      <c r="AB387" s="13"/>
      <c r="AC387" s="13"/>
      <c r="AD387" s="13"/>
      <c r="AE387" s="13"/>
      <c r="AT387" s="254" t="s">
        <v>217</v>
      </c>
      <c r="AU387" s="254" t="s">
        <v>83</v>
      </c>
      <c r="AV387" s="13" t="s">
        <v>81</v>
      </c>
      <c r="AW387" s="13" t="s">
        <v>35</v>
      </c>
      <c r="AX387" s="13" t="s">
        <v>74</v>
      </c>
      <c r="AY387" s="254" t="s">
        <v>204</v>
      </c>
    </row>
    <row r="388" s="14" customFormat="1">
      <c r="A388" s="14"/>
      <c r="B388" s="255"/>
      <c r="C388" s="256"/>
      <c r="D388" s="240" t="s">
        <v>217</v>
      </c>
      <c r="E388" s="257" t="s">
        <v>19</v>
      </c>
      <c r="F388" s="258" t="s">
        <v>1362</v>
      </c>
      <c r="G388" s="256"/>
      <c r="H388" s="259">
        <v>15.960000000000001</v>
      </c>
      <c r="I388" s="260"/>
      <c r="J388" s="256"/>
      <c r="K388" s="256"/>
      <c r="L388" s="261"/>
      <c r="M388" s="262"/>
      <c r="N388" s="263"/>
      <c r="O388" s="263"/>
      <c r="P388" s="263"/>
      <c r="Q388" s="263"/>
      <c r="R388" s="263"/>
      <c r="S388" s="263"/>
      <c r="T388" s="264"/>
      <c r="U388" s="14"/>
      <c r="V388" s="14"/>
      <c r="W388" s="14"/>
      <c r="X388" s="14"/>
      <c r="Y388" s="14"/>
      <c r="Z388" s="14"/>
      <c r="AA388" s="14"/>
      <c r="AB388" s="14"/>
      <c r="AC388" s="14"/>
      <c r="AD388" s="14"/>
      <c r="AE388" s="14"/>
      <c r="AT388" s="265" t="s">
        <v>217</v>
      </c>
      <c r="AU388" s="265" t="s">
        <v>83</v>
      </c>
      <c r="AV388" s="14" t="s">
        <v>83</v>
      </c>
      <c r="AW388" s="14" t="s">
        <v>35</v>
      </c>
      <c r="AX388" s="14" t="s">
        <v>81</v>
      </c>
      <c r="AY388" s="265" t="s">
        <v>204</v>
      </c>
    </row>
    <row r="389" s="2" customFormat="1" ht="21.75" customHeight="1">
      <c r="A389" s="38"/>
      <c r="B389" s="39"/>
      <c r="C389" s="227" t="s">
        <v>1363</v>
      </c>
      <c r="D389" s="227" t="s">
        <v>207</v>
      </c>
      <c r="E389" s="228" t="s">
        <v>1364</v>
      </c>
      <c r="F389" s="229" t="s">
        <v>1365</v>
      </c>
      <c r="G389" s="230" t="s">
        <v>525</v>
      </c>
      <c r="H389" s="231">
        <v>239.40000000000001</v>
      </c>
      <c r="I389" s="232"/>
      <c r="J389" s="233">
        <f>ROUND(I389*H389,2)</f>
        <v>0</v>
      </c>
      <c r="K389" s="229" t="s">
        <v>1006</v>
      </c>
      <c r="L389" s="44"/>
      <c r="M389" s="234" t="s">
        <v>19</v>
      </c>
      <c r="N389" s="235" t="s">
        <v>45</v>
      </c>
      <c r="O389" s="84"/>
      <c r="P389" s="236">
        <f>O389*H389</f>
        <v>0</v>
      </c>
      <c r="Q389" s="236">
        <v>0</v>
      </c>
      <c r="R389" s="236">
        <f>Q389*H389</f>
        <v>0</v>
      </c>
      <c r="S389" s="236">
        <v>0</v>
      </c>
      <c r="T389" s="237">
        <f>S389*H389</f>
        <v>0</v>
      </c>
      <c r="U389" s="38"/>
      <c r="V389" s="38"/>
      <c r="W389" s="38"/>
      <c r="X389" s="38"/>
      <c r="Y389" s="38"/>
      <c r="Z389" s="38"/>
      <c r="AA389" s="38"/>
      <c r="AB389" s="38"/>
      <c r="AC389" s="38"/>
      <c r="AD389" s="38"/>
      <c r="AE389" s="38"/>
      <c r="AR389" s="238" t="s">
        <v>104</v>
      </c>
      <c r="AT389" s="238" t="s">
        <v>207</v>
      </c>
      <c r="AU389" s="238" t="s">
        <v>83</v>
      </c>
      <c r="AY389" s="17" t="s">
        <v>204</v>
      </c>
      <c r="BE389" s="239">
        <f>IF(N389="základní",J389,0)</f>
        <v>0</v>
      </c>
      <c r="BF389" s="239">
        <f>IF(N389="snížená",J389,0)</f>
        <v>0</v>
      </c>
      <c r="BG389" s="239">
        <f>IF(N389="zákl. přenesená",J389,0)</f>
        <v>0</v>
      </c>
      <c r="BH389" s="239">
        <f>IF(N389="sníž. přenesená",J389,0)</f>
        <v>0</v>
      </c>
      <c r="BI389" s="239">
        <f>IF(N389="nulová",J389,0)</f>
        <v>0</v>
      </c>
      <c r="BJ389" s="17" t="s">
        <v>81</v>
      </c>
      <c r="BK389" s="239">
        <f>ROUND(I389*H389,2)</f>
        <v>0</v>
      </c>
      <c r="BL389" s="17" t="s">
        <v>104</v>
      </c>
      <c r="BM389" s="238" t="s">
        <v>1366</v>
      </c>
    </row>
    <row r="390" s="2" customFormat="1">
      <c r="A390" s="38"/>
      <c r="B390" s="39"/>
      <c r="C390" s="40"/>
      <c r="D390" s="240" t="s">
        <v>213</v>
      </c>
      <c r="E390" s="40"/>
      <c r="F390" s="241" t="s">
        <v>1367</v>
      </c>
      <c r="G390" s="40"/>
      <c r="H390" s="40"/>
      <c r="I390" s="147"/>
      <c r="J390" s="40"/>
      <c r="K390" s="40"/>
      <c r="L390" s="44"/>
      <c r="M390" s="242"/>
      <c r="N390" s="243"/>
      <c r="O390" s="84"/>
      <c r="P390" s="84"/>
      <c r="Q390" s="84"/>
      <c r="R390" s="84"/>
      <c r="S390" s="84"/>
      <c r="T390" s="85"/>
      <c r="U390" s="38"/>
      <c r="V390" s="38"/>
      <c r="W390" s="38"/>
      <c r="X390" s="38"/>
      <c r="Y390" s="38"/>
      <c r="Z390" s="38"/>
      <c r="AA390" s="38"/>
      <c r="AB390" s="38"/>
      <c r="AC390" s="38"/>
      <c r="AD390" s="38"/>
      <c r="AE390" s="38"/>
      <c r="AT390" s="17" t="s">
        <v>213</v>
      </c>
      <c r="AU390" s="17" t="s">
        <v>83</v>
      </c>
    </row>
    <row r="391" s="2" customFormat="1">
      <c r="A391" s="38"/>
      <c r="B391" s="39"/>
      <c r="C391" s="40"/>
      <c r="D391" s="240" t="s">
        <v>215</v>
      </c>
      <c r="E391" s="40"/>
      <c r="F391" s="244" t="s">
        <v>1360</v>
      </c>
      <c r="G391" s="40"/>
      <c r="H391" s="40"/>
      <c r="I391" s="147"/>
      <c r="J391" s="40"/>
      <c r="K391" s="40"/>
      <c r="L391" s="44"/>
      <c r="M391" s="242"/>
      <c r="N391" s="243"/>
      <c r="O391" s="84"/>
      <c r="P391" s="84"/>
      <c r="Q391" s="84"/>
      <c r="R391" s="84"/>
      <c r="S391" s="84"/>
      <c r="T391" s="85"/>
      <c r="U391" s="38"/>
      <c r="V391" s="38"/>
      <c r="W391" s="38"/>
      <c r="X391" s="38"/>
      <c r="Y391" s="38"/>
      <c r="Z391" s="38"/>
      <c r="AA391" s="38"/>
      <c r="AB391" s="38"/>
      <c r="AC391" s="38"/>
      <c r="AD391" s="38"/>
      <c r="AE391" s="38"/>
      <c r="AT391" s="17" t="s">
        <v>215</v>
      </c>
      <c r="AU391" s="17" t="s">
        <v>83</v>
      </c>
    </row>
    <row r="392" s="2" customFormat="1">
      <c r="A392" s="38"/>
      <c r="B392" s="39"/>
      <c r="C392" s="40"/>
      <c r="D392" s="240" t="s">
        <v>240</v>
      </c>
      <c r="E392" s="40"/>
      <c r="F392" s="244" t="s">
        <v>1368</v>
      </c>
      <c r="G392" s="40"/>
      <c r="H392" s="40"/>
      <c r="I392" s="147"/>
      <c r="J392" s="40"/>
      <c r="K392" s="40"/>
      <c r="L392" s="44"/>
      <c r="M392" s="242"/>
      <c r="N392" s="243"/>
      <c r="O392" s="84"/>
      <c r="P392" s="84"/>
      <c r="Q392" s="84"/>
      <c r="R392" s="84"/>
      <c r="S392" s="84"/>
      <c r="T392" s="85"/>
      <c r="U392" s="38"/>
      <c r="V392" s="38"/>
      <c r="W392" s="38"/>
      <c r="X392" s="38"/>
      <c r="Y392" s="38"/>
      <c r="Z392" s="38"/>
      <c r="AA392" s="38"/>
      <c r="AB392" s="38"/>
      <c r="AC392" s="38"/>
      <c r="AD392" s="38"/>
      <c r="AE392" s="38"/>
      <c r="AT392" s="17" t="s">
        <v>240</v>
      </c>
      <c r="AU392" s="17" t="s">
        <v>83</v>
      </c>
    </row>
    <row r="393" s="14" customFormat="1">
      <c r="A393" s="14"/>
      <c r="B393" s="255"/>
      <c r="C393" s="256"/>
      <c r="D393" s="240" t="s">
        <v>217</v>
      </c>
      <c r="E393" s="257" t="s">
        <v>19</v>
      </c>
      <c r="F393" s="258" t="s">
        <v>1369</v>
      </c>
      <c r="G393" s="256"/>
      <c r="H393" s="259">
        <v>239.40000000000001</v>
      </c>
      <c r="I393" s="260"/>
      <c r="J393" s="256"/>
      <c r="K393" s="256"/>
      <c r="L393" s="261"/>
      <c r="M393" s="262"/>
      <c r="N393" s="263"/>
      <c r="O393" s="263"/>
      <c r="P393" s="263"/>
      <c r="Q393" s="263"/>
      <c r="R393" s="263"/>
      <c r="S393" s="263"/>
      <c r="T393" s="264"/>
      <c r="U393" s="14"/>
      <c r="V393" s="14"/>
      <c r="W393" s="14"/>
      <c r="X393" s="14"/>
      <c r="Y393" s="14"/>
      <c r="Z393" s="14"/>
      <c r="AA393" s="14"/>
      <c r="AB393" s="14"/>
      <c r="AC393" s="14"/>
      <c r="AD393" s="14"/>
      <c r="AE393" s="14"/>
      <c r="AT393" s="265" t="s">
        <v>217</v>
      </c>
      <c r="AU393" s="265" t="s">
        <v>83</v>
      </c>
      <c r="AV393" s="14" t="s">
        <v>83</v>
      </c>
      <c r="AW393" s="14" t="s">
        <v>35</v>
      </c>
      <c r="AX393" s="14" t="s">
        <v>81</v>
      </c>
      <c r="AY393" s="265" t="s">
        <v>204</v>
      </c>
    </row>
    <row r="394" s="2" customFormat="1" ht="21.75" customHeight="1">
      <c r="A394" s="38"/>
      <c r="B394" s="39"/>
      <c r="C394" s="227" t="s">
        <v>1370</v>
      </c>
      <c r="D394" s="227" t="s">
        <v>207</v>
      </c>
      <c r="E394" s="228" t="s">
        <v>1371</v>
      </c>
      <c r="F394" s="229" t="s">
        <v>1372</v>
      </c>
      <c r="G394" s="230" t="s">
        <v>525</v>
      </c>
      <c r="H394" s="231">
        <v>15.960000000000001</v>
      </c>
      <c r="I394" s="232"/>
      <c r="J394" s="233">
        <f>ROUND(I394*H394,2)</f>
        <v>0</v>
      </c>
      <c r="K394" s="229" t="s">
        <v>1006</v>
      </c>
      <c r="L394" s="44"/>
      <c r="M394" s="234" t="s">
        <v>19</v>
      </c>
      <c r="N394" s="235" t="s">
        <v>45</v>
      </c>
      <c r="O394" s="84"/>
      <c r="P394" s="236">
        <f>O394*H394</f>
        <v>0</v>
      </c>
      <c r="Q394" s="236">
        <v>0</v>
      </c>
      <c r="R394" s="236">
        <f>Q394*H394</f>
        <v>0</v>
      </c>
      <c r="S394" s="236">
        <v>0</v>
      </c>
      <c r="T394" s="237">
        <f>S394*H394</f>
        <v>0</v>
      </c>
      <c r="U394" s="38"/>
      <c r="V394" s="38"/>
      <c r="W394" s="38"/>
      <c r="X394" s="38"/>
      <c r="Y394" s="38"/>
      <c r="Z394" s="38"/>
      <c r="AA394" s="38"/>
      <c r="AB394" s="38"/>
      <c r="AC394" s="38"/>
      <c r="AD394" s="38"/>
      <c r="AE394" s="38"/>
      <c r="AR394" s="238" t="s">
        <v>104</v>
      </c>
      <c r="AT394" s="238" t="s">
        <v>207</v>
      </c>
      <c r="AU394" s="238" t="s">
        <v>83</v>
      </c>
      <c r="AY394" s="17" t="s">
        <v>204</v>
      </c>
      <c r="BE394" s="239">
        <f>IF(N394="základní",J394,0)</f>
        <v>0</v>
      </c>
      <c r="BF394" s="239">
        <f>IF(N394="snížená",J394,0)</f>
        <v>0</v>
      </c>
      <c r="BG394" s="239">
        <f>IF(N394="zákl. přenesená",J394,0)</f>
        <v>0</v>
      </c>
      <c r="BH394" s="239">
        <f>IF(N394="sníž. přenesená",J394,0)</f>
        <v>0</v>
      </c>
      <c r="BI394" s="239">
        <f>IF(N394="nulová",J394,0)</f>
        <v>0</v>
      </c>
      <c r="BJ394" s="17" t="s">
        <v>81</v>
      </c>
      <c r="BK394" s="239">
        <f>ROUND(I394*H394,2)</f>
        <v>0</v>
      </c>
      <c r="BL394" s="17" t="s">
        <v>104</v>
      </c>
      <c r="BM394" s="238" t="s">
        <v>1373</v>
      </c>
    </row>
    <row r="395" s="2" customFormat="1">
      <c r="A395" s="38"/>
      <c r="B395" s="39"/>
      <c r="C395" s="40"/>
      <c r="D395" s="240" t="s">
        <v>213</v>
      </c>
      <c r="E395" s="40"/>
      <c r="F395" s="241" t="s">
        <v>1374</v>
      </c>
      <c r="G395" s="40"/>
      <c r="H395" s="40"/>
      <c r="I395" s="147"/>
      <c r="J395" s="40"/>
      <c r="K395" s="40"/>
      <c r="L395" s="44"/>
      <c r="M395" s="242"/>
      <c r="N395" s="243"/>
      <c r="O395" s="84"/>
      <c r="P395" s="84"/>
      <c r="Q395" s="84"/>
      <c r="R395" s="84"/>
      <c r="S395" s="84"/>
      <c r="T395" s="85"/>
      <c r="U395" s="38"/>
      <c r="V395" s="38"/>
      <c r="W395" s="38"/>
      <c r="X395" s="38"/>
      <c r="Y395" s="38"/>
      <c r="Z395" s="38"/>
      <c r="AA395" s="38"/>
      <c r="AB395" s="38"/>
      <c r="AC395" s="38"/>
      <c r="AD395" s="38"/>
      <c r="AE395" s="38"/>
      <c r="AT395" s="17" t="s">
        <v>213</v>
      </c>
      <c r="AU395" s="17" t="s">
        <v>83</v>
      </c>
    </row>
    <row r="396" s="2" customFormat="1">
      <c r="A396" s="38"/>
      <c r="B396" s="39"/>
      <c r="C396" s="40"/>
      <c r="D396" s="240" t="s">
        <v>215</v>
      </c>
      <c r="E396" s="40"/>
      <c r="F396" s="244" t="s">
        <v>1375</v>
      </c>
      <c r="G396" s="40"/>
      <c r="H396" s="40"/>
      <c r="I396" s="147"/>
      <c r="J396" s="40"/>
      <c r="K396" s="40"/>
      <c r="L396" s="44"/>
      <c r="M396" s="242"/>
      <c r="N396" s="243"/>
      <c r="O396" s="84"/>
      <c r="P396" s="84"/>
      <c r="Q396" s="84"/>
      <c r="R396" s="84"/>
      <c r="S396" s="84"/>
      <c r="T396" s="85"/>
      <c r="U396" s="38"/>
      <c r="V396" s="38"/>
      <c r="W396" s="38"/>
      <c r="X396" s="38"/>
      <c r="Y396" s="38"/>
      <c r="Z396" s="38"/>
      <c r="AA396" s="38"/>
      <c r="AB396" s="38"/>
      <c r="AC396" s="38"/>
      <c r="AD396" s="38"/>
      <c r="AE396" s="38"/>
      <c r="AT396" s="17" t="s">
        <v>215</v>
      </c>
      <c r="AU396" s="17" t="s">
        <v>83</v>
      </c>
    </row>
    <row r="397" s="2" customFormat="1" ht="21.75" customHeight="1">
      <c r="A397" s="38"/>
      <c r="B397" s="39"/>
      <c r="C397" s="227" t="s">
        <v>1376</v>
      </c>
      <c r="D397" s="227" t="s">
        <v>207</v>
      </c>
      <c r="E397" s="228" t="s">
        <v>1377</v>
      </c>
      <c r="F397" s="229" t="s">
        <v>1378</v>
      </c>
      <c r="G397" s="230" t="s">
        <v>261</v>
      </c>
      <c r="H397" s="231">
        <v>35.200000000000003</v>
      </c>
      <c r="I397" s="232"/>
      <c r="J397" s="233">
        <f>ROUND(I397*H397,2)</f>
        <v>0</v>
      </c>
      <c r="K397" s="229" t="s">
        <v>1006</v>
      </c>
      <c r="L397" s="44"/>
      <c r="M397" s="234" t="s">
        <v>19</v>
      </c>
      <c r="N397" s="235" t="s">
        <v>45</v>
      </c>
      <c r="O397" s="84"/>
      <c r="P397" s="236">
        <f>O397*H397</f>
        <v>0</v>
      </c>
      <c r="Q397" s="236">
        <v>0</v>
      </c>
      <c r="R397" s="236">
        <f>Q397*H397</f>
        <v>0</v>
      </c>
      <c r="S397" s="236">
        <v>0</v>
      </c>
      <c r="T397" s="237">
        <f>S397*H397</f>
        <v>0</v>
      </c>
      <c r="U397" s="38"/>
      <c r="V397" s="38"/>
      <c r="W397" s="38"/>
      <c r="X397" s="38"/>
      <c r="Y397" s="38"/>
      <c r="Z397" s="38"/>
      <c r="AA397" s="38"/>
      <c r="AB397" s="38"/>
      <c r="AC397" s="38"/>
      <c r="AD397" s="38"/>
      <c r="AE397" s="38"/>
      <c r="AR397" s="238" t="s">
        <v>104</v>
      </c>
      <c r="AT397" s="238" t="s">
        <v>207</v>
      </c>
      <c r="AU397" s="238" t="s">
        <v>83</v>
      </c>
      <c r="AY397" s="17" t="s">
        <v>204</v>
      </c>
      <c r="BE397" s="239">
        <f>IF(N397="základní",J397,0)</f>
        <v>0</v>
      </c>
      <c r="BF397" s="239">
        <f>IF(N397="snížená",J397,0)</f>
        <v>0</v>
      </c>
      <c r="BG397" s="239">
        <f>IF(N397="zákl. přenesená",J397,0)</f>
        <v>0</v>
      </c>
      <c r="BH397" s="239">
        <f>IF(N397="sníž. přenesená",J397,0)</f>
        <v>0</v>
      </c>
      <c r="BI397" s="239">
        <f>IF(N397="nulová",J397,0)</f>
        <v>0</v>
      </c>
      <c r="BJ397" s="17" t="s">
        <v>81</v>
      </c>
      <c r="BK397" s="239">
        <f>ROUND(I397*H397,2)</f>
        <v>0</v>
      </c>
      <c r="BL397" s="17" t="s">
        <v>104</v>
      </c>
      <c r="BM397" s="238" t="s">
        <v>1379</v>
      </c>
    </row>
    <row r="398" s="2" customFormat="1">
      <c r="A398" s="38"/>
      <c r="B398" s="39"/>
      <c r="C398" s="40"/>
      <c r="D398" s="240" t="s">
        <v>213</v>
      </c>
      <c r="E398" s="40"/>
      <c r="F398" s="241" t="s">
        <v>1380</v>
      </c>
      <c r="G398" s="40"/>
      <c r="H398" s="40"/>
      <c r="I398" s="147"/>
      <c r="J398" s="40"/>
      <c r="K398" s="40"/>
      <c r="L398" s="44"/>
      <c r="M398" s="242"/>
      <c r="N398" s="243"/>
      <c r="O398" s="84"/>
      <c r="P398" s="84"/>
      <c r="Q398" s="84"/>
      <c r="R398" s="84"/>
      <c r="S398" s="84"/>
      <c r="T398" s="85"/>
      <c r="U398" s="38"/>
      <c r="V398" s="38"/>
      <c r="W398" s="38"/>
      <c r="X398" s="38"/>
      <c r="Y398" s="38"/>
      <c r="Z398" s="38"/>
      <c r="AA398" s="38"/>
      <c r="AB398" s="38"/>
      <c r="AC398" s="38"/>
      <c r="AD398" s="38"/>
      <c r="AE398" s="38"/>
      <c r="AT398" s="17" t="s">
        <v>213</v>
      </c>
      <c r="AU398" s="17" t="s">
        <v>83</v>
      </c>
    </row>
    <row r="399" s="2" customFormat="1">
      <c r="A399" s="38"/>
      <c r="B399" s="39"/>
      <c r="C399" s="40"/>
      <c r="D399" s="240" t="s">
        <v>215</v>
      </c>
      <c r="E399" s="40"/>
      <c r="F399" s="244" t="s">
        <v>1381</v>
      </c>
      <c r="G399" s="40"/>
      <c r="H399" s="40"/>
      <c r="I399" s="147"/>
      <c r="J399" s="40"/>
      <c r="K399" s="40"/>
      <c r="L399" s="44"/>
      <c r="M399" s="242"/>
      <c r="N399" s="243"/>
      <c r="O399" s="84"/>
      <c r="P399" s="84"/>
      <c r="Q399" s="84"/>
      <c r="R399" s="84"/>
      <c r="S399" s="84"/>
      <c r="T399" s="85"/>
      <c r="U399" s="38"/>
      <c r="V399" s="38"/>
      <c r="W399" s="38"/>
      <c r="X399" s="38"/>
      <c r="Y399" s="38"/>
      <c r="Z399" s="38"/>
      <c r="AA399" s="38"/>
      <c r="AB399" s="38"/>
      <c r="AC399" s="38"/>
      <c r="AD399" s="38"/>
      <c r="AE399" s="38"/>
      <c r="AT399" s="17" t="s">
        <v>215</v>
      </c>
      <c r="AU399" s="17" t="s">
        <v>83</v>
      </c>
    </row>
    <row r="400" s="13" customFormat="1">
      <c r="A400" s="13"/>
      <c r="B400" s="245"/>
      <c r="C400" s="246"/>
      <c r="D400" s="240" t="s">
        <v>217</v>
      </c>
      <c r="E400" s="247" t="s">
        <v>19</v>
      </c>
      <c r="F400" s="248" t="s">
        <v>1382</v>
      </c>
      <c r="G400" s="246"/>
      <c r="H400" s="247" t="s">
        <v>19</v>
      </c>
      <c r="I400" s="249"/>
      <c r="J400" s="246"/>
      <c r="K400" s="246"/>
      <c r="L400" s="250"/>
      <c r="M400" s="251"/>
      <c r="N400" s="252"/>
      <c r="O400" s="252"/>
      <c r="P400" s="252"/>
      <c r="Q400" s="252"/>
      <c r="R400" s="252"/>
      <c r="S400" s="252"/>
      <c r="T400" s="253"/>
      <c r="U400" s="13"/>
      <c r="V400" s="13"/>
      <c r="W400" s="13"/>
      <c r="X400" s="13"/>
      <c r="Y400" s="13"/>
      <c r="Z400" s="13"/>
      <c r="AA400" s="13"/>
      <c r="AB400" s="13"/>
      <c r="AC400" s="13"/>
      <c r="AD400" s="13"/>
      <c r="AE400" s="13"/>
      <c r="AT400" s="254" t="s">
        <v>217</v>
      </c>
      <c r="AU400" s="254" t="s">
        <v>83</v>
      </c>
      <c r="AV400" s="13" t="s">
        <v>81</v>
      </c>
      <c r="AW400" s="13" t="s">
        <v>35</v>
      </c>
      <c r="AX400" s="13" t="s">
        <v>74</v>
      </c>
      <c r="AY400" s="254" t="s">
        <v>204</v>
      </c>
    </row>
    <row r="401" s="14" customFormat="1">
      <c r="A401" s="14"/>
      <c r="B401" s="255"/>
      <c r="C401" s="256"/>
      <c r="D401" s="240" t="s">
        <v>217</v>
      </c>
      <c r="E401" s="257" t="s">
        <v>19</v>
      </c>
      <c r="F401" s="258" t="s">
        <v>1383</v>
      </c>
      <c r="G401" s="256"/>
      <c r="H401" s="259">
        <v>35.200000000000003</v>
      </c>
      <c r="I401" s="260"/>
      <c r="J401" s="256"/>
      <c r="K401" s="256"/>
      <c r="L401" s="261"/>
      <c r="M401" s="262"/>
      <c r="N401" s="263"/>
      <c r="O401" s="263"/>
      <c r="P401" s="263"/>
      <c r="Q401" s="263"/>
      <c r="R401" s="263"/>
      <c r="S401" s="263"/>
      <c r="T401" s="264"/>
      <c r="U401" s="14"/>
      <c r="V401" s="14"/>
      <c r="W401" s="14"/>
      <c r="X401" s="14"/>
      <c r="Y401" s="14"/>
      <c r="Z401" s="14"/>
      <c r="AA401" s="14"/>
      <c r="AB401" s="14"/>
      <c r="AC401" s="14"/>
      <c r="AD401" s="14"/>
      <c r="AE401" s="14"/>
      <c r="AT401" s="265" t="s">
        <v>217</v>
      </c>
      <c r="AU401" s="265" t="s">
        <v>83</v>
      </c>
      <c r="AV401" s="14" t="s">
        <v>83</v>
      </c>
      <c r="AW401" s="14" t="s">
        <v>35</v>
      </c>
      <c r="AX401" s="14" t="s">
        <v>81</v>
      </c>
      <c r="AY401" s="265" t="s">
        <v>204</v>
      </c>
    </row>
    <row r="402" s="2" customFormat="1" ht="21.75" customHeight="1">
      <c r="A402" s="38"/>
      <c r="B402" s="39"/>
      <c r="C402" s="227" t="s">
        <v>1384</v>
      </c>
      <c r="D402" s="227" t="s">
        <v>207</v>
      </c>
      <c r="E402" s="228" t="s">
        <v>1385</v>
      </c>
      <c r="F402" s="229" t="s">
        <v>1386</v>
      </c>
      <c r="G402" s="230" t="s">
        <v>261</v>
      </c>
      <c r="H402" s="231">
        <v>528</v>
      </c>
      <c r="I402" s="232"/>
      <c r="J402" s="233">
        <f>ROUND(I402*H402,2)</f>
        <v>0</v>
      </c>
      <c r="K402" s="229" t="s">
        <v>1006</v>
      </c>
      <c r="L402" s="44"/>
      <c r="M402" s="234" t="s">
        <v>19</v>
      </c>
      <c r="N402" s="235" t="s">
        <v>45</v>
      </c>
      <c r="O402" s="84"/>
      <c r="P402" s="236">
        <f>O402*H402</f>
        <v>0</v>
      </c>
      <c r="Q402" s="236">
        <v>0</v>
      </c>
      <c r="R402" s="236">
        <f>Q402*H402</f>
        <v>0</v>
      </c>
      <c r="S402" s="236">
        <v>0</v>
      </c>
      <c r="T402" s="237">
        <f>S402*H402</f>
        <v>0</v>
      </c>
      <c r="U402" s="38"/>
      <c r="V402" s="38"/>
      <c r="W402" s="38"/>
      <c r="X402" s="38"/>
      <c r="Y402" s="38"/>
      <c r="Z402" s="38"/>
      <c r="AA402" s="38"/>
      <c r="AB402" s="38"/>
      <c r="AC402" s="38"/>
      <c r="AD402" s="38"/>
      <c r="AE402" s="38"/>
      <c r="AR402" s="238" t="s">
        <v>104</v>
      </c>
      <c r="AT402" s="238" t="s">
        <v>207</v>
      </c>
      <c r="AU402" s="238" t="s">
        <v>83</v>
      </c>
      <c r="AY402" s="17" t="s">
        <v>204</v>
      </c>
      <c r="BE402" s="239">
        <f>IF(N402="základní",J402,0)</f>
        <v>0</v>
      </c>
      <c r="BF402" s="239">
        <f>IF(N402="snížená",J402,0)</f>
        <v>0</v>
      </c>
      <c r="BG402" s="239">
        <f>IF(N402="zákl. přenesená",J402,0)</f>
        <v>0</v>
      </c>
      <c r="BH402" s="239">
        <f>IF(N402="sníž. přenesená",J402,0)</f>
        <v>0</v>
      </c>
      <c r="BI402" s="239">
        <f>IF(N402="nulová",J402,0)</f>
        <v>0</v>
      </c>
      <c r="BJ402" s="17" t="s">
        <v>81</v>
      </c>
      <c r="BK402" s="239">
        <f>ROUND(I402*H402,2)</f>
        <v>0</v>
      </c>
      <c r="BL402" s="17" t="s">
        <v>104</v>
      </c>
      <c r="BM402" s="238" t="s">
        <v>1387</v>
      </c>
    </row>
    <row r="403" s="2" customFormat="1">
      <c r="A403" s="38"/>
      <c r="B403" s="39"/>
      <c r="C403" s="40"/>
      <c r="D403" s="240" t="s">
        <v>213</v>
      </c>
      <c r="E403" s="40"/>
      <c r="F403" s="241" t="s">
        <v>1388</v>
      </c>
      <c r="G403" s="40"/>
      <c r="H403" s="40"/>
      <c r="I403" s="147"/>
      <c r="J403" s="40"/>
      <c r="K403" s="40"/>
      <c r="L403" s="44"/>
      <c r="M403" s="242"/>
      <c r="N403" s="243"/>
      <c r="O403" s="84"/>
      <c r="P403" s="84"/>
      <c r="Q403" s="84"/>
      <c r="R403" s="84"/>
      <c r="S403" s="84"/>
      <c r="T403" s="85"/>
      <c r="U403" s="38"/>
      <c r="V403" s="38"/>
      <c r="W403" s="38"/>
      <c r="X403" s="38"/>
      <c r="Y403" s="38"/>
      <c r="Z403" s="38"/>
      <c r="AA403" s="38"/>
      <c r="AB403" s="38"/>
      <c r="AC403" s="38"/>
      <c r="AD403" s="38"/>
      <c r="AE403" s="38"/>
      <c r="AT403" s="17" t="s">
        <v>213</v>
      </c>
      <c r="AU403" s="17" t="s">
        <v>83</v>
      </c>
    </row>
    <row r="404" s="2" customFormat="1">
      <c r="A404" s="38"/>
      <c r="B404" s="39"/>
      <c r="C404" s="40"/>
      <c r="D404" s="240" t="s">
        <v>215</v>
      </c>
      <c r="E404" s="40"/>
      <c r="F404" s="244" t="s">
        <v>1381</v>
      </c>
      <c r="G404" s="40"/>
      <c r="H404" s="40"/>
      <c r="I404" s="147"/>
      <c r="J404" s="40"/>
      <c r="K404" s="40"/>
      <c r="L404" s="44"/>
      <c r="M404" s="242"/>
      <c r="N404" s="243"/>
      <c r="O404" s="84"/>
      <c r="P404" s="84"/>
      <c r="Q404" s="84"/>
      <c r="R404" s="84"/>
      <c r="S404" s="84"/>
      <c r="T404" s="85"/>
      <c r="U404" s="38"/>
      <c r="V404" s="38"/>
      <c r="W404" s="38"/>
      <c r="X404" s="38"/>
      <c r="Y404" s="38"/>
      <c r="Z404" s="38"/>
      <c r="AA404" s="38"/>
      <c r="AB404" s="38"/>
      <c r="AC404" s="38"/>
      <c r="AD404" s="38"/>
      <c r="AE404" s="38"/>
      <c r="AT404" s="17" t="s">
        <v>215</v>
      </c>
      <c r="AU404" s="17" t="s">
        <v>83</v>
      </c>
    </row>
    <row r="405" s="2" customFormat="1">
      <c r="A405" s="38"/>
      <c r="B405" s="39"/>
      <c r="C405" s="40"/>
      <c r="D405" s="240" t="s">
        <v>240</v>
      </c>
      <c r="E405" s="40"/>
      <c r="F405" s="244" t="s">
        <v>1368</v>
      </c>
      <c r="G405" s="40"/>
      <c r="H405" s="40"/>
      <c r="I405" s="147"/>
      <c r="J405" s="40"/>
      <c r="K405" s="40"/>
      <c r="L405" s="44"/>
      <c r="M405" s="242"/>
      <c r="N405" s="243"/>
      <c r="O405" s="84"/>
      <c r="P405" s="84"/>
      <c r="Q405" s="84"/>
      <c r="R405" s="84"/>
      <c r="S405" s="84"/>
      <c r="T405" s="85"/>
      <c r="U405" s="38"/>
      <c r="V405" s="38"/>
      <c r="W405" s="38"/>
      <c r="X405" s="38"/>
      <c r="Y405" s="38"/>
      <c r="Z405" s="38"/>
      <c r="AA405" s="38"/>
      <c r="AB405" s="38"/>
      <c r="AC405" s="38"/>
      <c r="AD405" s="38"/>
      <c r="AE405" s="38"/>
      <c r="AT405" s="17" t="s">
        <v>240</v>
      </c>
      <c r="AU405" s="17" t="s">
        <v>83</v>
      </c>
    </row>
    <row r="406" s="14" customFormat="1">
      <c r="A406" s="14"/>
      <c r="B406" s="255"/>
      <c r="C406" s="256"/>
      <c r="D406" s="240" t="s">
        <v>217</v>
      </c>
      <c r="E406" s="257" t="s">
        <v>19</v>
      </c>
      <c r="F406" s="258" t="s">
        <v>1389</v>
      </c>
      <c r="G406" s="256"/>
      <c r="H406" s="259">
        <v>528</v>
      </c>
      <c r="I406" s="260"/>
      <c r="J406" s="256"/>
      <c r="K406" s="256"/>
      <c r="L406" s="261"/>
      <c r="M406" s="262"/>
      <c r="N406" s="263"/>
      <c r="O406" s="263"/>
      <c r="P406" s="263"/>
      <c r="Q406" s="263"/>
      <c r="R406" s="263"/>
      <c r="S406" s="263"/>
      <c r="T406" s="264"/>
      <c r="U406" s="14"/>
      <c r="V406" s="14"/>
      <c r="W406" s="14"/>
      <c r="X406" s="14"/>
      <c r="Y406" s="14"/>
      <c r="Z406" s="14"/>
      <c r="AA406" s="14"/>
      <c r="AB406" s="14"/>
      <c r="AC406" s="14"/>
      <c r="AD406" s="14"/>
      <c r="AE406" s="14"/>
      <c r="AT406" s="265" t="s">
        <v>217</v>
      </c>
      <c r="AU406" s="265" t="s">
        <v>83</v>
      </c>
      <c r="AV406" s="14" t="s">
        <v>83</v>
      </c>
      <c r="AW406" s="14" t="s">
        <v>35</v>
      </c>
      <c r="AX406" s="14" t="s">
        <v>81</v>
      </c>
      <c r="AY406" s="265" t="s">
        <v>204</v>
      </c>
    </row>
    <row r="407" s="2" customFormat="1" ht="21.75" customHeight="1">
      <c r="A407" s="38"/>
      <c r="B407" s="39"/>
      <c r="C407" s="227" t="s">
        <v>1390</v>
      </c>
      <c r="D407" s="227" t="s">
        <v>207</v>
      </c>
      <c r="E407" s="228" t="s">
        <v>1391</v>
      </c>
      <c r="F407" s="229" t="s">
        <v>1392</v>
      </c>
      <c r="G407" s="230" t="s">
        <v>261</v>
      </c>
      <c r="H407" s="231">
        <v>35.200000000000003</v>
      </c>
      <c r="I407" s="232"/>
      <c r="J407" s="233">
        <f>ROUND(I407*H407,2)</f>
        <v>0</v>
      </c>
      <c r="K407" s="229" t="s">
        <v>1006</v>
      </c>
      <c r="L407" s="44"/>
      <c r="M407" s="234" t="s">
        <v>19</v>
      </c>
      <c r="N407" s="235" t="s">
        <v>45</v>
      </c>
      <c r="O407" s="84"/>
      <c r="P407" s="236">
        <f>O407*H407</f>
        <v>0</v>
      </c>
      <c r="Q407" s="236">
        <v>0</v>
      </c>
      <c r="R407" s="236">
        <f>Q407*H407</f>
        <v>0</v>
      </c>
      <c r="S407" s="236">
        <v>0</v>
      </c>
      <c r="T407" s="237">
        <f>S407*H407</f>
        <v>0</v>
      </c>
      <c r="U407" s="38"/>
      <c r="V407" s="38"/>
      <c r="W407" s="38"/>
      <c r="X407" s="38"/>
      <c r="Y407" s="38"/>
      <c r="Z407" s="38"/>
      <c r="AA407" s="38"/>
      <c r="AB407" s="38"/>
      <c r="AC407" s="38"/>
      <c r="AD407" s="38"/>
      <c r="AE407" s="38"/>
      <c r="AR407" s="238" t="s">
        <v>104</v>
      </c>
      <c r="AT407" s="238" t="s">
        <v>207</v>
      </c>
      <c r="AU407" s="238" t="s">
        <v>83</v>
      </c>
      <c r="AY407" s="17" t="s">
        <v>204</v>
      </c>
      <c r="BE407" s="239">
        <f>IF(N407="základní",J407,0)</f>
        <v>0</v>
      </c>
      <c r="BF407" s="239">
        <f>IF(N407="snížená",J407,0)</f>
        <v>0</v>
      </c>
      <c r="BG407" s="239">
        <f>IF(N407="zákl. přenesená",J407,0)</f>
        <v>0</v>
      </c>
      <c r="BH407" s="239">
        <f>IF(N407="sníž. přenesená",J407,0)</f>
        <v>0</v>
      </c>
      <c r="BI407" s="239">
        <f>IF(N407="nulová",J407,0)</f>
        <v>0</v>
      </c>
      <c r="BJ407" s="17" t="s">
        <v>81</v>
      </c>
      <c r="BK407" s="239">
        <f>ROUND(I407*H407,2)</f>
        <v>0</v>
      </c>
      <c r="BL407" s="17" t="s">
        <v>104</v>
      </c>
      <c r="BM407" s="238" t="s">
        <v>1393</v>
      </c>
    </row>
    <row r="408" s="2" customFormat="1">
      <c r="A408" s="38"/>
      <c r="B408" s="39"/>
      <c r="C408" s="40"/>
      <c r="D408" s="240" t="s">
        <v>213</v>
      </c>
      <c r="E408" s="40"/>
      <c r="F408" s="241" t="s">
        <v>1394</v>
      </c>
      <c r="G408" s="40"/>
      <c r="H408" s="40"/>
      <c r="I408" s="147"/>
      <c r="J408" s="40"/>
      <c r="K408" s="40"/>
      <c r="L408" s="44"/>
      <c r="M408" s="242"/>
      <c r="N408" s="243"/>
      <c r="O408" s="84"/>
      <c r="P408" s="84"/>
      <c r="Q408" s="84"/>
      <c r="R408" s="84"/>
      <c r="S408" s="84"/>
      <c r="T408" s="85"/>
      <c r="U408" s="38"/>
      <c r="V408" s="38"/>
      <c r="W408" s="38"/>
      <c r="X408" s="38"/>
      <c r="Y408" s="38"/>
      <c r="Z408" s="38"/>
      <c r="AA408" s="38"/>
      <c r="AB408" s="38"/>
      <c r="AC408" s="38"/>
      <c r="AD408" s="38"/>
      <c r="AE408" s="38"/>
      <c r="AT408" s="17" t="s">
        <v>213</v>
      </c>
      <c r="AU408" s="17" t="s">
        <v>83</v>
      </c>
    </row>
    <row r="409" s="2" customFormat="1">
      <c r="A409" s="38"/>
      <c r="B409" s="39"/>
      <c r="C409" s="40"/>
      <c r="D409" s="240" t="s">
        <v>215</v>
      </c>
      <c r="E409" s="40"/>
      <c r="F409" s="244" t="s">
        <v>1395</v>
      </c>
      <c r="G409" s="40"/>
      <c r="H409" s="40"/>
      <c r="I409" s="147"/>
      <c r="J409" s="40"/>
      <c r="K409" s="40"/>
      <c r="L409" s="44"/>
      <c r="M409" s="242"/>
      <c r="N409" s="243"/>
      <c r="O409" s="84"/>
      <c r="P409" s="84"/>
      <c r="Q409" s="84"/>
      <c r="R409" s="84"/>
      <c r="S409" s="84"/>
      <c r="T409" s="85"/>
      <c r="U409" s="38"/>
      <c r="V409" s="38"/>
      <c r="W409" s="38"/>
      <c r="X409" s="38"/>
      <c r="Y409" s="38"/>
      <c r="Z409" s="38"/>
      <c r="AA409" s="38"/>
      <c r="AB409" s="38"/>
      <c r="AC409" s="38"/>
      <c r="AD409" s="38"/>
      <c r="AE409" s="38"/>
      <c r="AT409" s="17" t="s">
        <v>215</v>
      </c>
      <c r="AU409" s="17" t="s">
        <v>83</v>
      </c>
    </row>
    <row r="410" s="2" customFormat="1" ht="16.5" customHeight="1">
      <c r="A410" s="38"/>
      <c r="B410" s="39"/>
      <c r="C410" s="227" t="s">
        <v>1396</v>
      </c>
      <c r="D410" s="227" t="s">
        <v>207</v>
      </c>
      <c r="E410" s="228" t="s">
        <v>1397</v>
      </c>
      <c r="F410" s="229" t="s">
        <v>1398</v>
      </c>
      <c r="G410" s="230" t="s">
        <v>245</v>
      </c>
      <c r="H410" s="231">
        <v>52</v>
      </c>
      <c r="I410" s="232"/>
      <c r="J410" s="233">
        <f>ROUND(I410*H410,2)</f>
        <v>0</v>
      </c>
      <c r="K410" s="229" t="s">
        <v>1006</v>
      </c>
      <c r="L410" s="44"/>
      <c r="M410" s="234" t="s">
        <v>19</v>
      </c>
      <c r="N410" s="235" t="s">
        <v>45</v>
      </c>
      <c r="O410" s="84"/>
      <c r="P410" s="236">
        <f>O410*H410</f>
        <v>0</v>
      </c>
      <c r="Q410" s="236">
        <v>0.00038999999999999999</v>
      </c>
      <c r="R410" s="236">
        <f>Q410*H410</f>
        <v>0.020279999999999999</v>
      </c>
      <c r="S410" s="236">
        <v>0</v>
      </c>
      <c r="T410" s="237">
        <f>S410*H410</f>
        <v>0</v>
      </c>
      <c r="U410" s="38"/>
      <c r="V410" s="38"/>
      <c r="W410" s="38"/>
      <c r="X410" s="38"/>
      <c r="Y410" s="38"/>
      <c r="Z410" s="38"/>
      <c r="AA410" s="38"/>
      <c r="AB410" s="38"/>
      <c r="AC410" s="38"/>
      <c r="AD410" s="38"/>
      <c r="AE410" s="38"/>
      <c r="AR410" s="238" t="s">
        <v>104</v>
      </c>
      <c r="AT410" s="238" t="s">
        <v>207</v>
      </c>
      <c r="AU410" s="238" t="s">
        <v>83</v>
      </c>
      <c r="AY410" s="17" t="s">
        <v>204</v>
      </c>
      <c r="BE410" s="239">
        <f>IF(N410="základní",J410,0)</f>
        <v>0</v>
      </c>
      <c r="BF410" s="239">
        <f>IF(N410="snížená",J410,0)</f>
        <v>0</v>
      </c>
      <c r="BG410" s="239">
        <f>IF(N410="zákl. přenesená",J410,0)</f>
        <v>0</v>
      </c>
      <c r="BH410" s="239">
        <f>IF(N410="sníž. přenesená",J410,0)</f>
        <v>0</v>
      </c>
      <c r="BI410" s="239">
        <f>IF(N410="nulová",J410,0)</f>
        <v>0</v>
      </c>
      <c r="BJ410" s="17" t="s">
        <v>81</v>
      </c>
      <c r="BK410" s="239">
        <f>ROUND(I410*H410,2)</f>
        <v>0</v>
      </c>
      <c r="BL410" s="17" t="s">
        <v>104</v>
      </c>
      <c r="BM410" s="238" t="s">
        <v>1399</v>
      </c>
    </row>
    <row r="411" s="2" customFormat="1">
      <c r="A411" s="38"/>
      <c r="B411" s="39"/>
      <c r="C411" s="40"/>
      <c r="D411" s="240" t="s">
        <v>213</v>
      </c>
      <c r="E411" s="40"/>
      <c r="F411" s="241" t="s">
        <v>1400</v>
      </c>
      <c r="G411" s="40"/>
      <c r="H411" s="40"/>
      <c r="I411" s="147"/>
      <c r="J411" s="40"/>
      <c r="K411" s="40"/>
      <c r="L411" s="44"/>
      <c r="M411" s="242"/>
      <c r="N411" s="243"/>
      <c r="O411" s="84"/>
      <c r="P411" s="84"/>
      <c r="Q411" s="84"/>
      <c r="R411" s="84"/>
      <c r="S411" s="84"/>
      <c r="T411" s="85"/>
      <c r="U411" s="38"/>
      <c r="V411" s="38"/>
      <c r="W411" s="38"/>
      <c r="X411" s="38"/>
      <c r="Y411" s="38"/>
      <c r="Z411" s="38"/>
      <c r="AA411" s="38"/>
      <c r="AB411" s="38"/>
      <c r="AC411" s="38"/>
      <c r="AD411" s="38"/>
      <c r="AE411" s="38"/>
      <c r="AT411" s="17" t="s">
        <v>213</v>
      </c>
      <c r="AU411" s="17" t="s">
        <v>83</v>
      </c>
    </row>
    <row r="412" s="2" customFormat="1">
      <c r="A412" s="38"/>
      <c r="B412" s="39"/>
      <c r="C412" s="40"/>
      <c r="D412" s="240" t="s">
        <v>215</v>
      </c>
      <c r="E412" s="40"/>
      <c r="F412" s="244" t="s">
        <v>1401</v>
      </c>
      <c r="G412" s="40"/>
      <c r="H412" s="40"/>
      <c r="I412" s="147"/>
      <c r="J412" s="40"/>
      <c r="K412" s="40"/>
      <c r="L412" s="44"/>
      <c r="M412" s="242"/>
      <c r="N412" s="243"/>
      <c r="O412" s="84"/>
      <c r="P412" s="84"/>
      <c r="Q412" s="84"/>
      <c r="R412" s="84"/>
      <c r="S412" s="84"/>
      <c r="T412" s="85"/>
      <c r="U412" s="38"/>
      <c r="V412" s="38"/>
      <c r="W412" s="38"/>
      <c r="X412" s="38"/>
      <c r="Y412" s="38"/>
      <c r="Z412" s="38"/>
      <c r="AA412" s="38"/>
      <c r="AB412" s="38"/>
      <c r="AC412" s="38"/>
      <c r="AD412" s="38"/>
      <c r="AE412" s="38"/>
      <c r="AT412" s="17" t="s">
        <v>215</v>
      </c>
      <c r="AU412" s="17" t="s">
        <v>83</v>
      </c>
    </row>
    <row r="413" s="13" customFormat="1">
      <c r="A413" s="13"/>
      <c r="B413" s="245"/>
      <c r="C413" s="246"/>
      <c r="D413" s="240" t="s">
        <v>217</v>
      </c>
      <c r="E413" s="247" t="s">
        <v>19</v>
      </c>
      <c r="F413" s="248" t="s">
        <v>1402</v>
      </c>
      <c r="G413" s="246"/>
      <c r="H413" s="247" t="s">
        <v>19</v>
      </c>
      <c r="I413" s="249"/>
      <c r="J413" s="246"/>
      <c r="K413" s="246"/>
      <c r="L413" s="250"/>
      <c r="M413" s="251"/>
      <c r="N413" s="252"/>
      <c r="O413" s="252"/>
      <c r="P413" s="252"/>
      <c r="Q413" s="252"/>
      <c r="R413" s="252"/>
      <c r="S413" s="252"/>
      <c r="T413" s="253"/>
      <c r="U413" s="13"/>
      <c r="V413" s="13"/>
      <c r="W413" s="13"/>
      <c r="X413" s="13"/>
      <c r="Y413" s="13"/>
      <c r="Z413" s="13"/>
      <c r="AA413" s="13"/>
      <c r="AB413" s="13"/>
      <c r="AC413" s="13"/>
      <c r="AD413" s="13"/>
      <c r="AE413" s="13"/>
      <c r="AT413" s="254" t="s">
        <v>217</v>
      </c>
      <c r="AU413" s="254" t="s">
        <v>83</v>
      </c>
      <c r="AV413" s="13" t="s">
        <v>81</v>
      </c>
      <c r="AW413" s="13" t="s">
        <v>35</v>
      </c>
      <c r="AX413" s="13" t="s">
        <v>74</v>
      </c>
      <c r="AY413" s="254" t="s">
        <v>204</v>
      </c>
    </row>
    <row r="414" s="14" customFormat="1">
      <c r="A414" s="14"/>
      <c r="B414" s="255"/>
      <c r="C414" s="256"/>
      <c r="D414" s="240" t="s">
        <v>217</v>
      </c>
      <c r="E414" s="257" t="s">
        <v>19</v>
      </c>
      <c r="F414" s="258" t="s">
        <v>1403</v>
      </c>
      <c r="G414" s="256"/>
      <c r="H414" s="259">
        <v>52</v>
      </c>
      <c r="I414" s="260"/>
      <c r="J414" s="256"/>
      <c r="K414" s="256"/>
      <c r="L414" s="261"/>
      <c r="M414" s="262"/>
      <c r="N414" s="263"/>
      <c r="O414" s="263"/>
      <c r="P414" s="263"/>
      <c r="Q414" s="263"/>
      <c r="R414" s="263"/>
      <c r="S414" s="263"/>
      <c r="T414" s="264"/>
      <c r="U414" s="14"/>
      <c r="V414" s="14"/>
      <c r="W414" s="14"/>
      <c r="X414" s="14"/>
      <c r="Y414" s="14"/>
      <c r="Z414" s="14"/>
      <c r="AA414" s="14"/>
      <c r="AB414" s="14"/>
      <c r="AC414" s="14"/>
      <c r="AD414" s="14"/>
      <c r="AE414" s="14"/>
      <c r="AT414" s="265" t="s">
        <v>217</v>
      </c>
      <c r="AU414" s="265" t="s">
        <v>83</v>
      </c>
      <c r="AV414" s="14" t="s">
        <v>83</v>
      </c>
      <c r="AW414" s="14" t="s">
        <v>35</v>
      </c>
      <c r="AX414" s="14" t="s">
        <v>81</v>
      </c>
      <c r="AY414" s="265" t="s">
        <v>204</v>
      </c>
    </row>
    <row r="415" s="2" customFormat="1" ht="16.5" customHeight="1">
      <c r="A415" s="38"/>
      <c r="B415" s="39"/>
      <c r="C415" s="227" t="s">
        <v>1404</v>
      </c>
      <c r="D415" s="227" t="s">
        <v>207</v>
      </c>
      <c r="E415" s="228" t="s">
        <v>1405</v>
      </c>
      <c r="F415" s="229" t="s">
        <v>1406</v>
      </c>
      <c r="G415" s="230" t="s">
        <v>261</v>
      </c>
      <c r="H415" s="231">
        <v>1.26</v>
      </c>
      <c r="I415" s="232"/>
      <c r="J415" s="233">
        <f>ROUND(I415*H415,2)</f>
        <v>0</v>
      </c>
      <c r="K415" s="229" t="s">
        <v>1006</v>
      </c>
      <c r="L415" s="44"/>
      <c r="M415" s="234" t="s">
        <v>19</v>
      </c>
      <c r="N415" s="235" t="s">
        <v>45</v>
      </c>
      <c r="O415" s="84"/>
      <c r="P415" s="236">
        <f>O415*H415</f>
        <v>0</v>
      </c>
      <c r="Q415" s="236">
        <v>0.12</v>
      </c>
      <c r="R415" s="236">
        <f>Q415*H415</f>
        <v>0.1512</v>
      </c>
      <c r="S415" s="236">
        <v>2.4900000000000002</v>
      </c>
      <c r="T415" s="237">
        <f>S415*H415</f>
        <v>3.1374000000000004</v>
      </c>
      <c r="U415" s="38"/>
      <c r="V415" s="38"/>
      <c r="W415" s="38"/>
      <c r="X415" s="38"/>
      <c r="Y415" s="38"/>
      <c r="Z415" s="38"/>
      <c r="AA415" s="38"/>
      <c r="AB415" s="38"/>
      <c r="AC415" s="38"/>
      <c r="AD415" s="38"/>
      <c r="AE415" s="38"/>
      <c r="AR415" s="238" t="s">
        <v>104</v>
      </c>
      <c r="AT415" s="238" t="s">
        <v>207</v>
      </c>
      <c r="AU415" s="238" t="s">
        <v>83</v>
      </c>
      <c r="AY415" s="17" t="s">
        <v>204</v>
      </c>
      <c r="BE415" s="239">
        <f>IF(N415="základní",J415,0)</f>
        <v>0</v>
      </c>
      <c r="BF415" s="239">
        <f>IF(N415="snížená",J415,0)</f>
        <v>0</v>
      </c>
      <c r="BG415" s="239">
        <f>IF(N415="zákl. přenesená",J415,0)</f>
        <v>0</v>
      </c>
      <c r="BH415" s="239">
        <f>IF(N415="sníž. přenesená",J415,0)</f>
        <v>0</v>
      </c>
      <c r="BI415" s="239">
        <f>IF(N415="nulová",J415,0)</f>
        <v>0</v>
      </c>
      <c r="BJ415" s="17" t="s">
        <v>81</v>
      </c>
      <c r="BK415" s="239">
        <f>ROUND(I415*H415,2)</f>
        <v>0</v>
      </c>
      <c r="BL415" s="17" t="s">
        <v>104</v>
      </c>
      <c r="BM415" s="238" t="s">
        <v>1407</v>
      </c>
    </row>
    <row r="416" s="2" customFormat="1">
      <c r="A416" s="38"/>
      <c r="B416" s="39"/>
      <c r="C416" s="40"/>
      <c r="D416" s="240" t="s">
        <v>213</v>
      </c>
      <c r="E416" s="40"/>
      <c r="F416" s="241" t="s">
        <v>1408</v>
      </c>
      <c r="G416" s="40"/>
      <c r="H416" s="40"/>
      <c r="I416" s="147"/>
      <c r="J416" s="40"/>
      <c r="K416" s="40"/>
      <c r="L416" s="44"/>
      <c r="M416" s="242"/>
      <c r="N416" s="243"/>
      <c r="O416" s="84"/>
      <c r="P416" s="84"/>
      <c r="Q416" s="84"/>
      <c r="R416" s="84"/>
      <c r="S416" s="84"/>
      <c r="T416" s="85"/>
      <c r="U416" s="38"/>
      <c r="V416" s="38"/>
      <c r="W416" s="38"/>
      <c r="X416" s="38"/>
      <c r="Y416" s="38"/>
      <c r="Z416" s="38"/>
      <c r="AA416" s="38"/>
      <c r="AB416" s="38"/>
      <c r="AC416" s="38"/>
      <c r="AD416" s="38"/>
      <c r="AE416" s="38"/>
      <c r="AT416" s="17" t="s">
        <v>213</v>
      </c>
      <c r="AU416" s="17" t="s">
        <v>83</v>
      </c>
    </row>
    <row r="417" s="2" customFormat="1">
      <c r="A417" s="38"/>
      <c r="B417" s="39"/>
      <c r="C417" s="40"/>
      <c r="D417" s="240" t="s">
        <v>215</v>
      </c>
      <c r="E417" s="40"/>
      <c r="F417" s="244" t="s">
        <v>1409</v>
      </c>
      <c r="G417" s="40"/>
      <c r="H417" s="40"/>
      <c r="I417" s="147"/>
      <c r="J417" s="40"/>
      <c r="K417" s="40"/>
      <c r="L417" s="44"/>
      <c r="M417" s="242"/>
      <c r="N417" s="243"/>
      <c r="O417" s="84"/>
      <c r="P417" s="84"/>
      <c r="Q417" s="84"/>
      <c r="R417" s="84"/>
      <c r="S417" s="84"/>
      <c r="T417" s="85"/>
      <c r="U417" s="38"/>
      <c r="V417" s="38"/>
      <c r="W417" s="38"/>
      <c r="X417" s="38"/>
      <c r="Y417" s="38"/>
      <c r="Z417" s="38"/>
      <c r="AA417" s="38"/>
      <c r="AB417" s="38"/>
      <c r="AC417" s="38"/>
      <c r="AD417" s="38"/>
      <c r="AE417" s="38"/>
      <c r="AT417" s="17" t="s">
        <v>215</v>
      </c>
      <c r="AU417" s="17" t="s">
        <v>83</v>
      </c>
    </row>
    <row r="418" s="13" customFormat="1">
      <c r="A418" s="13"/>
      <c r="B418" s="245"/>
      <c r="C418" s="246"/>
      <c r="D418" s="240" t="s">
        <v>217</v>
      </c>
      <c r="E418" s="247" t="s">
        <v>19</v>
      </c>
      <c r="F418" s="248" t="s">
        <v>1410</v>
      </c>
      <c r="G418" s="246"/>
      <c r="H418" s="247" t="s">
        <v>19</v>
      </c>
      <c r="I418" s="249"/>
      <c r="J418" s="246"/>
      <c r="K418" s="246"/>
      <c r="L418" s="250"/>
      <c r="M418" s="251"/>
      <c r="N418" s="252"/>
      <c r="O418" s="252"/>
      <c r="P418" s="252"/>
      <c r="Q418" s="252"/>
      <c r="R418" s="252"/>
      <c r="S418" s="252"/>
      <c r="T418" s="253"/>
      <c r="U418" s="13"/>
      <c r="V418" s="13"/>
      <c r="W418" s="13"/>
      <c r="X418" s="13"/>
      <c r="Y418" s="13"/>
      <c r="Z418" s="13"/>
      <c r="AA418" s="13"/>
      <c r="AB418" s="13"/>
      <c r="AC418" s="13"/>
      <c r="AD418" s="13"/>
      <c r="AE418" s="13"/>
      <c r="AT418" s="254" t="s">
        <v>217</v>
      </c>
      <c r="AU418" s="254" t="s">
        <v>83</v>
      </c>
      <c r="AV418" s="13" t="s">
        <v>81</v>
      </c>
      <c r="AW418" s="13" t="s">
        <v>35</v>
      </c>
      <c r="AX418" s="13" t="s">
        <v>74</v>
      </c>
      <c r="AY418" s="254" t="s">
        <v>204</v>
      </c>
    </row>
    <row r="419" s="14" customFormat="1">
      <c r="A419" s="14"/>
      <c r="B419" s="255"/>
      <c r="C419" s="256"/>
      <c r="D419" s="240" t="s">
        <v>217</v>
      </c>
      <c r="E419" s="257" t="s">
        <v>19</v>
      </c>
      <c r="F419" s="258" t="s">
        <v>1411</v>
      </c>
      <c r="G419" s="256"/>
      <c r="H419" s="259">
        <v>1.26</v>
      </c>
      <c r="I419" s="260"/>
      <c r="J419" s="256"/>
      <c r="K419" s="256"/>
      <c r="L419" s="261"/>
      <c r="M419" s="262"/>
      <c r="N419" s="263"/>
      <c r="O419" s="263"/>
      <c r="P419" s="263"/>
      <c r="Q419" s="263"/>
      <c r="R419" s="263"/>
      <c r="S419" s="263"/>
      <c r="T419" s="264"/>
      <c r="U419" s="14"/>
      <c r="V419" s="14"/>
      <c r="W419" s="14"/>
      <c r="X419" s="14"/>
      <c r="Y419" s="14"/>
      <c r="Z419" s="14"/>
      <c r="AA419" s="14"/>
      <c r="AB419" s="14"/>
      <c r="AC419" s="14"/>
      <c r="AD419" s="14"/>
      <c r="AE419" s="14"/>
      <c r="AT419" s="265" t="s">
        <v>217</v>
      </c>
      <c r="AU419" s="265" t="s">
        <v>83</v>
      </c>
      <c r="AV419" s="14" t="s">
        <v>83</v>
      </c>
      <c r="AW419" s="14" t="s">
        <v>35</v>
      </c>
      <c r="AX419" s="14" t="s">
        <v>81</v>
      </c>
      <c r="AY419" s="265" t="s">
        <v>204</v>
      </c>
    </row>
    <row r="420" s="2" customFormat="1" ht="16.5" customHeight="1">
      <c r="A420" s="38"/>
      <c r="B420" s="39"/>
      <c r="C420" s="227" t="s">
        <v>624</v>
      </c>
      <c r="D420" s="227" t="s">
        <v>207</v>
      </c>
      <c r="E420" s="228" t="s">
        <v>1412</v>
      </c>
      <c r="F420" s="229" t="s">
        <v>1413</v>
      </c>
      <c r="G420" s="230" t="s">
        <v>261</v>
      </c>
      <c r="H420" s="231">
        <v>9.6720000000000006</v>
      </c>
      <c r="I420" s="232"/>
      <c r="J420" s="233">
        <f>ROUND(I420*H420,2)</f>
        <v>0</v>
      </c>
      <c r="K420" s="229" t="s">
        <v>1006</v>
      </c>
      <c r="L420" s="44"/>
      <c r="M420" s="234" t="s">
        <v>19</v>
      </c>
      <c r="N420" s="235" t="s">
        <v>45</v>
      </c>
      <c r="O420" s="84"/>
      <c r="P420" s="236">
        <f>O420*H420</f>
        <v>0</v>
      </c>
      <c r="Q420" s="236">
        <v>0.12171</v>
      </c>
      <c r="R420" s="236">
        <f>Q420*H420</f>
        <v>1.1771791200000001</v>
      </c>
      <c r="S420" s="236">
        <v>2.3999999999999999</v>
      </c>
      <c r="T420" s="237">
        <f>S420*H420</f>
        <v>23.212800000000001</v>
      </c>
      <c r="U420" s="38"/>
      <c r="V420" s="38"/>
      <c r="W420" s="38"/>
      <c r="X420" s="38"/>
      <c r="Y420" s="38"/>
      <c r="Z420" s="38"/>
      <c r="AA420" s="38"/>
      <c r="AB420" s="38"/>
      <c r="AC420" s="38"/>
      <c r="AD420" s="38"/>
      <c r="AE420" s="38"/>
      <c r="AR420" s="238" t="s">
        <v>104</v>
      </c>
      <c r="AT420" s="238" t="s">
        <v>207</v>
      </c>
      <c r="AU420" s="238" t="s">
        <v>83</v>
      </c>
      <c r="AY420" s="17" t="s">
        <v>204</v>
      </c>
      <c r="BE420" s="239">
        <f>IF(N420="základní",J420,0)</f>
        <v>0</v>
      </c>
      <c r="BF420" s="239">
        <f>IF(N420="snížená",J420,0)</f>
        <v>0</v>
      </c>
      <c r="BG420" s="239">
        <f>IF(N420="zákl. přenesená",J420,0)</f>
        <v>0</v>
      </c>
      <c r="BH420" s="239">
        <f>IF(N420="sníž. přenesená",J420,0)</f>
        <v>0</v>
      </c>
      <c r="BI420" s="239">
        <f>IF(N420="nulová",J420,0)</f>
        <v>0</v>
      </c>
      <c r="BJ420" s="17" t="s">
        <v>81</v>
      </c>
      <c r="BK420" s="239">
        <f>ROUND(I420*H420,2)</f>
        <v>0</v>
      </c>
      <c r="BL420" s="17" t="s">
        <v>104</v>
      </c>
      <c r="BM420" s="238" t="s">
        <v>1414</v>
      </c>
    </row>
    <row r="421" s="2" customFormat="1">
      <c r="A421" s="38"/>
      <c r="B421" s="39"/>
      <c r="C421" s="40"/>
      <c r="D421" s="240" t="s">
        <v>213</v>
      </c>
      <c r="E421" s="40"/>
      <c r="F421" s="241" t="s">
        <v>1415</v>
      </c>
      <c r="G421" s="40"/>
      <c r="H421" s="40"/>
      <c r="I421" s="147"/>
      <c r="J421" s="40"/>
      <c r="K421" s="40"/>
      <c r="L421" s="44"/>
      <c r="M421" s="242"/>
      <c r="N421" s="243"/>
      <c r="O421" s="84"/>
      <c r="P421" s="84"/>
      <c r="Q421" s="84"/>
      <c r="R421" s="84"/>
      <c r="S421" s="84"/>
      <c r="T421" s="85"/>
      <c r="U421" s="38"/>
      <c r="V421" s="38"/>
      <c r="W421" s="38"/>
      <c r="X421" s="38"/>
      <c r="Y421" s="38"/>
      <c r="Z421" s="38"/>
      <c r="AA421" s="38"/>
      <c r="AB421" s="38"/>
      <c r="AC421" s="38"/>
      <c r="AD421" s="38"/>
      <c r="AE421" s="38"/>
      <c r="AT421" s="17" t="s">
        <v>213</v>
      </c>
      <c r="AU421" s="17" t="s">
        <v>83</v>
      </c>
    </row>
    <row r="422" s="2" customFormat="1">
      <c r="A422" s="38"/>
      <c r="B422" s="39"/>
      <c r="C422" s="40"/>
      <c r="D422" s="240" t="s">
        <v>215</v>
      </c>
      <c r="E422" s="40"/>
      <c r="F422" s="244" t="s">
        <v>1409</v>
      </c>
      <c r="G422" s="40"/>
      <c r="H422" s="40"/>
      <c r="I422" s="147"/>
      <c r="J422" s="40"/>
      <c r="K422" s="40"/>
      <c r="L422" s="44"/>
      <c r="M422" s="242"/>
      <c r="N422" s="243"/>
      <c r="O422" s="84"/>
      <c r="P422" s="84"/>
      <c r="Q422" s="84"/>
      <c r="R422" s="84"/>
      <c r="S422" s="84"/>
      <c r="T422" s="85"/>
      <c r="U422" s="38"/>
      <c r="V422" s="38"/>
      <c r="W422" s="38"/>
      <c r="X422" s="38"/>
      <c r="Y422" s="38"/>
      <c r="Z422" s="38"/>
      <c r="AA422" s="38"/>
      <c r="AB422" s="38"/>
      <c r="AC422" s="38"/>
      <c r="AD422" s="38"/>
      <c r="AE422" s="38"/>
      <c r="AT422" s="17" t="s">
        <v>215</v>
      </c>
      <c r="AU422" s="17" t="s">
        <v>83</v>
      </c>
    </row>
    <row r="423" s="13" customFormat="1">
      <c r="A423" s="13"/>
      <c r="B423" s="245"/>
      <c r="C423" s="246"/>
      <c r="D423" s="240" t="s">
        <v>217</v>
      </c>
      <c r="E423" s="247" t="s">
        <v>19</v>
      </c>
      <c r="F423" s="248" t="s">
        <v>1416</v>
      </c>
      <c r="G423" s="246"/>
      <c r="H423" s="247" t="s">
        <v>19</v>
      </c>
      <c r="I423" s="249"/>
      <c r="J423" s="246"/>
      <c r="K423" s="246"/>
      <c r="L423" s="250"/>
      <c r="M423" s="251"/>
      <c r="N423" s="252"/>
      <c r="O423" s="252"/>
      <c r="P423" s="252"/>
      <c r="Q423" s="252"/>
      <c r="R423" s="252"/>
      <c r="S423" s="252"/>
      <c r="T423" s="253"/>
      <c r="U423" s="13"/>
      <c r="V423" s="13"/>
      <c r="W423" s="13"/>
      <c r="X423" s="13"/>
      <c r="Y423" s="13"/>
      <c r="Z423" s="13"/>
      <c r="AA423" s="13"/>
      <c r="AB423" s="13"/>
      <c r="AC423" s="13"/>
      <c r="AD423" s="13"/>
      <c r="AE423" s="13"/>
      <c r="AT423" s="254" t="s">
        <v>217</v>
      </c>
      <c r="AU423" s="254" t="s">
        <v>83</v>
      </c>
      <c r="AV423" s="13" t="s">
        <v>81</v>
      </c>
      <c r="AW423" s="13" t="s">
        <v>35</v>
      </c>
      <c r="AX423" s="13" t="s">
        <v>74</v>
      </c>
      <c r="AY423" s="254" t="s">
        <v>204</v>
      </c>
    </row>
    <row r="424" s="14" customFormat="1">
      <c r="A424" s="14"/>
      <c r="B424" s="255"/>
      <c r="C424" s="256"/>
      <c r="D424" s="240" t="s">
        <v>217</v>
      </c>
      <c r="E424" s="257" t="s">
        <v>19</v>
      </c>
      <c r="F424" s="258" t="s">
        <v>1417</v>
      </c>
      <c r="G424" s="256"/>
      <c r="H424" s="259">
        <v>9.6720000000000006</v>
      </c>
      <c r="I424" s="260"/>
      <c r="J424" s="256"/>
      <c r="K424" s="256"/>
      <c r="L424" s="261"/>
      <c r="M424" s="262"/>
      <c r="N424" s="263"/>
      <c r="O424" s="263"/>
      <c r="P424" s="263"/>
      <c r="Q424" s="263"/>
      <c r="R424" s="263"/>
      <c r="S424" s="263"/>
      <c r="T424" s="264"/>
      <c r="U424" s="14"/>
      <c r="V424" s="14"/>
      <c r="W424" s="14"/>
      <c r="X424" s="14"/>
      <c r="Y424" s="14"/>
      <c r="Z424" s="14"/>
      <c r="AA424" s="14"/>
      <c r="AB424" s="14"/>
      <c r="AC424" s="14"/>
      <c r="AD424" s="14"/>
      <c r="AE424" s="14"/>
      <c r="AT424" s="265" t="s">
        <v>217</v>
      </c>
      <c r="AU424" s="265" t="s">
        <v>83</v>
      </c>
      <c r="AV424" s="14" t="s">
        <v>83</v>
      </c>
      <c r="AW424" s="14" t="s">
        <v>35</v>
      </c>
      <c r="AX424" s="14" t="s">
        <v>81</v>
      </c>
      <c r="AY424" s="265" t="s">
        <v>204</v>
      </c>
    </row>
    <row r="425" s="2" customFormat="1" ht="16.5" customHeight="1">
      <c r="A425" s="38"/>
      <c r="B425" s="39"/>
      <c r="C425" s="227" t="s">
        <v>1418</v>
      </c>
      <c r="D425" s="227" t="s">
        <v>207</v>
      </c>
      <c r="E425" s="228" t="s">
        <v>1419</v>
      </c>
      <c r="F425" s="229" t="s">
        <v>1420</v>
      </c>
      <c r="G425" s="230" t="s">
        <v>286</v>
      </c>
      <c r="H425" s="231">
        <v>8</v>
      </c>
      <c r="I425" s="232"/>
      <c r="J425" s="233">
        <f>ROUND(I425*H425,2)</f>
        <v>0</v>
      </c>
      <c r="K425" s="229" t="s">
        <v>1006</v>
      </c>
      <c r="L425" s="44"/>
      <c r="M425" s="234" t="s">
        <v>19</v>
      </c>
      <c r="N425" s="235" t="s">
        <v>45</v>
      </c>
      <c r="O425" s="84"/>
      <c r="P425" s="236">
        <f>O425*H425</f>
        <v>0</v>
      </c>
      <c r="Q425" s="236">
        <v>8.0000000000000007E-05</v>
      </c>
      <c r="R425" s="236">
        <f>Q425*H425</f>
        <v>0.00064000000000000005</v>
      </c>
      <c r="S425" s="236">
        <v>0.017999999999999999</v>
      </c>
      <c r="T425" s="237">
        <f>S425*H425</f>
        <v>0.14399999999999999</v>
      </c>
      <c r="U425" s="38"/>
      <c r="V425" s="38"/>
      <c r="W425" s="38"/>
      <c r="X425" s="38"/>
      <c r="Y425" s="38"/>
      <c r="Z425" s="38"/>
      <c r="AA425" s="38"/>
      <c r="AB425" s="38"/>
      <c r="AC425" s="38"/>
      <c r="AD425" s="38"/>
      <c r="AE425" s="38"/>
      <c r="AR425" s="238" t="s">
        <v>104</v>
      </c>
      <c r="AT425" s="238" t="s">
        <v>207</v>
      </c>
      <c r="AU425" s="238" t="s">
        <v>83</v>
      </c>
      <c r="AY425" s="17" t="s">
        <v>204</v>
      </c>
      <c r="BE425" s="239">
        <f>IF(N425="základní",J425,0)</f>
        <v>0</v>
      </c>
      <c r="BF425" s="239">
        <f>IF(N425="snížená",J425,0)</f>
        <v>0</v>
      </c>
      <c r="BG425" s="239">
        <f>IF(N425="zákl. přenesená",J425,0)</f>
        <v>0</v>
      </c>
      <c r="BH425" s="239">
        <f>IF(N425="sníž. přenesená",J425,0)</f>
        <v>0</v>
      </c>
      <c r="BI425" s="239">
        <f>IF(N425="nulová",J425,0)</f>
        <v>0</v>
      </c>
      <c r="BJ425" s="17" t="s">
        <v>81</v>
      </c>
      <c r="BK425" s="239">
        <f>ROUND(I425*H425,2)</f>
        <v>0</v>
      </c>
      <c r="BL425" s="17" t="s">
        <v>104</v>
      </c>
      <c r="BM425" s="238" t="s">
        <v>1421</v>
      </c>
    </row>
    <row r="426" s="2" customFormat="1">
      <c r="A426" s="38"/>
      <c r="B426" s="39"/>
      <c r="C426" s="40"/>
      <c r="D426" s="240" t="s">
        <v>213</v>
      </c>
      <c r="E426" s="40"/>
      <c r="F426" s="241" t="s">
        <v>1422</v>
      </c>
      <c r="G426" s="40"/>
      <c r="H426" s="40"/>
      <c r="I426" s="147"/>
      <c r="J426" s="40"/>
      <c r="K426" s="40"/>
      <c r="L426" s="44"/>
      <c r="M426" s="242"/>
      <c r="N426" s="243"/>
      <c r="O426" s="84"/>
      <c r="P426" s="84"/>
      <c r="Q426" s="84"/>
      <c r="R426" s="84"/>
      <c r="S426" s="84"/>
      <c r="T426" s="85"/>
      <c r="U426" s="38"/>
      <c r="V426" s="38"/>
      <c r="W426" s="38"/>
      <c r="X426" s="38"/>
      <c r="Y426" s="38"/>
      <c r="Z426" s="38"/>
      <c r="AA426" s="38"/>
      <c r="AB426" s="38"/>
      <c r="AC426" s="38"/>
      <c r="AD426" s="38"/>
      <c r="AE426" s="38"/>
      <c r="AT426" s="17" t="s">
        <v>213</v>
      </c>
      <c r="AU426" s="17" t="s">
        <v>83</v>
      </c>
    </row>
    <row r="427" s="2" customFormat="1" ht="21.75" customHeight="1">
      <c r="A427" s="38"/>
      <c r="B427" s="39"/>
      <c r="C427" s="227" t="s">
        <v>1423</v>
      </c>
      <c r="D427" s="227" t="s">
        <v>207</v>
      </c>
      <c r="E427" s="228" t="s">
        <v>1424</v>
      </c>
      <c r="F427" s="229" t="s">
        <v>1425</v>
      </c>
      <c r="G427" s="230" t="s">
        <v>525</v>
      </c>
      <c r="H427" s="231">
        <v>44.927999999999997</v>
      </c>
      <c r="I427" s="232"/>
      <c r="J427" s="233">
        <f>ROUND(I427*H427,2)</f>
        <v>0</v>
      </c>
      <c r="K427" s="229" t="s">
        <v>1006</v>
      </c>
      <c r="L427" s="44"/>
      <c r="M427" s="234" t="s">
        <v>19</v>
      </c>
      <c r="N427" s="235" t="s">
        <v>45</v>
      </c>
      <c r="O427" s="84"/>
      <c r="P427" s="236">
        <f>O427*H427</f>
        <v>0</v>
      </c>
      <c r="Q427" s="236">
        <v>0</v>
      </c>
      <c r="R427" s="236">
        <f>Q427*H427</f>
        <v>0</v>
      </c>
      <c r="S427" s="236">
        <v>0</v>
      </c>
      <c r="T427" s="237">
        <f>S427*H427</f>
        <v>0</v>
      </c>
      <c r="U427" s="38"/>
      <c r="V427" s="38"/>
      <c r="W427" s="38"/>
      <c r="X427" s="38"/>
      <c r="Y427" s="38"/>
      <c r="Z427" s="38"/>
      <c r="AA427" s="38"/>
      <c r="AB427" s="38"/>
      <c r="AC427" s="38"/>
      <c r="AD427" s="38"/>
      <c r="AE427" s="38"/>
      <c r="AR427" s="238" t="s">
        <v>104</v>
      </c>
      <c r="AT427" s="238" t="s">
        <v>207</v>
      </c>
      <c r="AU427" s="238" t="s">
        <v>83</v>
      </c>
      <c r="AY427" s="17" t="s">
        <v>204</v>
      </c>
      <c r="BE427" s="239">
        <f>IF(N427="základní",J427,0)</f>
        <v>0</v>
      </c>
      <c r="BF427" s="239">
        <f>IF(N427="snížená",J427,0)</f>
        <v>0</v>
      </c>
      <c r="BG427" s="239">
        <f>IF(N427="zákl. přenesená",J427,0)</f>
        <v>0</v>
      </c>
      <c r="BH427" s="239">
        <f>IF(N427="sníž. přenesená",J427,0)</f>
        <v>0</v>
      </c>
      <c r="BI427" s="239">
        <f>IF(N427="nulová",J427,0)</f>
        <v>0</v>
      </c>
      <c r="BJ427" s="17" t="s">
        <v>81</v>
      </c>
      <c r="BK427" s="239">
        <f>ROUND(I427*H427,2)</f>
        <v>0</v>
      </c>
      <c r="BL427" s="17" t="s">
        <v>104</v>
      </c>
      <c r="BM427" s="238" t="s">
        <v>1426</v>
      </c>
    </row>
    <row r="428" s="2" customFormat="1">
      <c r="A428" s="38"/>
      <c r="B428" s="39"/>
      <c r="C428" s="40"/>
      <c r="D428" s="240" t="s">
        <v>213</v>
      </c>
      <c r="E428" s="40"/>
      <c r="F428" s="241" t="s">
        <v>1425</v>
      </c>
      <c r="G428" s="40"/>
      <c r="H428" s="40"/>
      <c r="I428" s="147"/>
      <c r="J428" s="40"/>
      <c r="K428" s="40"/>
      <c r="L428" s="44"/>
      <c r="M428" s="242"/>
      <c r="N428" s="243"/>
      <c r="O428" s="84"/>
      <c r="P428" s="84"/>
      <c r="Q428" s="84"/>
      <c r="R428" s="84"/>
      <c r="S428" s="84"/>
      <c r="T428" s="85"/>
      <c r="U428" s="38"/>
      <c r="V428" s="38"/>
      <c r="W428" s="38"/>
      <c r="X428" s="38"/>
      <c r="Y428" s="38"/>
      <c r="Z428" s="38"/>
      <c r="AA428" s="38"/>
      <c r="AB428" s="38"/>
      <c r="AC428" s="38"/>
      <c r="AD428" s="38"/>
      <c r="AE428" s="38"/>
      <c r="AT428" s="17" t="s">
        <v>213</v>
      </c>
      <c r="AU428" s="17" t="s">
        <v>83</v>
      </c>
    </row>
    <row r="429" s="2" customFormat="1">
      <c r="A429" s="38"/>
      <c r="B429" s="39"/>
      <c r="C429" s="40"/>
      <c r="D429" s="240" t="s">
        <v>215</v>
      </c>
      <c r="E429" s="40"/>
      <c r="F429" s="244" t="s">
        <v>1427</v>
      </c>
      <c r="G429" s="40"/>
      <c r="H429" s="40"/>
      <c r="I429" s="147"/>
      <c r="J429" s="40"/>
      <c r="K429" s="40"/>
      <c r="L429" s="44"/>
      <c r="M429" s="242"/>
      <c r="N429" s="243"/>
      <c r="O429" s="84"/>
      <c r="P429" s="84"/>
      <c r="Q429" s="84"/>
      <c r="R429" s="84"/>
      <c r="S429" s="84"/>
      <c r="T429" s="85"/>
      <c r="U429" s="38"/>
      <c r="V429" s="38"/>
      <c r="W429" s="38"/>
      <c r="X429" s="38"/>
      <c r="Y429" s="38"/>
      <c r="Z429" s="38"/>
      <c r="AA429" s="38"/>
      <c r="AB429" s="38"/>
      <c r="AC429" s="38"/>
      <c r="AD429" s="38"/>
      <c r="AE429" s="38"/>
      <c r="AT429" s="17" t="s">
        <v>215</v>
      </c>
      <c r="AU429" s="17" t="s">
        <v>83</v>
      </c>
    </row>
    <row r="430" s="13" customFormat="1">
      <c r="A430" s="13"/>
      <c r="B430" s="245"/>
      <c r="C430" s="246"/>
      <c r="D430" s="240" t="s">
        <v>217</v>
      </c>
      <c r="E430" s="247" t="s">
        <v>19</v>
      </c>
      <c r="F430" s="248" t="s">
        <v>1428</v>
      </c>
      <c r="G430" s="246"/>
      <c r="H430" s="247" t="s">
        <v>19</v>
      </c>
      <c r="I430" s="249"/>
      <c r="J430" s="246"/>
      <c r="K430" s="246"/>
      <c r="L430" s="250"/>
      <c r="M430" s="251"/>
      <c r="N430" s="252"/>
      <c r="O430" s="252"/>
      <c r="P430" s="252"/>
      <c r="Q430" s="252"/>
      <c r="R430" s="252"/>
      <c r="S430" s="252"/>
      <c r="T430" s="253"/>
      <c r="U430" s="13"/>
      <c r="V430" s="13"/>
      <c r="W430" s="13"/>
      <c r="X430" s="13"/>
      <c r="Y430" s="13"/>
      <c r="Z430" s="13"/>
      <c r="AA430" s="13"/>
      <c r="AB430" s="13"/>
      <c r="AC430" s="13"/>
      <c r="AD430" s="13"/>
      <c r="AE430" s="13"/>
      <c r="AT430" s="254" t="s">
        <v>217</v>
      </c>
      <c r="AU430" s="254" t="s">
        <v>83</v>
      </c>
      <c r="AV430" s="13" t="s">
        <v>81</v>
      </c>
      <c r="AW430" s="13" t="s">
        <v>35</v>
      </c>
      <c r="AX430" s="13" t="s">
        <v>74</v>
      </c>
      <c r="AY430" s="254" t="s">
        <v>204</v>
      </c>
    </row>
    <row r="431" s="14" customFormat="1">
      <c r="A431" s="14"/>
      <c r="B431" s="255"/>
      <c r="C431" s="256"/>
      <c r="D431" s="240" t="s">
        <v>217</v>
      </c>
      <c r="E431" s="257" t="s">
        <v>19</v>
      </c>
      <c r="F431" s="258" t="s">
        <v>1429</v>
      </c>
      <c r="G431" s="256"/>
      <c r="H431" s="259">
        <v>17.928000000000001</v>
      </c>
      <c r="I431" s="260"/>
      <c r="J431" s="256"/>
      <c r="K431" s="256"/>
      <c r="L431" s="261"/>
      <c r="M431" s="262"/>
      <c r="N431" s="263"/>
      <c r="O431" s="263"/>
      <c r="P431" s="263"/>
      <c r="Q431" s="263"/>
      <c r="R431" s="263"/>
      <c r="S431" s="263"/>
      <c r="T431" s="264"/>
      <c r="U431" s="14"/>
      <c r="V431" s="14"/>
      <c r="W431" s="14"/>
      <c r="X431" s="14"/>
      <c r="Y431" s="14"/>
      <c r="Z431" s="14"/>
      <c r="AA431" s="14"/>
      <c r="AB431" s="14"/>
      <c r="AC431" s="14"/>
      <c r="AD431" s="14"/>
      <c r="AE431" s="14"/>
      <c r="AT431" s="265" t="s">
        <v>217</v>
      </c>
      <c r="AU431" s="265" t="s">
        <v>83</v>
      </c>
      <c r="AV431" s="14" t="s">
        <v>83</v>
      </c>
      <c r="AW431" s="14" t="s">
        <v>35</v>
      </c>
      <c r="AX431" s="14" t="s">
        <v>74</v>
      </c>
      <c r="AY431" s="265" t="s">
        <v>204</v>
      </c>
    </row>
    <row r="432" s="13" customFormat="1">
      <c r="A432" s="13"/>
      <c r="B432" s="245"/>
      <c r="C432" s="246"/>
      <c r="D432" s="240" t="s">
        <v>217</v>
      </c>
      <c r="E432" s="247" t="s">
        <v>19</v>
      </c>
      <c r="F432" s="248" t="s">
        <v>1430</v>
      </c>
      <c r="G432" s="246"/>
      <c r="H432" s="247" t="s">
        <v>19</v>
      </c>
      <c r="I432" s="249"/>
      <c r="J432" s="246"/>
      <c r="K432" s="246"/>
      <c r="L432" s="250"/>
      <c r="M432" s="251"/>
      <c r="N432" s="252"/>
      <c r="O432" s="252"/>
      <c r="P432" s="252"/>
      <c r="Q432" s="252"/>
      <c r="R432" s="252"/>
      <c r="S432" s="252"/>
      <c r="T432" s="253"/>
      <c r="U432" s="13"/>
      <c r="V432" s="13"/>
      <c r="W432" s="13"/>
      <c r="X432" s="13"/>
      <c r="Y432" s="13"/>
      <c r="Z432" s="13"/>
      <c r="AA432" s="13"/>
      <c r="AB432" s="13"/>
      <c r="AC432" s="13"/>
      <c r="AD432" s="13"/>
      <c r="AE432" s="13"/>
      <c r="AT432" s="254" t="s">
        <v>217</v>
      </c>
      <c r="AU432" s="254" t="s">
        <v>83</v>
      </c>
      <c r="AV432" s="13" t="s">
        <v>81</v>
      </c>
      <c r="AW432" s="13" t="s">
        <v>35</v>
      </c>
      <c r="AX432" s="13" t="s">
        <v>74</v>
      </c>
      <c r="AY432" s="254" t="s">
        <v>204</v>
      </c>
    </row>
    <row r="433" s="14" customFormat="1">
      <c r="A433" s="14"/>
      <c r="B433" s="255"/>
      <c r="C433" s="256"/>
      <c r="D433" s="240" t="s">
        <v>217</v>
      </c>
      <c r="E433" s="257" t="s">
        <v>19</v>
      </c>
      <c r="F433" s="258" t="s">
        <v>1431</v>
      </c>
      <c r="G433" s="256"/>
      <c r="H433" s="259">
        <v>27</v>
      </c>
      <c r="I433" s="260"/>
      <c r="J433" s="256"/>
      <c r="K433" s="256"/>
      <c r="L433" s="261"/>
      <c r="M433" s="262"/>
      <c r="N433" s="263"/>
      <c r="O433" s="263"/>
      <c r="P433" s="263"/>
      <c r="Q433" s="263"/>
      <c r="R433" s="263"/>
      <c r="S433" s="263"/>
      <c r="T433" s="264"/>
      <c r="U433" s="14"/>
      <c r="V433" s="14"/>
      <c r="W433" s="14"/>
      <c r="X433" s="14"/>
      <c r="Y433" s="14"/>
      <c r="Z433" s="14"/>
      <c r="AA433" s="14"/>
      <c r="AB433" s="14"/>
      <c r="AC433" s="14"/>
      <c r="AD433" s="14"/>
      <c r="AE433" s="14"/>
      <c r="AT433" s="265" t="s">
        <v>217</v>
      </c>
      <c r="AU433" s="265" t="s">
        <v>83</v>
      </c>
      <c r="AV433" s="14" t="s">
        <v>83</v>
      </c>
      <c r="AW433" s="14" t="s">
        <v>35</v>
      </c>
      <c r="AX433" s="14" t="s">
        <v>74</v>
      </c>
      <c r="AY433" s="265" t="s">
        <v>204</v>
      </c>
    </row>
    <row r="434" s="15" customFormat="1">
      <c r="A434" s="15"/>
      <c r="B434" s="266"/>
      <c r="C434" s="267"/>
      <c r="D434" s="240" t="s">
        <v>217</v>
      </c>
      <c r="E434" s="268" t="s">
        <v>19</v>
      </c>
      <c r="F434" s="269" t="s">
        <v>268</v>
      </c>
      <c r="G434" s="267"/>
      <c r="H434" s="270">
        <v>44.927999999999997</v>
      </c>
      <c r="I434" s="271"/>
      <c r="J434" s="267"/>
      <c r="K434" s="267"/>
      <c r="L434" s="272"/>
      <c r="M434" s="273"/>
      <c r="N434" s="274"/>
      <c r="O434" s="274"/>
      <c r="P434" s="274"/>
      <c r="Q434" s="274"/>
      <c r="R434" s="274"/>
      <c r="S434" s="274"/>
      <c r="T434" s="275"/>
      <c r="U434" s="15"/>
      <c r="V434" s="15"/>
      <c r="W434" s="15"/>
      <c r="X434" s="15"/>
      <c r="Y434" s="15"/>
      <c r="Z434" s="15"/>
      <c r="AA434" s="15"/>
      <c r="AB434" s="15"/>
      <c r="AC434" s="15"/>
      <c r="AD434" s="15"/>
      <c r="AE434" s="15"/>
      <c r="AT434" s="276" t="s">
        <v>217</v>
      </c>
      <c r="AU434" s="276" t="s">
        <v>83</v>
      </c>
      <c r="AV434" s="15" t="s">
        <v>104</v>
      </c>
      <c r="AW434" s="15" t="s">
        <v>35</v>
      </c>
      <c r="AX434" s="15" t="s">
        <v>81</v>
      </c>
      <c r="AY434" s="276" t="s">
        <v>204</v>
      </c>
    </row>
    <row r="435" s="2" customFormat="1" ht="21.75" customHeight="1">
      <c r="A435" s="38"/>
      <c r="B435" s="39"/>
      <c r="C435" s="227" t="s">
        <v>1432</v>
      </c>
      <c r="D435" s="227" t="s">
        <v>207</v>
      </c>
      <c r="E435" s="228" t="s">
        <v>1433</v>
      </c>
      <c r="F435" s="229" t="s">
        <v>1434</v>
      </c>
      <c r="G435" s="230" t="s">
        <v>525</v>
      </c>
      <c r="H435" s="231">
        <v>44.927999999999997</v>
      </c>
      <c r="I435" s="232"/>
      <c r="J435" s="233">
        <f>ROUND(I435*H435,2)</f>
        <v>0</v>
      </c>
      <c r="K435" s="229" t="s">
        <v>1006</v>
      </c>
      <c r="L435" s="44"/>
      <c r="M435" s="234" t="s">
        <v>19</v>
      </c>
      <c r="N435" s="235" t="s">
        <v>45</v>
      </c>
      <c r="O435" s="84"/>
      <c r="P435" s="236">
        <f>O435*H435</f>
        <v>0</v>
      </c>
      <c r="Q435" s="236">
        <v>0.048000000000000001</v>
      </c>
      <c r="R435" s="236">
        <f>Q435*H435</f>
        <v>2.1565439999999998</v>
      </c>
      <c r="S435" s="236">
        <v>0.048000000000000001</v>
      </c>
      <c r="T435" s="237">
        <f>S435*H435</f>
        <v>2.1565439999999998</v>
      </c>
      <c r="U435" s="38"/>
      <c r="V435" s="38"/>
      <c r="W435" s="38"/>
      <c r="X435" s="38"/>
      <c r="Y435" s="38"/>
      <c r="Z435" s="38"/>
      <c r="AA435" s="38"/>
      <c r="AB435" s="38"/>
      <c r="AC435" s="38"/>
      <c r="AD435" s="38"/>
      <c r="AE435" s="38"/>
      <c r="AR435" s="238" t="s">
        <v>104</v>
      </c>
      <c r="AT435" s="238" t="s">
        <v>207</v>
      </c>
      <c r="AU435" s="238" t="s">
        <v>83</v>
      </c>
      <c r="AY435" s="17" t="s">
        <v>204</v>
      </c>
      <c r="BE435" s="239">
        <f>IF(N435="základní",J435,0)</f>
        <v>0</v>
      </c>
      <c r="BF435" s="239">
        <f>IF(N435="snížená",J435,0)</f>
        <v>0</v>
      </c>
      <c r="BG435" s="239">
        <f>IF(N435="zákl. přenesená",J435,0)</f>
        <v>0</v>
      </c>
      <c r="BH435" s="239">
        <f>IF(N435="sníž. přenesená",J435,0)</f>
        <v>0</v>
      </c>
      <c r="BI435" s="239">
        <f>IF(N435="nulová",J435,0)</f>
        <v>0</v>
      </c>
      <c r="BJ435" s="17" t="s">
        <v>81</v>
      </c>
      <c r="BK435" s="239">
        <f>ROUND(I435*H435,2)</f>
        <v>0</v>
      </c>
      <c r="BL435" s="17" t="s">
        <v>104</v>
      </c>
      <c r="BM435" s="238" t="s">
        <v>1435</v>
      </c>
    </row>
    <row r="436" s="2" customFormat="1">
      <c r="A436" s="38"/>
      <c r="B436" s="39"/>
      <c r="C436" s="40"/>
      <c r="D436" s="240" t="s">
        <v>213</v>
      </c>
      <c r="E436" s="40"/>
      <c r="F436" s="241" t="s">
        <v>1436</v>
      </c>
      <c r="G436" s="40"/>
      <c r="H436" s="40"/>
      <c r="I436" s="147"/>
      <c r="J436" s="40"/>
      <c r="K436" s="40"/>
      <c r="L436" s="44"/>
      <c r="M436" s="242"/>
      <c r="N436" s="243"/>
      <c r="O436" s="84"/>
      <c r="P436" s="84"/>
      <c r="Q436" s="84"/>
      <c r="R436" s="84"/>
      <c r="S436" s="84"/>
      <c r="T436" s="85"/>
      <c r="U436" s="38"/>
      <c r="V436" s="38"/>
      <c r="W436" s="38"/>
      <c r="X436" s="38"/>
      <c r="Y436" s="38"/>
      <c r="Z436" s="38"/>
      <c r="AA436" s="38"/>
      <c r="AB436" s="38"/>
      <c r="AC436" s="38"/>
      <c r="AD436" s="38"/>
      <c r="AE436" s="38"/>
      <c r="AT436" s="17" t="s">
        <v>213</v>
      </c>
      <c r="AU436" s="17" t="s">
        <v>83</v>
      </c>
    </row>
    <row r="437" s="2" customFormat="1">
      <c r="A437" s="38"/>
      <c r="B437" s="39"/>
      <c r="C437" s="40"/>
      <c r="D437" s="240" t="s">
        <v>215</v>
      </c>
      <c r="E437" s="40"/>
      <c r="F437" s="244" t="s">
        <v>1427</v>
      </c>
      <c r="G437" s="40"/>
      <c r="H437" s="40"/>
      <c r="I437" s="147"/>
      <c r="J437" s="40"/>
      <c r="K437" s="40"/>
      <c r="L437" s="44"/>
      <c r="M437" s="242"/>
      <c r="N437" s="243"/>
      <c r="O437" s="84"/>
      <c r="P437" s="84"/>
      <c r="Q437" s="84"/>
      <c r="R437" s="84"/>
      <c r="S437" s="84"/>
      <c r="T437" s="85"/>
      <c r="U437" s="38"/>
      <c r="V437" s="38"/>
      <c r="W437" s="38"/>
      <c r="X437" s="38"/>
      <c r="Y437" s="38"/>
      <c r="Z437" s="38"/>
      <c r="AA437" s="38"/>
      <c r="AB437" s="38"/>
      <c r="AC437" s="38"/>
      <c r="AD437" s="38"/>
      <c r="AE437" s="38"/>
      <c r="AT437" s="17" t="s">
        <v>215</v>
      </c>
      <c r="AU437" s="17" t="s">
        <v>83</v>
      </c>
    </row>
    <row r="438" s="13" customFormat="1">
      <c r="A438" s="13"/>
      <c r="B438" s="245"/>
      <c r="C438" s="246"/>
      <c r="D438" s="240" t="s">
        <v>217</v>
      </c>
      <c r="E438" s="247" t="s">
        <v>19</v>
      </c>
      <c r="F438" s="248" t="s">
        <v>1428</v>
      </c>
      <c r="G438" s="246"/>
      <c r="H438" s="247" t="s">
        <v>19</v>
      </c>
      <c r="I438" s="249"/>
      <c r="J438" s="246"/>
      <c r="K438" s="246"/>
      <c r="L438" s="250"/>
      <c r="M438" s="251"/>
      <c r="N438" s="252"/>
      <c r="O438" s="252"/>
      <c r="P438" s="252"/>
      <c r="Q438" s="252"/>
      <c r="R438" s="252"/>
      <c r="S438" s="252"/>
      <c r="T438" s="253"/>
      <c r="U438" s="13"/>
      <c r="V438" s="13"/>
      <c r="W438" s="13"/>
      <c r="X438" s="13"/>
      <c r="Y438" s="13"/>
      <c r="Z438" s="13"/>
      <c r="AA438" s="13"/>
      <c r="AB438" s="13"/>
      <c r="AC438" s="13"/>
      <c r="AD438" s="13"/>
      <c r="AE438" s="13"/>
      <c r="AT438" s="254" t="s">
        <v>217</v>
      </c>
      <c r="AU438" s="254" t="s">
        <v>83</v>
      </c>
      <c r="AV438" s="13" t="s">
        <v>81</v>
      </c>
      <c r="AW438" s="13" t="s">
        <v>35</v>
      </c>
      <c r="AX438" s="13" t="s">
        <v>74</v>
      </c>
      <c r="AY438" s="254" t="s">
        <v>204</v>
      </c>
    </row>
    <row r="439" s="14" customFormat="1">
      <c r="A439" s="14"/>
      <c r="B439" s="255"/>
      <c r="C439" s="256"/>
      <c r="D439" s="240" t="s">
        <v>217</v>
      </c>
      <c r="E439" s="257" t="s">
        <v>19</v>
      </c>
      <c r="F439" s="258" t="s">
        <v>1429</v>
      </c>
      <c r="G439" s="256"/>
      <c r="H439" s="259">
        <v>17.928000000000001</v>
      </c>
      <c r="I439" s="260"/>
      <c r="J439" s="256"/>
      <c r="K439" s="256"/>
      <c r="L439" s="261"/>
      <c r="M439" s="262"/>
      <c r="N439" s="263"/>
      <c r="O439" s="263"/>
      <c r="P439" s="263"/>
      <c r="Q439" s="263"/>
      <c r="R439" s="263"/>
      <c r="S439" s="263"/>
      <c r="T439" s="264"/>
      <c r="U439" s="14"/>
      <c r="V439" s="14"/>
      <c r="W439" s="14"/>
      <c r="X439" s="14"/>
      <c r="Y439" s="14"/>
      <c r="Z439" s="14"/>
      <c r="AA439" s="14"/>
      <c r="AB439" s="14"/>
      <c r="AC439" s="14"/>
      <c r="AD439" s="14"/>
      <c r="AE439" s="14"/>
      <c r="AT439" s="265" t="s">
        <v>217</v>
      </c>
      <c r="AU439" s="265" t="s">
        <v>83</v>
      </c>
      <c r="AV439" s="14" t="s">
        <v>83</v>
      </c>
      <c r="AW439" s="14" t="s">
        <v>35</v>
      </c>
      <c r="AX439" s="14" t="s">
        <v>74</v>
      </c>
      <c r="AY439" s="265" t="s">
        <v>204</v>
      </c>
    </row>
    <row r="440" s="13" customFormat="1">
      <c r="A440" s="13"/>
      <c r="B440" s="245"/>
      <c r="C440" s="246"/>
      <c r="D440" s="240" t="s">
        <v>217</v>
      </c>
      <c r="E440" s="247" t="s">
        <v>19</v>
      </c>
      <c r="F440" s="248" t="s">
        <v>1430</v>
      </c>
      <c r="G440" s="246"/>
      <c r="H440" s="247" t="s">
        <v>19</v>
      </c>
      <c r="I440" s="249"/>
      <c r="J440" s="246"/>
      <c r="K440" s="246"/>
      <c r="L440" s="250"/>
      <c r="M440" s="251"/>
      <c r="N440" s="252"/>
      <c r="O440" s="252"/>
      <c r="P440" s="252"/>
      <c r="Q440" s="252"/>
      <c r="R440" s="252"/>
      <c r="S440" s="252"/>
      <c r="T440" s="253"/>
      <c r="U440" s="13"/>
      <c r="V440" s="13"/>
      <c r="W440" s="13"/>
      <c r="X440" s="13"/>
      <c r="Y440" s="13"/>
      <c r="Z440" s="13"/>
      <c r="AA440" s="13"/>
      <c r="AB440" s="13"/>
      <c r="AC440" s="13"/>
      <c r="AD440" s="13"/>
      <c r="AE440" s="13"/>
      <c r="AT440" s="254" t="s">
        <v>217</v>
      </c>
      <c r="AU440" s="254" t="s">
        <v>83</v>
      </c>
      <c r="AV440" s="13" t="s">
        <v>81</v>
      </c>
      <c r="AW440" s="13" t="s">
        <v>35</v>
      </c>
      <c r="AX440" s="13" t="s">
        <v>74</v>
      </c>
      <c r="AY440" s="254" t="s">
        <v>204</v>
      </c>
    </row>
    <row r="441" s="14" customFormat="1">
      <c r="A441" s="14"/>
      <c r="B441" s="255"/>
      <c r="C441" s="256"/>
      <c r="D441" s="240" t="s">
        <v>217</v>
      </c>
      <c r="E441" s="257" t="s">
        <v>19</v>
      </c>
      <c r="F441" s="258" t="s">
        <v>1431</v>
      </c>
      <c r="G441" s="256"/>
      <c r="H441" s="259">
        <v>27</v>
      </c>
      <c r="I441" s="260"/>
      <c r="J441" s="256"/>
      <c r="K441" s="256"/>
      <c r="L441" s="261"/>
      <c r="M441" s="262"/>
      <c r="N441" s="263"/>
      <c r="O441" s="263"/>
      <c r="P441" s="263"/>
      <c r="Q441" s="263"/>
      <c r="R441" s="263"/>
      <c r="S441" s="263"/>
      <c r="T441" s="264"/>
      <c r="U441" s="14"/>
      <c r="V441" s="14"/>
      <c r="W441" s="14"/>
      <c r="X441" s="14"/>
      <c r="Y441" s="14"/>
      <c r="Z441" s="14"/>
      <c r="AA441" s="14"/>
      <c r="AB441" s="14"/>
      <c r="AC441" s="14"/>
      <c r="AD441" s="14"/>
      <c r="AE441" s="14"/>
      <c r="AT441" s="265" t="s">
        <v>217</v>
      </c>
      <c r="AU441" s="265" t="s">
        <v>83</v>
      </c>
      <c r="AV441" s="14" t="s">
        <v>83</v>
      </c>
      <c r="AW441" s="14" t="s">
        <v>35</v>
      </c>
      <c r="AX441" s="14" t="s">
        <v>74</v>
      </c>
      <c r="AY441" s="265" t="s">
        <v>204</v>
      </c>
    </row>
    <row r="442" s="15" customFormat="1">
      <c r="A442" s="15"/>
      <c r="B442" s="266"/>
      <c r="C442" s="267"/>
      <c r="D442" s="240" t="s">
        <v>217</v>
      </c>
      <c r="E442" s="268" t="s">
        <v>19</v>
      </c>
      <c r="F442" s="269" t="s">
        <v>268</v>
      </c>
      <c r="G442" s="267"/>
      <c r="H442" s="270">
        <v>44.927999999999997</v>
      </c>
      <c r="I442" s="271"/>
      <c r="J442" s="267"/>
      <c r="K442" s="267"/>
      <c r="L442" s="272"/>
      <c r="M442" s="273"/>
      <c r="N442" s="274"/>
      <c r="O442" s="274"/>
      <c r="P442" s="274"/>
      <c r="Q442" s="274"/>
      <c r="R442" s="274"/>
      <c r="S442" s="274"/>
      <c r="T442" s="275"/>
      <c r="U442" s="15"/>
      <c r="V442" s="15"/>
      <c r="W442" s="15"/>
      <c r="X442" s="15"/>
      <c r="Y442" s="15"/>
      <c r="Z442" s="15"/>
      <c r="AA442" s="15"/>
      <c r="AB442" s="15"/>
      <c r="AC442" s="15"/>
      <c r="AD442" s="15"/>
      <c r="AE442" s="15"/>
      <c r="AT442" s="276" t="s">
        <v>217</v>
      </c>
      <c r="AU442" s="276" t="s">
        <v>83</v>
      </c>
      <c r="AV442" s="15" t="s">
        <v>104</v>
      </c>
      <c r="AW442" s="15" t="s">
        <v>35</v>
      </c>
      <c r="AX442" s="15" t="s">
        <v>81</v>
      </c>
      <c r="AY442" s="276" t="s">
        <v>204</v>
      </c>
    </row>
    <row r="443" s="2" customFormat="1" ht="16.5" customHeight="1">
      <c r="A443" s="38"/>
      <c r="B443" s="39"/>
      <c r="C443" s="227" t="s">
        <v>1437</v>
      </c>
      <c r="D443" s="227" t="s">
        <v>207</v>
      </c>
      <c r="E443" s="228" t="s">
        <v>1438</v>
      </c>
      <c r="F443" s="229" t="s">
        <v>1439</v>
      </c>
      <c r="G443" s="230" t="s">
        <v>525</v>
      </c>
      <c r="H443" s="231">
        <v>25.02</v>
      </c>
      <c r="I443" s="232"/>
      <c r="J443" s="233">
        <f>ROUND(I443*H443,2)</f>
        <v>0</v>
      </c>
      <c r="K443" s="229" t="s">
        <v>1006</v>
      </c>
      <c r="L443" s="44"/>
      <c r="M443" s="234" t="s">
        <v>19</v>
      </c>
      <c r="N443" s="235" t="s">
        <v>45</v>
      </c>
      <c r="O443" s="84"/>
      <c r="P443" s="236">
        <f>O443*H443</f>
        <v>0</v>
      </c>
      <c r="Q443" s="236">
        <v>0</v>
      </c>
      <c r="R443" s="236">
        <f>Q443*H443</f>
        <v>0</v>
      </c>
      <c r="S443" s="236">
        <v>0</v>
      </c>
      <c r="T443" s="237">
        <f>S443*H443</f>
        <v>0</v>
      </c>
      <c r="U443" s="38"/>
      <c r="V443" s="38"/>
      <c r="W443" s="38"/>
      <c r="X443" s="38"/>
      <c r="Y443" s="38"/>
      <c r="Z443" s="38"/>
      <c r="AA443" s="38"/>
      <c r="AB443" s="38"/>
      <c r="AC443" s="38"/>
      <c r="AD443" s="38"/>
      <c r="AE443" s="38"/>
      <c r="AR443" s="238" t="s">
        <v>104</v>
      </c>
      <c r="AT443" s="238" t="s">
        <v>207</v>
      </c>
      <c r="AU443" s="238" t="s">
        <v>83</v>
      </c>
      <c r="AY443" s="17" t="s">
        <v>204</v>
      </c>
      <c r="BE443" s="239">
        <f>IF(N443="základní",J443,0)</f>
        <v>0</v>
      </c>
      <c r="BF443" s="239">
        <f>IF(N443="snížená",J443,0)</f>
        <v>0</v>
      </c>
      <c r="BG443" s="239">
        <f>IF(N443="zákl. přenesená",J443,0)</f>
        <v>0</v>
      </c>
      <c r="BH443" s="239">
        <f>IF(N443="sníž. přenesená",J443,0)</f>
        <v>0</v>
      </c>
      <c r="BI443" s="239">
        <f>IF(N443="nulová",J443,0)</f>
        <v>0</v>
      </c>
      <c r="BJ443" s="17" t="s">
        <v>81</v>
      </c>
      <c r="BK443" s="239">
        <f>ROUND(I443*H443,2)</f>
        <v>0</v>
      </c>
      <c r="BL443" s="17" t="s">
        <v>104</v>
      </c>
      <c r="BM443" s="238" t="s">
        <v>1440</v>
      </c>
    </row>
    <row r="444" s="2" customFormat="1">
      <c r="A444" s="38"/>
      <c r="B444" s="39"/>
      <c r="C444" s="40"/>
      <c r="D444" s="240" t="s">
        <v>213</v>
      </c>
      <c r="E444" s="40"/>
      <c r="F444" s="241" t="s">
        <v>1439</v>
      </c>
      <c r="G444" s="40"/>
      <c r="H444" s="40"/>
      <c r="I444" s="147"/>
      <c r="J444" s="40"/>
      <c r="K444" s="40"/>
      <c r="L444" s="44"/>
      <c r="M444" s="242"/>
      <c r="N444" s="243"/>
      <c r="O444" s="84"/>
      <c r="P444" s="84"/>
      <c r="Q444" s="84"/>
      <c r="R444" s="84"/>
      <c r="S444" s="84"/>
      <c r="T444" s="85"/>
      <c r="U444" s="38"/>
      <c r="V444" s="38"/>
      <c r="W444" s="38"/>
      <c r="X444" s="38"/>
      <c r="Y444" s="38"/>
      <c r="Z444" s="38"/>
      <c r="AA444" s="38"/>
      <c r="AB444" s="38"/>
      <c r="AC444" s="38"/>
      <c r="AD444" s="38"/>
      <c r="AE444" s="38"/>
      <c r="AT444" s="17" t="s">
        <v>213</v>
      </c>
      <c r="AU444" s="17" t="s">
        <v>83</v>
      </c>
    </row>
    <row r="445" s="2" customFormat="1">
      <c r="A445" s="38"/>
      <c r="B445" s="39"/>
      <c r="C445" s="40"/>
      <c r="D445" s="240" t="s">
        <v>215</v>
      </c>
      <c r="E445" s="40"/>
      <c r="F445" s="244" t="s">
        <v>1427</v>
      </c>
      <c r="G445" s="40"/>
      <c r="H445" s="40"/>
      <c r="I445" s="147"/>
      <c r="J445" s="40"/>
      <c r="K445" s="40"/>
      <c r="L445" s="44"/>
      <c r="M445" s="242"/>
      <c r="N445" s="243"/>
      <c r="O445" s="84"/>
      <c r="P445" s="84"/>
      <c r="Q445" s="84"/>
      <c r="R445" s="84"/>
      <c r="S445" s="84"/>
      <c r="T445" s="85"/>
      <c r="U445" s="38"/>
      <c r="V445" s="38"/>
      <c r="W445" s="38"/>
      <c r="X445" s="38"/>
      <c r="Y445" s="38"/>
      <c r="Z445" s="38"/>
      <c r="AA445" s="38"/>
      <c r="AB445" s="38"/>
      <c r="AC445" s="38"/>
      <c r="AD445" s="38"/>
      <c r="AE445" s="38"/>
      <c r="AT445" s="17" t="s">
        <v>215</v>
      </c>
      <c r="AU445" s="17" t="s">
        <v>83</v>
      </c>
    </row>
    <row r="446" s="13" customFormat="1">
      <c r="A446" s="13"/>
      <c r="B446" s="245"/>
      <c r="C446" s="246"/>
      <c r="D446" s="240" t="s">
        <v>217</v>
      </c>
      <c r="E446" s="247" t="s">
        <v>19</v>
      </c>
      <c r="F446" s="248" t="s">
        <v>1441</v>
      </c>
      <c r="G446" s="246"/>
      <c r="H446" s="247" t="s">
        <v>19</v>
      </c>
      <c r="I446" s="249"/>
      <c r="J446" s="246"/>
      <c r="K446" s="246"/>
      <c r="L446" s="250"/>
      <c r="M446" s="251"/>
      <c r="N446" s="252"/>
      <c r="O446" s="252"/>
      <c r="P446" s="252"/>
      <c r="Q446" s="252"/>
      <c r="R446" s="252"/>
      <c r="S446" s="252"/>
      <c r="T446" s="253"/>
      <c r="U446" s="13"/>
      <c r="V446" s="13"/>
      <c r="W446" s="13"/>
      <c r="X446" s="13"/>
      <c r="Y446" s="13"/>
      <c r="Z446" s="13"/>
      <c r="AA446" s="13"/>
      <c r="AB446" s="13"/>
      <c r="AC446" s="13"/>
      <c r="AD446" s="13"/>
      <c r="AE446" s="13"/>
      <c r="AT446" s="254" t="s">
        <v>217</v>
      </c>
      <c r="AU446" s="254" t="s">
        <v>83</v>
      </c>
      <c r="AV446" s="13" t="s">
        <v>81</v>
      </c>
      <c r="AW446" s="13" t="s">
        <v>35</v>
      </c>
      <c r="AX446" s="13" t="s">
        <v>74</v>
      </c>
      <c r="AY446" s="254" t="s">
        <v>204</v>
      </c>
    </row>
    <row r="447" s="14" customFormat="1">
      <c r="A447" s="14"/>
      <c r="B447" s="255"/>
      <c r="C447" s="256"/>
      <c r="D447" s="240" t="s">
        <v>217</v>
      </c>
      <c r="E447" s="257" t="s">
        <v>19</v>
      </c>
      <c r="F447" s="258" t="s">
        <v>1442</v>
      </c>
      <c r="G447" s="256"/>
      <c r="H447" s="259">
        <v>25.02</v>
      </c>
      <c r="I447" s="260"/>
      <c r="J447" s="256"/>
      <c r="K447" s="256"/>
      <c r="L447" s="261"/>
      <c r="M447" s="262"/>
      <c r="N447" s="263"/>
      <c r="O447" s="263"/>
      <c r="P447" s="263"/>
      <c r="Q447" s="263"/>
      <c r="R447" s="263"/>
      <c r="S447" s="263"/>
      <c r="T447" s="264"/>
      <c r="U447" s="14"/>
      <c r="V447" s="14"/>
      <c r="W447" s="14"/>
      <c r="X447" s="14"/>
      <c r="Y447" s="14"/>
      <c r="Z447" s="14"/>
      <c r="AA447" s="14"/>
      <c r="AB447" s="14"/>
      <c r="AC447" s="14"/>
      <c r="AD447" s="14"/>
      <c r="AE447" s="14"/>
      <c r="AT447" s="265" t="s">
        <v>217</v>
      </c>
      <c r="AU447" s="265" t="s">
        <v>83</v>
      </c>
      <c r="AV447" s="14" t="s">
        <v>83</v>
      </c>
      <c r="AW447" s="14" t="s">
        <v>35</v>
      </c>
      <c r="AX447" s="14" t="s">
        <v>81</v>
      </c>
      <c r="AY447" s="265" t="s">
        <v>204</v>
      </c>
    </row>
    <row r="448" s="2" customFormat="1" ht="21.75" customHeight="1">
      <c r="A448" s="38"/>
      <c r="B448" s="39"/>
      <c r="C448" s="227" t="s">
        <v>1443</v>
      </c>
      <c r="D448" s="227" t="s">
        <v>207</v>
      </c>
      <c r="E448" s="228" t="s">
        <v>1444</v>
      </c>
      <c r="F448" s="229" t="s">
        <v>1445</v>
      </c>
      <c r="G448" s="230" t="s">
        <v>525</v>
      </c>
      <c r="H448" s="231">
        <v>25.02</v>
      </c>
      <c r="I448" s="232"/>
      <c r="J448" s="233">
        <f>ROUND(I448*H448,2)</f>
        <v>0</v>
      </c>
      <c r="K448" s="229" t="s">
        <v>1006</v>
      </c>
      <c r="L448" s="44"/>
      <c r="M448" s="234" t="s">
        <v>19</v>
      </c>
      <c r="N448" s="235" t="s">
        <v>45</v>
      </c>
      <c r="O448" s="84"/>
      <c r="P448" s="236">
        <f>O448*H448</f>
        <v>0</v>
      </c>
      <c r="Q448" s="236">
        <v>0.048000000000000001</v>
      </c>
      <c r="R448" s="236">
        <f>Q448*H448</f>
        <v>1.20096</v>
      </c>
      <c r="S448" s="236">
        <v>0.048000000000000001</v>
      </c>
      <c r="T448" s="237">
        <f>S448*H448</f>
        <v>1.20096</v>
      </c>
      <c r="U448" s="38"/>
      <c r="V448" s="38"/>
      <c r="W448" s="38"/>
      <c r="X448" s="38"/>
      <c r="Y448" s="38"/>
      <c r="Z448" s="38"/>
      <c r="AA448" s="38"/>
      <c r="AB448" s="38"/>
      <c r="AC448" s="38"/>
      <c r="AD448" s="38"/>
      <c r="AE448" s="38"/>
      <c r="AR448" s="238" t="s">
        <v>104</v>
      </c>
      <c r="AT448" s="238" t="s">
        <v>207</v>
      </c>
      <c r="AU448" s="238" t="s">
        <v>83</v>
      </c>
      <c r="AY448" s="17" t="s">
        <v>204</v>
      </c>
      <c r="BE448" s="239">
        <f>IF(N448="základní",J448,0)</f>
        <v>0</v>
      </c>
      <c r="BF448" s="239">
        <f>IF(N448="snížená",J448,0)</f>
        <v>0</v>
      </c>
      <c r="BG448" s="239">
        <f>IF(N448="zákl. přenesená",J448,0)</f>
        <v>0</v>
      </c>
      <c r="BH448" s="239">
        <f>IF(N448="sníž. přenesená",J448,0)</f>
        <v>0</v>
      </c>
      <c r="BI448" s="239">
        <f>IF(N448="nulová",J448,0)</f>
        <v>0</v>
      </c>
      <c r="BJ448" s="17" t="s">
        <v>81</v>
      </c>
      <c r="BK448" s="239">
        <f>ROUND(I448*H448,2)</f>
        <v>0</v>
      </c>
      <c r="BL448" s="17" t="s">
        <v>104</v>
      </c>
      <c r="BM448" s="238" t="s">
        <v>1446</v>
      </c>
    </row>
    <row r="449" s="2" customFormat="1">
      <c r="A449" s="38"/>
      <c r="B449" s="39"/>
      <c r="C449" s="40"/>
      <c r="D449" s="240" t="s">
        <v>213</v>
      </c>
      <c r="E449" s="40"/>
      <c r="F449" s="241" t="s">
        <v>1447</v>
      </c>
      <c r="G449" s="40"/>
      <c r="H449" s="40"/>
      <c r="I449" s="147"/>
      <c r="J449" s="40"/>
      <c r="K449" s="40"/>
      <c r="L449" s="44"/>
      <c r="M449" s="242"/>
      <c r="N449" s="243"/>
      <c r="O449" s="84"/>
      <c r="P449" s="84"/>
      <c r="Q449" s="84"/>
      <c r="R449" s="84"/>
      <c r="S449" s="84"/>
      <c r="T449" s="85"/>
      <c r="U449" s="38"/>
      <c r="V449" s="38"/>
      <c r="W449" s="38"/>
      <c r="X449" s="38"/>
      <c r="Y449" s="38"/>
      <c r="Z449" s="38"/>
      <c r="AA449" s="38"/>
      <c r="AB449" s="38"/>
      <c r="AC449" s="38"/>
      <c r="AD449" s="38"/>
      <c r="AE449" s="38"/>
      <c r="AT449" s="17" t="s">
        <v>213</v>
      </c>
      <c r="AU449" s="17" t="s">
        <v>83</v>
      </c>
    </row>
    <row r="450" s="2" customFormat="1">
      <c r="A450" s="38"/>
      <c r="B450" s="39"/>
      <c r="C450" s="40"/>
      <c r="D450" s="240" t="s">
        <v>215</v>
      </c>
      <c r="E450" s="40"/>
      <c r="F450" s="244" t="s">
        <v>1427</v>
      </c>
      <c r="G450" s="40"/>
      <c r="H450" s="40"/>
      <c r="I450" s="147"/>
      <c r="J450" s="40"/>
      <c r="K450" s="40"/>
      <c r="L450" s="44"/>
      <c r="M450" s="242"/>
      <c r="N450" s="243"/>
      <c r="O450" s="84"/>
      <c r="P450" s="84"/>
      <c r="Q450" s="84"/>
      <c r="R450" s="84"/>
      <c r="S450" s="84"/>
      <c r="T450" s="85"/>
      <c r="U450" s="38"/>
      <c r="V450" s="38"/>
      <c r="W450" s="38"/>
      <c r="X450" s="38"/>
      <c r="Y450" s="38"/>
      <c r="Z450" s="38"/>
      <c r="AA450" s="38"/>
      <c r="AB450" s="38"/>
      <c r="AC450" s="38"/>
      <c r="AD450" s="38"/>
      <c r="AE450" s="38"/>
      <c r="AT450" s="17" t="s">
        <v>215</v>
      </c>
      <c r="AU450" s="17" t="s">
        <v>83</v>
      </c>
    </row>
    <row r="451" s="13" customFormat="1">
      <c r="A451" s="13"/>
      <c r="B451" s="245"/>
      <c r="C451" s="246"/>
      <c r="D451" s="240" t="s">
        <v>217</v>
      </c>
      <c r="E451" s="247" t="s">
        <v>19</v>
      </c>
      <c r="F451" s="248" t="s">
        <v>1441</v>
      </c>
      <c r="G451" s="246"/>
      <c r="H451" s="247" t="s">
        <v>19</v>
      </c>
      <c r="I451" s="249"/>
      <c r="J451" s="246"/>
      <c r="K451" s="246"/>
      <c r="L451" s="250"/>
      <c r="M451" s="251"/>
      <c r="N451" s="252"/>
      <c r="O451" s="252"/>
      <c r="P451" s="252"/>
      <c r="Q451" s="252"/>
      <c r="R451" s="252"/>
      <c r="S451" s="252"/>
      <c r="T451" s="253"/>
      <c r="U451" s="13"/>
      <c r="V451" s="13"/>
      <c r="W451" s="13"/>
      <c r="X451" s="13"/>
      <c r="Y451" s="13"/>
      <c r="Z451" s="13"/>
      <c r="AA451" s="13"/>
      <c r="AB451" s="13"/>
      <c r="AC451" s="13"/>
      <c r="AD451" s="13"/>
      <c r="AE451" s="13"/>
      <c r="AT451" s="254" t="s">
        <v>217</v>
      </c>
      <c r="AU451" s="254" t="s">
        <v>83</v>
      </c>
      <c r="AV451" s="13" t="s">
        <v>81</v>
      </c>
      <c r="AW451" s="13" t="s">
        <v>35</v>
      </c>
      <c r="AX451" s="13" t="s">
        <v>74</v>
      </c>
      <c r="AY451" s="254" t="s">
        <v>204</v>
      </c>
    </row>
    <row r="452" s="14" customFormat="1">
      <c r="A452" s="14"/>
      <c r="B452" s="255"/>
      <c r="C452" s="256"/>
      <c r="D452" s="240" t="s">
        <v>217</v>
      </c>
      <c r="E452" s="257" t="s">
        <v>19</v>
      </c>
      <c r="F452" s="258" t="s">
        <v>1442</v>
      </c>
      <c r="G452" s="256"/>
      <c r="H452" s="259">
        <v>25.02</v>
      </c>
      <c r="I452" s="260"/>
      <c r="J452" s="256"/>
      <c r="K452" s="256"/>
      <c r="L452" s="261"/>
      <c r="M452" s="262"/>
      <c r="N452" s="263"/>
      <c r="O452" s="263"/>
      <c r="P452" s="263"/>
      <c r="Q452" s="263"/>
      <c r="R452" s="263"/>
      <c r="S452" s="263"/>
      <c r="T452" s="264"/>
      <c r="U452" s="14"/>
      <c r="V452" s="14"/>
      <c r="W452" s="14"/>
      <c r="X452" s="14"/>
      <c r="Y452" s="14"/>
      <c r="Z452" s="14"/>
      <c r="AA452" s="14"/>
      <c r="AB452" s="14"/>
      <c r="AC452" s="14"/>
      <c r="AD452" s="14"/>
      <c r="AE452" s="14"/>
      <c r="AT452" s="265" t="s">
        <v>217</v>
      </c>
      <c r="AU452" s="265" t="s">
        <v>83</v>
      </c>
      <c r="AV452" s="14" t="s">
        <v>83</v>
      </c>
      <c r="AW452" s="14" t="s">
        <v>35</v>
      </c>
      <c r="AX452" s="14" t="s">
        <v>81</v>
      </c>
      <c r="AY452" s="265" t="s">
        <v>204</v>
      </c>
    </row>
    <row r="453" s="2" customFormat="1" ht="21.75" customHeight="1">
      <c r="A453" s="38"/>
      <c r="B453" s="39"/>
      <c r="C453" s="227" t="s">
        <v>1448</v>
      </c>
      <c r="D453" s="227" t="s">
        <v>207</v>
      </c>
      <c r="E453" s="228" t="s">
        <v>1449</v>
      </c>
      <c r="F453" s="229" t="s">
        <v>1450</v>
      </c>
      <c r="G453" s="230" t="s">
        <v>525</v>
      </c>
      <c r="H453" s="231">
        <v>32.174999999999997</v>
      </c>
      <c r="I453" s="232"/>
      <c r="J453" s="233">
        <f>ROUND(I453*H453,2)</f>
        <v>0</v>
      </c>
      <c r="K453" s="229" t="s">
        <v>1006</v>
      </c>
      <c r="L453" s="44"/>
      <c r="M453" s="234" t="s">
        <v>19</v>
      </c>
      <c r="N453" s="235" t="s">
        <v>45</v>
      </c>
      <c r="O453" s="84"/>
      <c r="P453" s="236">
        <f>O453*H453</f>
        <v>0</v>
      </c>
      <c r="Q453" s="236">
        <v>0</v>
      </c>
      <c r="R453" s="236">
        <f>Q453*H453</f>
        <v>0</v>
      </c>
      <c r="S453" s="236">
        <v>0.1225</v>
      </c>
      <c r="T453" s="237">
        <f>S453*H453</f>
        <v>3.9414374999999997</v>
      </c>
      <c r="U453" s="38"/>
      <c r="V453" s="38"/>
      <c r="W453" s="38"/>
      <c r="X453" s="38"/>
      <c r="Y453" s="38"/>
      <c r="Z453" s="38"/>
      <c r="AA453" s="38"/>
      <c r="AB453" s="38"/>
      <c r="AC453" s="38"/>
      <c r="AD453" s="38"/>
      <c r="AE453" s="38"/>
      <c r="AR453" s="238" t="s">
        <v>104</v>
      </c>
      <c r="AT453" s="238" t="s">
        <v>207</v>
      </c>
      <c r="AU453" s="238" t="s">
        <v>83</v>
      </c>
      <c r="AY453" s="17" t="s">
        <v>204</v>
      </c>
      <c r="BE453" s="239">
        <f>IF(N453="základní",J453,0)</f>
        <v>0</v>
      </c>
      <c r="BF453" s="239">
        <f>IF(N453="snížená",J453,0)</f>
        <v>0</v>
      </c>
      <c r="BG453" s="239">
        <f>IF(N453="zákl. přenesená",J453,0)</f>
        <v>0</v>
      </c>
      <c r="BH453" s="239">
        <f>IF(N453="sníž. přenesená",J453,0)</f>
        <v>0</v>
      </c>
      <c r="BI453" s="239">
        <f>IF(N453="nulová",J453,0)</f>
        <v>0</v>
      </c>
      <c r="BJ453" s="17" t="s">
        <v>81</v>
      </c>
      <c r="BK453" s="239">
        <f>ROUND(I453*H453,2)</f>
        <v>0</v>
      </c>
      <c r="BL453" s="17" t="s">
        <v>104</v>
      </c>
      <c r="BM453" s="238" t="s">
        <v>1451</v>
      </c>
    </row>
    <row r="454" s="2" customFormat="1">
      <c r="A454" s="38"/>
      <c r="B454" s="39"/>
      <c r="C454" s="40"/>
      <c r="D454" s="240" t="s">
        <v>213</v>
      </c>
      <c r="E454" s="40"/>
      <c r="F454" s="241" t="s">
        <v>1452</v>
      </c>
      <c r="G454" s="40"/>
      <c r="H454" s="40"/>
      <c r="I454" s="147"/>
      <c r="J454" s="40"/>
      <c r="K454" s="40"/>
      <c r="L454" s="44"/>
      <c r="M454" s="242"/>
      <c r="N454" s="243"/>
      <c r="O454" s="84"/>
      <c r="P454" s="84"/>
      <c r="Q454" s="84"/>
      <c r="R454" s="84"/>
      <c r="S454" s="84"/>
      <c r="T454" s="85"/>
      <c r="U454" s="38"/>
      <c r="V454" s="38"/>
      <c r="W454" s="38"/>
      <c r="X454" s="38"/>
      <c r="Y454" s="38"/>
      <c r="Z454" s="38"/>
      <c r="AA454" s="38"/>
      <c r="AB454" s="38"/>
      <c r="AC454" s="38"/>
      <c r="AD454" s="38"/>
      <c r="AE454" s="38"/>
      <c r="AT454" s="17" t="s">
        <v>213</v>
      </c>
      <c r="AU454" s="17" t="s">
        <v>83</v>
      </c>
    </row>
    <row r="455" s="2" customFormat="1">
      <c r="A455" s="38"/>
      <c r="B455" s="39"/>
      <c r="C455" s="40"/>
      <c r="D455" s="240" t="s">
        <v>215</v>
      </c>
      <c r="E455" s="40"/>
      <c r="F455" s="244" t="s">
        <v>1453</v>
      </c>
      <c r="G455" s="40"/>
      <c r="H455" s="40"/>
      <c r="I455" s="147"/>
      <c r="J455" s="40"/>
      <c r="K455" s="40"/>
      <c r="L455" s="44"/>
      <c r="M455" s="242"/>
      <c r="N455" s="243"/>
      <c r="O455" s="84"/>
      <c r="P455" s="84"/>
      <c r="Q455" s="84"/>
      <c r="R455" s="84"/>
      <c r="S455" s="84"/>
      <c r="T455" s="85"/>
      <c r="U455" s="38"/>
      <c r="V455" s="38"/>
      <c r="W455" s="38"/>
      <c r="X455" s="38"/>
      <c r="Y455" s="38"/>
      <c r="Z455" s="38"/>
      <c r="AA455" s="38"/>
      <c r="AB455" s="38"/>
      <c r="AC455" s="38"/>
      <c r="AD455" s="38"/>
      <c r="AE455" s="38"/>
      <c r="AT455" s="17" t="s">
        <v>215</v>
      </c>
      <c r="AU455" s="17" t="s">
        <v>83</v>
      </c>
    </row>
    <row r="456" s="13" customFormat="1">
      <c r="A456" s="13"/>
      <c r="B456" s="245"/>
      <c r="C456" s="246"/>
      <c r="D456" s="240" t="s">
        <v>217</v>
      </c>
      <c r="E456" s="247" t="s">
        <v>19</v>
      </c>
      <c r="F456" s="248" t="s">
        <v>1454</v>
      </c>
      <c r="G456" s="246"/>
      <c r="H456" s="247" t="s">
        <v>19</v>
      </c>
      <c r="I456" s="249"/>
      <c r="J456" s="246"/>
      <c r="K456" s="246"/>
      <c r="L456" s="250"/>
      <c r="M456" s="251"/>
      <c r="N456" s="252"/>
      <c r="O456" s="252"/>
      <c r="P456" s="252"/>
      <c r="Q456" s="252"/>
      <c r="R456" s="252"/>
      <c r="S456" s="252"/>
      <c r="T456" s="253"/>
      <c r="U456" s="13"/>
      <c r="V456" s="13"/>
      <c r="W456" s="13"/>
      <c r="X456" s="13"/>
      <c r="Y456" s="13"/>
      <c r="Z456" s="13"/>
      <c r="AA456" s="13"/>
      <c r="AB456" s="13"/>
      <c r="AC456" s="13"/>
      <c r="AD456" s="13"/>
      <c r="AE456" s="13"/>
      <c r="AT456" s="254" t="s">
        <v>217</v>
      </c>
      <c r="AU456" s="254" t="s">
        <v>83</v>
      </c>
      <c r="AV456" s="13" t="s">
        <v>81</v>
      </c>
      <c r="AW456" s="13" t="s">
        <v>35</v>
      </c>
      <c r="AX456" s="13" t="s">
        <v>74</v>
      </c>
      <c r="AY456" s="254" t="s">
        <v>204</v>
      </c>
    </row>
    <row r="457" s="14" customFormat="1">
      <c r="A457" s="14"/>
      <c r="B457" s="255"/>
      <c r="C457" s="256"/>
      <c r="D457" s="240" t="s">
        <v>217</v>
      </c>
      <c r="E457" s="257" t="s">
        <v>19</v>
      </c>
      <c r="F457" s="258" t="s">
        <v>1455</v>
      </c>
      <c r="G457" s="256"/>
      <c r="H457" s="259">
        <v>5.0039999999999996</v>
      </c>
      <c r="I457" s="260"/>
      <c r="J457" s="256"/>
      <c r="K457" s="256"/>
      <c r="L457" s="261"/>
      <c r="M457" s="262"/>
      <c r="N457" s="263"/>
      <c r="O457" s="263"/>
      <c r="P457" s="263"/>
      <c r="Q457" s="263"/>
      <c r="R457" s="263"/>
      <c r="S457" s="263"/>
      <c r="T457" s="264"/>
      <c r="U457" s="14"/>
      <c r="V457" s="14"/>
      <c r="W457" s="14"/>
      <c r="X457" s="14"/>
      <c r="Y457" s="14"/>
      <c r="Z457" s="14"/>
      <c r="AA457" s="14"/>
      <c r="AB457" s="14"/>
      <c r="AC457" s="14"/>
      <c r="AD457" s="14"/>
      <c r="AE457" s="14"/>
      <c r="AT457" s="265" t="s">
        <v>217</v>
      </c>
      <c r="AU457" s="265" t="s">
        <v>83</v>
      </c>
      <c r="AV457" s="14" t="s">
        <v>83</v>
      </c>
      <c r="AW457" s="14" t="s">
        <v>35</v>
      </c>
      <c r="AX457" s="14" t="s">
        <v>74</v>
      </c>
      <c r="AY457" s="265" t="s">
        <v>204</v>
      </c>
    </row>
    <row r="458" s="13" customFormat="1">
      <c r="A458" s="13"/>
      <c r="B458" s="245"/>
      <c r="C458" s="246"/>
      <c r="D458" s="240" t="s">
        <v>217</v>
      </c>
      <c r="E458" s="247" t="s">
        <v>19</v>
      </c>
      <c r="F458" s="248" t="s">
        <v>1456</v>
      </c>
      <c r="G458" s="246"/>
      <c r="H458" s="247" t="s">
        <v>19</v>
      </c>
      <c r="I458" s="249"/>
      <c r="J458" s="246"/>
      <c r="K458" s="246"/>
      <c r="L458" s="250"/>
      <c r="M458" s="251"/>
      <c r="N458" s="252"/>
      <c r="O458" s="252"/>
      <c r="P458" s="252"/>
      <c r="Q458" s="252"/>
      <c r="R458" s="252"/>
      <c r="S458" s="252"/>
      <c r="T458" s="253"/>
      <c r="U458" s="13"/>
      <c r="V458" s="13"/>
      <c r="W458" s="13"/>
      <c r="X458" s="13"/>
      <c r="Y458" s="13"/>
      <c r="Z458" s="13"/>
      <c r="AA458" s="13"/>
      <c r="AB458" s="13"/>
      <c r="AC458" s="13"/>
      <c r="AD458" s="13"/>
      <c r="AE458" s="13"/>
      <c r="AT458" s="254" t="s">
        <v>217</v>
      </c>
      <c r="AU458" s="254" t="s">
        <v>83</v>
      </c>
      <c r="AV458" s="13" t="s">
        <v>81</v>
      </c>
      <c r="AW458" s="13" t="s">
        <v>35</v>
      </c>
      <c r="AX458" s="13" t="s">
        <v>74</v>
      </c>
      <c r="AY458" s="254" t="s">
        <v>204</v>
      </c>
    </row>
    <row r="459" s="14" customFormat="1">
      <c r="A459" s="14"/>
      <c r="B459" s="255"/>
      <c r="C459" s="256"/>
      <c r="D459" s="240" t="s">
        <v>217</v>
      </c>
      <c r="E459" s="257" t="s">
        <v>19</v>
      </c>
      <c r="F459" s="258" t="s">
        <v>1457</v>
      </c>
      <c r="G459" s="256"/>
      <c r="H459" s="259">
        <v>7.1710000000000003</v>
      </c>
      <c r="I459" s="260"/>
      <c r="J459" s="256"/>
      <c r="K459" s="256"/>
      <c r="L459" s="261"/>
      <c r="M459" s="262"/>
      <c r="N459" s="263"/>
      <c r="O459" s="263"/>
      <c r="P459" s="263"/>
      <c r="Q459" s="263"/>
      <c r="R459" s="263"/>
      <c r="S459" s="263"/>
      <c r="T459" s="264"/>
      <c r="U459" s="14"/>
      <c r="V459" s="14"/>
      <c r="W459" s="14"/>
      <c r="X459" s="14"/>
      <c r="Y459" s="14"/>
      <c r="Z459" s="14"/>
      <c r="AA459" s="14"/>
      <c r="AB459" s="14"/>
      <c r="AC459" s="14"/>
      <c r="AD459" s="14"/>
      <c r="AE459" s="14"/>
      <c r="AT459" s="265" t="s">
        <v>217</v>
      </c>
      <c r="AU459" s="265" t="s">
        <v>83</v>
      </c>
      <c r="AV459" s="14" t="s">
        <v>83</v>
      </c>
      <c r="AW459" s="14" t="s">
        <v>35</v>
      </c>
      <c r="AX459" s="14" t="s">
        <v>74</v>
      </c>
      <c r="AY459" s="265" t="s">
        <v>204</v>
      </c>
    </row>
    <row r="460" s="13" customFormat="1">
      <c r="A460" s="13"/>
      <c r="B460" s="245"/>
      <c r="C460" s="246"/>
      <c r="D460" s="240" t="s">
        <v>217</v>
      </c>
      <c r="E460" s="247" t="s">
        <v>19</v>
      </c>
      <c r="F460" s="248" t="s">
        <v>1458</v>
      </c>
      <c r="G460" s="246"/>
      <c r="H460" s="247" t="s">
        <v>19</v>
      </c>
      <c r="I460" s="249"/>
      <c r="J460" s="246"/>
      <c r="K460" s="246"/>
      <c r="L460" s="250"/>
      <c r="M460" s="251"/>
      <c r="N460" s="252"/>
      <c r="O460" s="252"/>
      <c r="P460" s="252"/>
      <c r="Q460" s="252"/>
      <c r="R460" s="252"/>
      <c r="S460" s="252"/>
      <c r="T460" s="253"/>
      <c r="U460" s="13"/>
      <c r="V460" s="13"/>
      <c r="W460" s="13"/>
      <c r="X460" s="13"/>
      <c r="Y460" s="13"/>
      <c r="Z460" s="13"/>
      <c r="AA460" s="13"/>
      <c r="AB460" s="13"/>
      <c r="AC460" s="13"/>
      <c r="AD460" s="13"/>
      <c r="AE460" s="13"/>
      <c r="AT460" s="254" t="s">
        <v>217</v>
      </c>
      <c r="AU460" s="254" t="s">
        <v>83</v>
      </c>
      <c r="AV460" s="13" t="s">
        <v>81</v>
      </c>
      <c r="AW460" s="13" t="s">
        <v>35</v>
      </c>
      <c r="AX460" s="13" t="s">
        <v>74</v>
      </c>
      <c r="AY460" s="254" t="s">
        <v>204</v>
      </c>
    </row>
    <row r="461" s="14" customFormat="1">
      <c r="A461" s="14"/>
      <c r="B461" s="255"/>
      <c r="C461" s="256"/>
      <c r="D461" s="240" t="s">
        <v>217</v>
      </c>
      <c r="E461" s="257" t="s">
        <v>19</v>
      </c>
      <c r="F461" s="258" t="s">
        <v>1459</v>
      </c>
      <c r="G461" s="256"/>
      <c r="H461" s="259">
        <v>20</v>
      </c>
      <c r="I461" s="260"/>
      <c r="J461" s="256"/>
      <c r="K461" s="256"/>
      <c r="L461" s="261"/>
      <c r="M461" s="262"/>
      <c r="N461" s="263"/>
      <c r="O461" s="263"/>
      <c r="P461" s="263"/>
      <c r="Q461" s="263"/>
      <c r="R461" s="263"/>
      <c r="S461" s="263"/>
      <c r="T461" s="264"/>
      <c r="U461" s="14"/>
      <c r="V461" s="14"/>
      <c r="W461" s="14"/>
      <c r="X461" s="14"/>
      <c r="Y461" s="14"/>
      <c r="Z461" s="14"/>
      <c r="AA461" s="14"/>
      <c r="AB461" s="14"/>
      <c r="AC461" s="14"/>
      <c r="AD461" s="14"/>
      <c r="AE461" s="14"/>
      <c r="AT461" s="265" t="s">
        <v>217</v>
      </c>
      <c r="AU461" s="265" t="s">
        <v>83</v>
      </c>
      <c r="AV461" s="14" t="s">
        <v>83</v>
      </c>
      <c r="AW461" s="14" t="s">
        <v>35</v>
      </c>
      <c r="AX461" s="14" t="s">
        <v>74</v>
      </c>
      <c r="AY461" s="265" t="s">
        <v>204</v>
      </c>
    </row>
    <row r="462" s="15" customFormat="1">
      <c r="A462" s="15"/>
      <c r="B462" s="266"/>
      <c r="C462" s="267"/>
      <c r="D462" s="240" t="s">
        <v>217</v>
      </c>
      <c r="E462" s="268" t="s">
        <v>19</v>
      </c>
      <c r="F462" s="269" t="s">
        <v>268</v>
      </c>
      <c r="G462" s="267"/>
      <c r="H462" s="270">
        <v>32.174999999999997</v>
      </c>
      <c r="I462" s="271"/>
      <c r="J462" s="267"/>
      <c r="K462" s="267"/>
      <c r="L462" s="272"/>
      <c r="M462" s="273"/>
      <c r="N462" s="274"/>
      <c r="O462" s="274"/>
      <c r="P462" s="274"/>
      <c r="Q462" s="274"/>
      <c r="R462" s="274"/>
      <c r="S462" s="274"/>
      <c r="T462" s="275"/>
      <c r="U462" s="15"/>
      <c r="V462" s="15"/>
      <c r="W462" s="15"/>
      <c r="X462" s="15"/>
      <c r="Y462" s="15"/>
      <c r="Z462" s="15"/>
      <c r="AA462" s="15"/>
      <c r="AB462" s="15"/>
      <c r="AC462" s="15"/>
      <c r="AD462" s="15"/>
      <c r="AE462" s="15"/>
      <c r="AT462" s="276" t="s">
        <v>217</v>
      </c>
      <c r="AU462" s="276" t="s">
        <v>83</v>
      </c>
      <c r="AV462" s="15" t="s">
        <v>104</v>
      </c>
      <c r="AW462" s="15" t="s">
        <v>35</v>
      </c>
      <c r="AX462" s="15" t="s">
        <v>81</v>
      </c>
      <c r="AY462" s="276" t="s">
        <v>204</v>
      </c>
    </row>
    <row r="463" s="2" customFormat="1" ht="21.75" customHeight="1">
      <c r="A463" s="38"/>
      <c r="B463" s="39"/>
      <c r="C463" s="227" t="s">
        <v>1460</v>
      </c>
      <c r="D463" s="227" t="s">
        <v>207</v>
      </c>
      <c r="E463" s="228" t="s">
        <v>1461</v>
      </c>
      <c r="F463" s="229" t="s">
        <v>1462</v>
      </c>
      <c r="G463" s="230" t="s">
        <v>261</v>
      </c>
      <c r="H463" s="231">
        <v>0.5</v>
      </c>
      <c r="I463" s="232"/>
      <c r="J463" s="233">
        <f>ROUND(I463*H463,2)</f>
        <v>0</v>
      </c>
      <c r="K463" s="229" t="s">
        <v>1006</v>
      </c>
      <c r="L463" s="44"/>
      <c r="M463" s="234" t="s">
        <v>19</v>
      </c>
      <c r="N463" s="235" t="s">
        <v>45</v>
      </c>
      <c r="O463" s="84"/>
      <c r="P463" s="236">
        <f>O463*H463</f>
        <v>0</v>
      </c>
      <c r="Q463" s="236">
        <v>0.50426000000000004</v>
      </c>
      <c r="R463" s="236">
        <f>Q463*H463</f>
        <v>0.25213000000000002</v>
      </c>
      <c r="S463" s="236">
        <v>0</v>
      </c>
      <c r="T463" s="237">
        <f>S463*H463</f>
        <v>0</v>
      </c>
      <c r="U463" s="38"/>
      <c r="V463" s="38"/>
      <c r="W463" s="38"/>
      <c r="X463" s="38"/>
      <c r="Y463" s="38"/>
      <c r="Z463" s="38"/>
      <c r="AA463" s="38"/>
      <c r="AB463" s="38"/>
      <c r="AC463" s="38"/>
      <c r="AD463" s="38"/>
      <c r="AE463" s="38"/>
      <c r="AR463" s="238" t="s">
        <v>104</v>
      </c>
      <c r="AT463" s="238" t="s">
        <v>207</v>
      </c>
      <c r="AU463" s="238" t="s">
        <v>83</v>
      </c>
      <c r="AY463" s="17" t="s">
        <v>204</v>
      </c>
      <c r="BE463" s="239">
        <f>IF(N463="základní",J463,0)</f>
        <v>0</v>
      </c>
      <c r="BF463" s="239">
        <f>IF(N463="snížená",J463,0)</f>
        <v>0</v>
      </c>
      <c r="BG463" s="239">
        <f>IF(N463="zákl. přenesená",J463,0)</f>
        <v>0</v>
      </c>
      <c r="BH463" s="239">
        <f>IF(N463="sníž. přenesená",J463,0)</f>
        <v>0</v>
      </c>
      <c r="BI463" s="239">
        <f>IF(N463="nulová",J463,0)</f>
        <v>0</v>
      </c>
      <c r="BJ463" s="17" t="s">
        <v>81</v>
      </c>
      <c r="BK463" s="239">
        <f>ROUND(I463*H463,2)</f>
        <v>0</v>
      </c>
      <c r="BL463" s="17" t="s">
        <v>104</v>
      </c>
      <c r="BM463" s="238" t="s">
        <v>1463</v>
      </c>
    </row>
    <row r="464" s="2" customFormat="1">
      <c r="A464" s="38"/>
      <c r="B464" s="39"/>
      <c r="C464" s="40"/>
      <c r="D464" s="240" t="s">
        <v>213</v>
      </c>
      <c r="E464" s="40"/>
      <c r="F464" s="241" t="s">
        <v>1464</v>
      </c>
      <c r="G464" s="40"/>
      <c r="H464" s="40"/>
      <c r="I464" s="147"/>
      <c r="J464" s="40"/>
      <c r="K464" s="40"/>
      <c r="L464" s="44"/>
      <c r="M464" s="242"/>
      <c r="N464" s="243"/>
      <c r="O464" s="84"/>
      <c r="P464" s="84"/>
      <c r="Q464" s="84"/>
      <c r="R464" s="84"/>
      <c r="S464" s="84"/>
      <c r="T464" s="85"/>
      <c r="U464" s="38"/>
      <c r="V464" s="38"/>
      <c r="W464" s="38"/>
      <c r="X464" s="38"/>
      <c r="Y464" s="38"/>
      <c r="Z464" s="38"/>
      <c r="AA464" s="38"/>
      <c r="AB464" s="38"/>
      <c r="AC464" s="38"/>
      <c r="AD464" s="38"/>
      <c r="AE464" s="38"/>
      <c r="AT464" s="17" t="s">
        <v>213</v>
      </c>
      <c r="AU464" s="17" t="s">
        <v>83</v>
      </c>
    </row>
    <row r="465" s="2" customFormat="1">
      <c r="A465" s="38"/>
      <c r="B465" s="39"/>
      <c r="C465" s="40"/>
      <c r="D465" s="240" t="s">
        <v>215</v>
      </c>
      <c r="E465" s="40"/>
      <c r="F465" s="244" t="s">
        <v>1465</v>
      </c>
      <c r="G465" s="40"/>
      <c r="H465" s="40"/>
      <c r="I465" s="147"/>
      <c r="J465" s="40"/>
      <c r="K465" s="40"/>
      <c r="L465" s="44"/>
      <c r="M465" s="242"/>
      <c r="N465" s="243"/>
      <c r="O465" s="84"/>
      <c r="P465" s="84"/>
      <c r="Q465" s="84"/>
      <c r="R465" s="84"/>
      <c r="S465" s="84"/>
      <c r="T465" s="85"/>
      <c r="U465" s="38"/>
      <c r="V465" s="38"/>
      <c r="W465" s="38"/>
      <c r="X465" s="38"/>
      <c r="Y465" s="38"/>
      <c r="Z465" s="38"/>
      <c r="AA465" s="38"/>
      <c r="AB465" s="38"/>
      <c r="AC465" s="38"/>
      <c r="AD465" s="38"/>
      <c r="AE465" s="38"/>
      <c r="AT465" s="17" t="s">
        <v>215</v>
      </c>
      <c r="AU465" s="17" t="s">
        <v>83</v>
      </c>
    </row>
    <row r="466" s="13" customFormat="1">
      <c r="A466" s="13"/>
      <c r="B466" s="245"/>
      <c r="C466" s="246"/>
      <c r="D466" s="240" t="s">
        <v>217</v>
      </c>
      <c r="E466" s="247" t="s">
        <v>19</v>
      </c>
      <c r="F466" s="248" t="s">
        <v>1466</v>
      </c>
      <c r="G466" s="246"/>
      <c r="H466" s="247" t="s">
        <v>19</v>
      </c>
      <c r="I466" s="249"/>
      <c r="J466" s="246"/>
      <c r="K466" s="246"/>
      <c r="L466" s="250"/>
      <c r="M466" s="251"/>
      <c r="N466" s="252"/>
      <c r="O466" s="252"/>
      <c r="P466" s="252"/>
      <c r="Q466" s="252"/>
      <c r="R466" s="252"/>
      <c r="S466" s="252"/>
      <c r="T466" s="253"/>
      <c r="U466" s="13"/>
      <c r="V466" s="13"/>
      <c r="W466" s="13"/>
      <c r="X466" s="13"/>
      <c r="Y466" s="13"/>
      <c r="Z466" s="13"/>
      <c r="AA466" s="13"/>
      <c r="AB466" s="13"/>
      <c r="AC466" s="13"/>
      <c r="AD466" s="13"/>
      <c r="AE466" s="13"/>
      <c r="AT466" s="254" t="s">
        <v>217</v>
      </c>
      <c r="AU466" s="254" t="s">
        <v>83</v>
      </c>
      <c r="AV466" s="13" t="s">
        <v>81</v>
      </c>
      <c r="AW466" s="13" t="s">
        <v>35</v>
      </c>
      <c r="AX466" s="13" t="s">
        <v>74</v>
      </c>
      <c r="AY466" s="254" t="s">
        <v>204</v>
      </c>
    </row>
    <row r="467" s="14" customFormat="1">
      <c r="A467" s="14"/>
      <c r="B467" s="255"/>
      <c r="C467" s="256"/>
      <c r="D467" s="240" t="s">
        <v>217</v>
      </c>
      <c r="E467" s="257" t="s">
        <v>19</v>
      </c>
      <c r="F467" s="258" t="s">
        <v>1467</v>
      </c>
      <c r="G467" s="256"/>
      <c r="H467" s="259">
        <v>0.5</v>
      </c>
      <c r="I467" s="260"/>
      <c r="J467" s="256"/>
      <c r="K467" s="256"/>
      <c r="L467" s="261"/>
      <c r="M467" s="262"/>
      <c r="N467" s="263"/>
      <c r="O467" s="263"/>
      <c r="P467" s="263"/>
      <c r="Q467" s="263"/>
      <c r="R467" s="263"/>
      <c r="S467" s="263"/>
      <c r="T467" s="264"/>
      <c r="U467" s="14"/>
      <c r="V467" s="14"/>
      <c r="W467" s="14"/>
      <c r="X467" s="14"/>
      <c r="Y467" s="14"/>
      <c r="Z467" s="14"/>
      <c r="AA467" s="14"/>
      <c r="AB467" s="14"/>
      <c r="AC467" s="14"/>
      <c r="AD467" s="14"/>
      <c r="AE467" s="14"/>
      <c r="AT467" s="265" t="s">
        <v>217</v>
      </c>
      <c r="AU467" s="265" t="s">
        <v>83</v>
      </c>
      <c r="AV467" s="14" t="s">
        <v>83</v>
      </c>
      <c r="AW467" s="14" t="s">
        <v>35</v>
      </c>
      <c r="AX467" s="14" t="s">
        <v>81</v>
      </c>
      <c r="AY467" s="265" t="s">
        <v>204</v>
      </c>
    </row>
    <row r="468" s="2" customFormat="1" ht="21.75" customHeight="1">
      <c r="A468" s="38"/>
      <c r="B468" s="39"/>
      <c r="C468" s="277" t="s">
        <v>1468</v>
      </c>
      <c r="D468" s="277" t="s">
        <v>270</v>
      </c>
      <c r="E468" s="278" t="s">
        <v>1469</v>
      </c>
      <c r="F468" s="279" t="s">
        <v>1470</v>
      </c>
      <c r="G468" s="280" t="s">
        <v>250</v>
      </c>
      <c r="H468" s="281">
        <v>1.2</v>
      </c>
      <c r="I468" s="282"/>
      <c r="J468" s="283">
        <f>ROUND(I468*H468,2)</f>
        <v>0</v>
      </c>
      <c r="K468" s="279" t="s">
        <v>1006</v>
      </c>
      <c r="L468" s="284"/>
      <c r="M468" s="285" t="s">
        <v>19</v>
      </c>
      <c r="N468" s="286" t="s">
        <v>45</v>
      </c>
      <c r="O468" s="84"/>
      <c r="P468" s="236">
        <f>O468*H468</f>
        <v>0</v>
      </c>
      <c r="Q468" s="236">
        <v>1</v>
      </c>
      <c r="R468" s="236">
        <f>Q468*H468</f>
        <v>1.2</v>
      </c>
      <c r="S468" s="236">
        <v>0</v>
      </c>
      <c r="T468" s="237">
        <f>S468*H468</f>
        <v>0</v>
      </c>
      <c r="U468" s="38"/>
      <c r="V468" s="38"/>
      <c r="W468" s="38"/>
      <c r="X468" s="38"/>
      <c r="Y468" s="38"/>
      <c r="Z468" s="38"/>
      <c r="AA468" s="38"/>
      <c r="AB468" s="38"/>
      <c r="AC468" s="38"/>
      <c r="AD468" s="38"/>
      <c r="AE468" s="38"/>
      <c r="AR468" s="238" t="s">
        <v>252</v>
      </c>
      <c r="AT468" s="238" t="s">
        <v>270</v>
      </c>
      <c r="AU468" s="238" t="s">
        <v>83</v>
      </c>
      <c r="AY468" s="17" t="s">
        <v>204</v>
      </c>
      <c r="BE468" s="239">
        <f>IF(N468="základní",J468,0)</f>
        <v>0</v>
      </c>
      <c r="BF468" s="239">
        <f>IF(N468="snížená",J468,0)</f>
        <v>0</v>
      </c>
      <c r="BG468" s="239">
        <f>IF(N468="zákl. přenesená",J468,0)</f>
        <v>0</v>
      </c>
      <c r="BH468" s="239">
        <f>IF(N468="sníž. přenesená",J468,0)</f>
        <v>0</v>
      </c>
      <c r="BI468" s="239">
        <f>IF(N468="nulová",J468,0)</f>
        <v>0</v>
      </c>
      <c r="BJ468" s="17" t="s">
        <v>81</v>
      </c>
      <c r="BK468" s="239">
        <f>ROUND(I468*H468,2)</f>
        <v>0</v>
      </c>
      <c r="BL468" s="17" t="s">
        <v>104</v>
      </c>
      <c r="BM468" s="238" t="s">
        <v>1471</v>
      </c>
    </row>
    <row r="469" s="2" customFormat="1">
      <c r="A469" s="38"/>
      <c r="B469" s="39"/>
      <c r="C469" s="40"/>
      <c r="D469" s="240" t="s">
        <v>213</v>
      </c>
      <c r="E469" s="40"/>
      <c r="F469" s="241" t="s">
        <v>1470</v>
      </c>
      <c r="G469" s="40"/>
      <c r="H469" s="40"/>
      <c r="I469" s="147"/>
      <c r="J469" s="40"/>
      <c r="K469" s="40"/>
      <c r="L469" s="44"/>
      <c r="M469" s="242"/>
      <c r="N469" s="243"/>
      <c r="O469" s="84"/>
      <c r="P469" s="84"/>
      <c r="Q469" s="84"/>
      <c r="R469" s="84"/>
      <c r="S469" s="84"/>
      <c r="T469" s="85"/>
      <c r="U469" s="38"/>
      <c r="V469" s="38"/>
      <c r="W469" s="38"/>
      <c r="X469" s="38"/>
      <c r="Y469" s="38"/>
      <c r="Z469" s="38"/>
      <c r="AA469" s="38"/>
      <c r="AB469" s="38"/>
      <c r="AC469" s="38"/>
      <c r="AD469" s="38"/>
      <c r="AE469" s="38"/>
      <c r="AT469" s="17" t="s">
        <v>213</v>
      </c>
      <c r="AU469" s="17" t="s">
        <v>83</v>
      </c>
    </row>
    <row r="470" s="14" customFormat="1">
      <c r="A470" s="14"/>
      <c r="B470" s="255"/>
      <c r="C470" s="256"/>
      <c r="D470" s="240" t="s">
        <v>217</v>
      </c>
      <c r="E470" s="257" t="s">
        <v>19</v>
      </c>
      <c r="F470" s="258" t="s">
        <v>1472</v>
      </c>
      <c r="G470" s="256"/>
      <c r="H470" s="259">
        <v>1.2</v>
      </c>
      <c r="I470" s="260"/>
      <c r="J470" s="256"/>
      <c r="K470" s="256"/>
      <c r="L470" s="261"/>
      <c r="M470" s="262"/>
      <c r="N470" s="263"/>
      <c r="O470" s="263"/>
      <c r="P470" s="263"/>
      <c r="Q470" s="263"/>
      <c r="R470" s="263"/>
      <c r="S470" s="263"/>
      <c r="T470" s="264"/>
      <c r="U470" s="14"/>
      <c r="V470" s="14"/>
      <c r="W470" s="14"/>
      <c r="X470" s="14"/>
      <c r="Y470" s="14"/>
      <c r="Z470" s="14"/>
      <c r="AA470" s="14"/>
      <c r="AB470" s="14"/>
      <c r="AC470" s="14"/>
      <c r="AD470" s="14"/>
      <c r="AE470" s="14"/>
      <c r="AT470" s="265" t="s">
        <v>217</v>
      </c>
      <c r="AU470" s="265" t="s">
        <v>83</v>
      </c>
      <c r="AV470" s="14" t="s">
        <v>83</v>
      </c>
      <c r="AW470" s="14" t="s">
        <v>35</v>
      </c>
      <c r="AX470" s="14" t="s">
        <v>81</v>
      </c>
      <c r="AY470" s="265" t="s">
        <v>204</v>
      </c>
    </row>
    <row r="471" s="2" customFormat="1" ht="21.75" customHeight="1">
      <c r="A471" s="38"/>
      <c r="B471" s="39"/>
      <c r="C471" s="227" t="s">
        <v>1473</v>
      </c>
      <c r="D471" s="227" t="s">
        <v>207</v>
      </c>
      <c r="E471" s="228" t="s">
        <v>1474</v>
      </c>
      <c r="F471" s="229" t="s">
        <v>1475</v>
      </c>
      <c r="G471" s="230" t="s">
        <v>261</v>
      </c>
      <c r="H471" s="231">
        <v>3.5</v>
      </c>
      <c r="I471" s="232"/>
      <c r="J471" s="233">
        <f>ROUND(I471*H471,2)</f>
        <v>0</v>
      </c>
      <c r="K471" s="229" t="s">
        <v>1006</v>
      </c>
      <c r="L471" s="44"/>
      <c r="M471" s="234" t="s">
        <v>19</v>
      </c>
      <c r="N471" s="235" t="s">
        <v>45</v>
      </c>
      <c r="O471" s="84"/>
      <c r="P471" s="236">
        <f>O471*H471</f>
        <v>0</v>
      </c>
      <c r="Q471" s="236">
        <v>0.50375000000000003</v>
      </c>
      <c r="R471" s="236">
        <f>Q471*H471</f>
        <v>1.7631250000000001</v>
      </c>
      <c r="S471" s="236">
        <v>2.5</v>
      </c>
      <c r="T471" s="237">
        <f>S471*H471</f>
        <v>8.75</v>
      </c>
      <c r="U471" s="38"/>
      <c r="V471" s="38"/>
      <c r="W471" s="38"/>
      <c r="X471" s="38"/>
      <c r="Y471" s="38"/>
      <c r="Z471" s="38"/>
      <c r="AA471" s="38"/>
      <c r="AB471" s="38"/>
      <c r="AC471" s="38"/>
      <c r="AD471" s="38"/>
      <c r="AE471" s="38"/>
      <c r="AR471" s="238" t="s">
        <v>104</v>
      </c>
      <c r="AT471" s="238" t="s">
        <v>207</v>
      </c>
      <c r="AU471" s="238" t="s">
        <v>83</v>
      </c>
      <c r="AY471" s="17" t="s">
        <v>204</v>
      </c>
      <c r="BE471" s="239">
        <f>IF(N471="základní",J471,0)</f>
        <v>0</v>
      </c>
      <c r="BF471" s="239">
        <f>IF(N471="snížená",J471,0)</f>
        <v>0</v>
      </c>
      <c r="BG471" s="239">
        <f>IF(N471="zákl. přenesená",J471,0)</f>
        <v>0</v>
      </c>
      <c r="BH471" s="239">
        <f>IF(N471="sníž. přenesená",J471,0)</f>
        <v>0</v>
      </c>
      <c r="BI471" s="239">
        <f>IF(N471="nulová",J471,0)</f>
        <v>0</v>
      </c>
      <c r="BJ471" s="17" t="s">
        <v>81</v>
      </c>
      <c r="BK471" s="239">
        <f>ROUND(I471*H471,2)</f>
        <v>0</v>
      </c>
      <c r="BL471" s="17" t="s">
        <v>104</v>
      </c>
      <c r="BM471" s="238" t="s">
        <v>1476</v>
      </c>
    </row>
    <row r="472" s="2" customFormat="1">
      <c r="A472" s="38"/>
      <c r="B472" s="39"/>
      <c r="C472" s="40"/>
      <c r="D472" s="240" t="s">
        <v>213</v>
      </c>
      <c r="E472" s="40"/>
      <c r="F472" s="241" t="s">
        <v>1477</v>
      </c>
      <c r="G472" s="40"/>
      <c r="H472" s="40"/>
      <c r="I472" s="147"/>
      <c r="J472" s="40"/>
      <c r="K472" s="40"/>
      <c r="L472" s="44"/>
      <c r="M472" s="242"/>
      <c r="N472" s="243"/>
      <c r="O472" s="84"/>
      <c r="P472" s="84"/>
      <c r="Q472" s="84"/>
      <c r="R472" s="84"/>
      <c r="S472" s="84"/>
      <c r="T472" s="85"/>
      <c r="U472" s="38"/>
      <c r="V472" s="38"/>
      <c r="W472" s="38"/>
      <c r="X472" s="38"/>
      <c r="Y472" s="38"/>
      <c r="Z472" s="38"/>
      <c r="AA472" s="38"/>
      <c r="AB472" s="38"/>
      <c r="AC472" s="38"/>
      <c r="AD472" s="38"/>
      <c r="AE472" s="38"/>
      <c r="AT472" s="17" t="s">
        <v>213</v>
      </c>
      <c r="AU472" s="17" t="s">
        <v>83</v>
      </c>
    </row>
    <row r="473" s="2" customFormat="1">
      <c r="A473" s="38"/>
      <c r="B473" s="39"/>
      <c r="C473" s="40"/>
      <c r="D473" s="240" t="s">
        <v>215</v>
      </c>
      <c r="E473" s="40"/>
      <c r="F473" s="244" t="s">
        <v>1478</v>
      </c>
      <c r="G473" s="40"/>
      <c r="H473" s="40"/>
      <c r="I473" s="147"/>
      <c r="J473" s="40"/>
      <c r="K473" s="40"/>
      <c r="L473" s="44"/>
      <c r="M473" s="242"/>
      <c r="N473" s="243"/>
      <c r="O473" s="84"/>
      <c r="P473" s="84"/>
      <c r="Q473" s="84"/>
      <c r="R473" s="84"/>
      <c r="S473" s="84"/>
      <c r="T473" s="85"/>
      <c r="U473" s="38"/>
      <c r="V473" s="38"/>
      <c r="W473" s="38"/>
      <c r="X473" s="38"/>
      <c r="Y473" s="38"/>
      <c r="Z473" s="38"/>
      <c r="AA473" s="38"/>
      <c r="AB473" s="38"/>
      <c r="AC473" s="38"/>
      <c r="AD473" s="38"/>
      <c r="AE473" s="38"/>
      <c r="AT473" s="17" t="s">
        <v>215</v>
      </c>
      <c r="AU473" s="17" t="s">
        <v>83</v>
      </c>
    </row>
    <row r="474" s="13" customFormat="1">
      <c r="A474" s="13"/>
      <c r="B474" s="245"/>
      <c r="C474" s="246"/>
      <c r="D474" s="240" t="s">
        <v>217</v>
      </c>
      <c r="E474" s="247" t="s">
        <v>19</v>
      </c>
      <c r="F474" s="248" t="s">
        <v>1479</v>
      </c>
      <c r="G474" s="246"/>
      <c r="H474" s="247" t="s">
        <v>19</v>
      </c>
      <c r="I474" s="249"/>
      <c r="J474" s="246"/>
      <c r="K474" s="246"/>
      <c r="L474" s="250"/>
      <c r="M474" s="251"/>
      <c r="N474" s="252"/>
      <c r="O474" s="252"/>
      <c r="P474" s="252"/>
      <c r="Q474" s="252"/>
      <c r="R474" s="252"/>
      <c r="S474" s="252"/>
      <c r="T474" s="253"/>
      <c r="U474" s="13"/>
      <c r="V474" s="13"/>
      <c r="W474" s="13"/>
      <c r="X474" s="13"/>
      <c r="Y474" s="13"/>
      <c r="Z474" s="13"/>
      <c r="AA474" s="13"/>
      <c r="AB474" s="13"/>
      <c r="AC474" s="13"/>
      <c r="AD474" s="13"/>
      <c r="AE474" s="13"/>
      <c r="AT474" s="254" t="s">
        <v>217</v>
      </c>
      <c r="AU474" s="254" t="s">
        <v>83</v>
      </c>
      <c r="AV474" s="13" t="s">
        <v>81</v>
      </c>
      <c r="AW474" s="13" t="s">
        <v>35</v>
      </c>
      <c r="AX474" s="13" t="s">
        <v>74</v>
      </c>
      <c r="AY474" s="254" t="s">
        <v>204</v>
      </c>
    </row>
    <row r="475" s="14" customFormat="1">
      <c r="A475" s="14"/>
      <c r="B475" s="255"/>
      <c r="C475" s="256"/>
      <c r="D475" s="240" t="s">
        <v>217</v>
      </c>
      <c r="E475" s="257" t="s">
        <v>19</v>
      </c>
      <c r="F475" s="258" t="s">
        <v>1480</v>
      </c>
      <c r="G475" s="256"/>
      <c r="H475" s="259">
        <v>3.5</v>
      </c>
      <c r="I475" s="260"/>
      <c r="J475" s="256"/>
      <c r="K475" s="256"/>
      <c r="L475" s="261"/>
      <c r="M475" s="262"/>
      <c r="N475" s="263"/>
      <c r="O475" s="263"/>
      <c r="P475" s="263"/>
      <c r="Q475" s="263"/>
      <c r="R475" s="263"/>
      <c r="S475" s="263"/>
      <c r="T475" s="264"/>
      <c r="U475" s="14"/>
      <c r="V475" s="14"/>
      <c r="W475" s="14"/>
      <c r="X475" s="14"/>
      <c r="Y475" s="14"/>
      <c r="Z475" s="14"/>
      <c r="AA475" s="14"/>
      <c r="AB475" s="14"/>
      <c r="AC475" s="14"/>
      <c r="AD475" s="14"/>
      <c r="AE475" s="14"/>
      <c r="AT475" s="265" t="s">
        <v>217</v>
      </c>
      <c r="AU475" s="265" t="s">
        <v>83</v>
      </c>
      <c r="AV475" s="14" t="s">
        <v>83</v>
      </c>
      <c r="AW475" s="14" t="s">
        <v>35</v>
      </c>
      <c r="AX475" s="14" t="s">
        <v>81</v>
      </c>
      <c r="AY475" s="265" t="s">
        <v>204</v>
      </c>
    </row>
    <row r="476" s="2" customFormat="1" ht="16.5" customHeight="1">
      <c r="A476" s="38"/>
      <c r="B476" s="39"/>
      <c r="C476" s="277" t="s">
        <v>1481</v>
      </c>
      <c r="D476" s="277" t="s">
        <v>270</v>
      </c>
      <c r="E476" s="278" t="s">
        <v>1482</v>
      </c>
      <c r="F476" s="279" t="s">
        <v>1483</v>
      </c>
      <c r="G476" s="280" t="s">
        <v>250</v>
      </c>
      <c r="H476" s="281">
        <v>4.9000000000000004</v>
      </c>
      <c r="I476" s="282"/>
      <c r="J476" s="283">
        <f>ROUND(I476*H476,2)</f>
        <v>0</v>
      </c>
      <c r="K476" s="279" t="s">
        <v>1006</v>
      </c>
      <c r="L476" s="284"/>
      <c r="M476" s="285" t="s">
        <v>19</v>
      </c>
      <c r="N476" s="286" t="s">
        <v>45</v>
      </c>
      <c r="O476" s="84"/>
      <c r="P476" s="236">
        <f>O476*H476</f>
        <v>0</v>
      </c>
      <c r="Q476" s="236">
        <v>1</v>
      </c>
      <c r="R476" s="236">
        <f>Q476*H476</f>
        <v>4.9000000000000004</v>
      </c>
      <c r="S476" s="236">
        <v>0</v>
      </c>
      <c r="T476" s="237">
        <f>S476*H476</f>
        <v>0</v>
      </c>
      <c r="U476" s="38"/>
      <c r="V476" s="38"/>
      <c r="W476" s="38"/>
      <c r="X476" s="38"/>
      <c r="Y476" s="38"/>
      <c r="Z476" s="38"/>
      <c r="AA476" s="38"/>
      <c r="AB476" s="38"/>
      <c r="AC476" s="38"/>
      <c r="AD476" s="38"/>
      <c r="AE476" s="38"/>
      <c r="AR476" s="238" t="s">
        <v>252</v>
      </c>
      <c r="AT476" s="238" t="s">
        <v>270</v>
      </c>
      <c r="AU476" s="238" t="s">
        <v>83</v>
      </c>
      <c r="AY476" s="17" t="s">
        <v>204</v>
      </c>
      <c r="BE476" s="239">
        <f>IF(N476="základní",J476,0)</f>
        <v>0</v>
      </c>
      <c r="BF476" s="239">
        <f>IF(N476="snížená",J476,0)</f>
        <v>0</v>
      </c>
      <c r="BG476" s="239">
        <f>IF(N476="zákl. přenesená",J476,0)</f>
        <v>0</v>
      </c>
      <c r="BH476" s="239">
        <f>IF(N476="sníž. přenesená",J476,0)</f>
        <v>0</v>
      </c>
      <c r="BI476" s="239">
        <f>IF(N476="nulová",J476,0)</f>
        <v>0</v>
      </c>
      <c r="BJ476" s="17" t="s">
        <v>81</v>
      </c>
      <c r="BK476" s="239">
        <f>ROUND(I476*H476,2)</f>
        <v>0</v>
      </c>
      <c r="BL476" s="17" t="s">
        <v>104</v>
      </c>
      <c r="BM476" s="238" t="s">
        <v>1484</v>
      </c>
    </row>
    <row r="477" s="2" customFormat="1">
      <c r="A477" s="38"/>
      <c r="B477" s="39"/>
      <c r="C477" s="40"/>
      <c r="D477" s="240" t="s">
        <v>213</v>
      </c>
      <c r="E477" s="40"/>
      <c r="F477" s="241" t="s">
        <v>1483</v>
      </c>
      <c r="G477" s="40"/>
      <c r="H477" s="40"/>
      <c r="I477" s="147"/>
      <c r="J477" s="40"/>
      <c r="K477" s="40"/>
      <c r="L477" s="44"/>
      <c r="M477" s="242"/>
      <c r="N477" s="243"/>
      <c r="O477" s="84"/>
      <c r="P477" s="84"/>
      <c r="Q477" s="84"/>
      <c r="R477" s="84"/>
      <c r="S477" s="84"/>
      <c r="T477" s="85"/>
      <c r="U477" s="38"/>
      <c r="V477" s="38"/>
      <c r="W477" s="38"/>
      <c r="X477" s="38"/>
      <c r="Y477" s="38"/>
      <c r="Z477" s="38"/>
      <c r="AA477" s="38"/>
      <c r="AB477" s="38"/>
      <c r="AC477" s="38"/>
      <c r="AD477" s="38"/>
      <c r="AE477" s="38"/>
      <c r="AT477" s="17" t="s">
        <v>213</v>
      </c>
      <c r="AU477" s="17" t="s">
        <v>83</v>
      </c>
    </row>
    <row r="478" s="13" customFormat="1">
      <c r="A478" s="13"/>
      <c r="B478" s="245"/>
      <c r="C478" s="246"/>
      <c r="D478" s="240" t="s">
        <v>217</v>
      </c>
      <c r="E478" s="247" t="s">
        <v>19</v>
      </c>
      <c r="F478" s="248" t="s">
        <v>1485</v>
      </c>
      <c r="G478" s="246"/>
      <c r="H478" s="247" t="s">
        <v>19</v>
      </c>
      <c r="I478" s="249"/>
      <c r="J478" s="246"/>
      <c r="K478" s="246"/>
      <c r="L478" s="250"/>
      <c r="M478" s="251"/>
      <c r="N478" s="252"/>
      <c r="O478" s="252"/>
      <c r="P478" s="252"/>
      <c r="Q478" s="252"/>
      <c r="R478" s="252"/>
      <c r="S478" s="252"/>
      <c r="T478" s="253"/>
      <c r="U478" s="13"/>
      <c r="V478" s="13"/>
      <c r="W478" s="13"/>
      <c r="X478" s="13"/>
      <c r="Y478" s="13"/>
      <c r="Z478" s="13"/>
      <c r="AA478" s="13"/>
      <c r="AB478" s="13"/>
      <c r="AC478" s="13"/>
      <c r="AD478" s="13"/>
      <c r="AE478" s="13"/>
      <c r="AT478" s="254" t="s">
        <v>217</v>
      </c>
      <c r="AU478" s="254" t="s">
        <v>83</v>
      </c>
      <c r="AV478" s="13" t="s">
        <v>81</v>
      </c>
      <c r="AW478" s="13" t="s">
        <v>35</v>
      </c>
      <c r="AX478" s="13" t="s">
        <v>74</v>
      </c>
      <c r="AY478" s="254" t="s">
        <v>204</v>
      </c>
    </row>
    <row r="479" s="14" customFormat="1">
      <c r="A479" s="14"/>
      <c r="B479" s="255"/>
      <c r="C479" s="256"/>
      <c r="D479" s="240" t="s">
        <v>217</v>
      </c>
      <c r="E479" s="257" t="s">
        <v>19</v>
      </c>
      <c r="F479" s="258" t="s">
        <v>1486</v>
      </c>
      <c r="G479" s="256"/>
      <c r="H479" s="259">
        <v>4.9000000000000004</v>
      </c>
      <c r="I479" s="260"/>
      <c r="J479" s="256"/>
      <c r="K479" s="256"/>
      <c r="L479" s="261"/>
      <c r="M479" s="262"/>
      <c r="N479" s="263"/>
      <c r="O479" s="263"/>
      <c r="P479" s="263"/>
      <c r="Q479" s="263"/>
      <c r="R479" s="263"/>
      <c r="S479" s="263"/>
      <c r="T479" s="264"/>
      <c r="U479" s="14"/>
      <c r="V479" s="14"/>
      <c r="W479" s="14"/>
      <c r="X479" s="14"/>
      <c r="Y479" s="14"/>
      <c r="Z479" s="14"/>
      <c r="AA479" s="14"/>
      <c r="AB479" s="14"/>
      <c r="AC479" s="14"/>
      <c r="AD479" s="14"/>
      <c r="AE479" s="14"/>
      <c r="AT479" s="265" t="s">
        <v>217</v>
      </c>
      <c r="AU479" s="265" t="s">
        <v>83</v>
      </c>
      <c r="AV479" s="14" t="s">
        <v>83</v>
      </c>
      <c r="AW479" s="14" t="s">
        <v>35</v>
      </c>
      <c r="AX479" s="14" t="s">
        <v>81</v>
      </c>
      <c r="AY479" s="265" t="s">
        <v>204</v>
      </c>
    </row>
    <row r="480" s="2" customFormat="1" ht="21.75" customHeight="1">
      <c r="A480" s="38"/>
      <c r="B480" s="39"/>
      <c r="C480" s="227" t="s">
        <v>1487</v>
      </c>
      <c r="D480" s="227" t="s">
        <v>207</v>
      </c>
      <c r="E480" s="228" t="s">
        <v>1488</v>
      </c>
      <c r="F480" s="229" t="s">
        <v>1489</v>
      </c>
      <c r="G480" s="230" t="s">
        <v>525</v>
      </c>
      <c r="H480" s="231">
        <v>7</v>
      </c>
      <c r="I480" s="232"/>
      <c r="J480" s="233">
        <f>ROUND(I480*H480,2)</f>
        <v>0</v>
      </c>
      <c r="K480" s="229" t="s">
        <v>1006</v>
      </c>
      <c r="L480" s="44"/>
      <c r="M480" s="234" t="s">
        <v>19</v>
      </c>
      <c r="N480" s="235" t="s">
        <v>45</v>
      </c>
      <c r="O480" s="84"/>
      <c r="P480" s="236">
        <f>O480*H480</f>
        <v>0</v>
      </c>
      <c r="Q480" s="236">
        <v>0.023244399999999998</v>
      </c>
      <c r="R480" s="236">
        <f>Q480*H480</f>
        <v>0.16271079999999999</v>
      </c>
      <c r="S480" s="236">
        <v>0</v>
      </c>
      <c r="T480" s="237">
        <f>S480*H480</f>
        <v>0</v>
      </c>
      <c r="U480" s="38"/>
      <c r="V480" s="38"/>
      <c r="W480" s="38"/>
      <c r="X480" s="38"/>
      <c r="Y480" s="38"/>
      <c r="Z480" s="38"/>
      <c r="AA480" s="38"/>
      <c r="AB480" s="38"/>
      <c r="AC480" s="38"/>
      <c r="AD480" s="38"/>
      <c r="AE480" s="38"/>
      <c r="AR480" s="238" t="s">
        <v>104</v>
      </c>
      <c r="AT480" s="238" t="s">
        <v>207</v>
      </c>
      <c r="AU480" s="238" t="s">
        <v>83</v>
      </c>
      <c r="AY480" s="17" t="s">
        <v>204</v>
      </c>
      <c r="BE480" s="239">
        <f>IF(N480="základní",J480,0)</f>
        <v>0</v>
      </c>
      <c r="BF480" s="239">
        <f>IF(N480="snížená",J480,0)</f>
        <v>0</v>
      </c>
      <c r="BG480" s="239">
        <f>IF(N480="zákl. přenesená",J480,0)</f>
        <v>0</v>
      </c>
      <c r="BH480" s="239">
        <f>IF(N480="sníž. přenesená",J480,0)</f>
        <v>0</v>
      </c>
      <c r="BI480" s="239">
        <f>IF(N480="nulová",J480,0)</f>
        <v>0</v>
      </c>
      <c r="BJ480" s="17" t="s">
        <v>81</v>
      </c>
      <c r="BK480" s="239">
        <f>ROUND(I480*H480,2)</f>
        <v>0</v>
      </c>
      <c r="BL480" s="17" t="s">
        <v>104</v>
      </c>
      <c r="BM480" s="238" t="s">
        <v>1490</v>
      </c>
    </row>
    <row r="481" s="2" customFormat="1">
      <c r="A481" s="38"/>
      <c r="B481" s="39"/>
      <c r="C481" s="40"/>
      <c r="D481" s="240" t="s">
        <v>213</v>
      </c>
      <c r="E481" s="40"/>
      <c r="F481" s="241" t="s">
        <v>1491</v>
      </c>
      <c r="G481" s="40"/>
      <c r="H481" s="40"/>
      <c r="I481" s="147"/>
      <c r="J481" s="40"/>
      <c r="K481" s="40"/>
      <c r="L481" s="44"/>
      <c r="M481" s="242"/>
      <c r="N481" s="243"/>
      <c r="O481" s="84"/>
      <c r="P481" s="84"/>
      <c r="Q481" s="84"/>
      <c r="R481" s="84"/>
      <c r="S481" s="84"/>
      <c r="T481" s="85"/>
      <c r="U481" s="38"/>
      <c r="V481" s="38"/>
      <c r="W481" s="38"/>
      <c r="X481" s="38"/>
      <c r="Y481" s="38"/>
      <c r="Z481" s="38"/>
      <c r="AA481" s="38"/>
      <c r="AB481" s="38"/>
      <c r="AC481" s="38"/>
      <c r="AD481" s="38"/>
      <c r="AE481" s="38"/>
      <c r="AT481" s="17" t="s">
        <v>213</v>
      </c>
      <c r="AU481" s="17" t="s">
        <v>83</v>
      </c>
    </row>
    <row r="482" s="2" customFormat="1">
      <c r="A482" s="38"/>
      <c r="B482" s="39"/>
      <c r="C482" s="40"/>
      <c r="D482" s="240" t="s">
        <v>215</v>
      </c>
      <c r="E482" s="40"/>
      <c r="F482" s="244" t="s">
        <v>1492</v>
      </c>
      <c r="G482" s="40"/>
      <c r="H482" s="40"/>
      <c r="I482" s="147"/>
      <c r="J482" s="40"/>
      <c r="K482" s="40"/>
      <c r="L482" s="44"/>
      <c r="M482" s="242"/>
      <c r="N482" s="243"/>
      <c r="O482" s="84"/>
      <c r="P482" s="84"/>
      <c r="Q482" s="84"/>
      <c r="R482" s="84"/>
      <c r="S482" s="84"/>
      <c r="T482" s="85"/>
      <c r="U482" s="38"/>
      <c r="V482" s="38"/>
      <c r="W482" s="38"/>
      <c r="X482" s="38"/>
      <c r="Y482" s="38"/>
      <c r="Z482" s="38"/>
      <c r="AA482" s="38"/>
      <c r="AB482" s="38"/>
      <c r="AC482" s="38"/>
      <c r="AD482" s="38"/>
      <c r="AE482" s="38"/>
      <c r="AT482" s="17" t="s">
        <v>215</v>
      </c>
      <c r="AU482" s="17" t="s">
        <v>83</v>
      </c>
    </row>
    <row r="483" s="13" customFormat="1">
      <c r="A483" s="13"/>
      <c r="B483" s="245"/>
      <c r="C483" s="246"/>
      <c r="D483" s="240" t="s">
        <v>217</v>
      </c>
      <c r="E483" s="247" t="s">
        <v>19</v>
      </c>
      <c r="F483" s="248" t="s">
        <v>1479</v>
      </c>
      <c r="G483" s="246"/>
      <c r="H483" s="247" t="s">
        <v>19</v>
      </c>
      <c r="I483" s="249"/>
      <c r="J483" s="246"/>
      <c r="K483" s="246"/>
      <c r="L483" s="250"/>
      <c r="M483" s="251"/>
      <c r="N483" s="252"/>
      <c r="O483" s="252"/>
      <c r="P483" s="252"/>
      <c r="Q483" s="252"/>
      <c r="R483" s="252"/>
      <c r="S483" s="252"/>
      <c r="T483" s="253"/>
      <c r="U483" s="13"/>
      <c r="V483" s="13"/>
      <c r="W483" s="13"/>
      <c r="X483" s="13"/>
      <c r="Y483" s="13"/>
      <c r="Z483" s="13"/>
      <c r="AA483" s="13"/>
      <c r="AB483" s="13"/>
      <c r="AC483" s="13"/>
      <c r="AD483" s="13"/>
      <c r="AE483" s="13"/>
      <c r="AT483" s="254" t="s">
        <v>217</v>
      </c>
      <c r="AU483" s="254" t="s">
        <v>83</v>
      </c>
      <c r="AV483" s="13" t="s">
        <v>81</v>
      </c>
      <c r="AW483" s="13" t="s">
        <v>35</v>
      </c>
      <c r="AX483" s="13" t="s">
        <v>74</v>
      </c>
      <c r="AY483" s="254" t="s">
        <v>204</v>
      </c>
    </row>
    <row r="484" s="14" customFormat="1">
      <c r="A484" s="14"/>
      <c r="B484" s="255"/>
      <c r="C484" s="256"/>
      <c r="D484" s="240" t="s">
        <v>217</v>
      </c>
      <c r="E484" s="257" t="s">
        <v>19</v>
      </c>
      <c r="F484" s="258" t="s">
        <v>1493</v>
      </c>
      <c r="G484" s="256"/>
      <c r="H484" s="259">
        <v>7</v>
      </c>
      <c r="I484" s="260"/>
      <c r="J484" s="256"/>
      <c r="K484" s="256"/>
      <c r="L484" s="261"/>
      <c r="M484" s="262"/>
      <c r="N484" s="263"/>
      <c r="O484" s="263"/>
      <c r="P484" s="263"/>
      <c r="Q484" s="263"/>
      <c r="R484" s="263"/>
      <c r="S484" s="263"/>
      <c r="T484" s="264"/>
      <c r="U484" s="14"/>
      <c r="V484" s="14"/>
      <c r="W484" s="14"/>
      <c r="X484" s="14"/>
      <c r="Y484" s="14"/>
      <c r="Z484" s="14"/>
      <c r="AA484" s="14"/>
      <c r="AB484" s="14"/>
      <c r="AC484" s="14"/>
      <c r="AD484" s="14"/>
      <c r="AE484" s="14"/>
      <c r="AT484" s="265" t="s">
        <v>217</v>
      </c>
      <c r="AU484" s="265" t="s">
        <v>83</v>
      </c>
      <c r="AV484" s="14" t="s">
        <v>83</v>
      </c>
      <c r="AW484" s="14" t="s">
        <v>35</v>
      </c>
      <c r="AX484" s="14" t="s">
        <v>81</v>
      </c>
      <c r="AY484" s="265" t="s">
        <v>204</v>
      </c>
    </row>
    <row r="485" s="2" customFormat="1" ht="21.75" customHeight="1">
      <c r="A485" s="38"/>
      <c r="B485" s="39"/>
      <c r="C485" s="227" t="s">
        <v>1494</v>
      </c>
      <c r="D485" s="227" t="s">
        <v>207</v>
      </c>
      <c r="E485" s="228" t="s">
        <v>1495</v>
      </c>
      <c r="F485" s="229" t="s">
        <v>1496</v>
      </c>
      <c r="G485" s="230" t="s">
        <v>525</v>
      </c>
      <c r="H485" s="231">
        <v>32.174999999999997</v>
      </c>
      <c r="I485" s="232"/>
      <c r="J485" s="233">
        <f>ROUND(I485*H485,2)</f>
        <v>0</v>
      </c>
      <c r="K485" s="229" t="s">
        <v>1006</v>
      </c>
      <c r="L485" s="44"/>
      <c r="M485" s="234" t="s">
        <v>19</v>
      </c>
      <c r="N485" s="235" t="s">
        <v>45</v>
      </c>
      <c r="O485" s="84"/>
      <c r="P485" s="236">
        <f>O485*H485</f>
        <v>0</v>
      </c>
      <c r="Q485" s="236">
        <v>0.122734</v>
      </c>
      <c r="R485" s="236">
        <f>Q485*H485</f>
        <v>3.9489664499999995</v>
      </c>
      <c r="S485" s="236">
        <v>0</v>
      </c>
      <c r="T485" s="237">
        <f>S485*H485</f>
        <v>0</v>
      </c>
      <c r="U485" s="38"/>
      <c r="V485" s="38"/>
      <c r="W485" s="38"/>
      <c r="X485" s="38"/>
      <c r="Y485" s="38"/>
      <c r="Z485" s="38"/>
      <c r="AA485" s="38"/>
      <c r="AB485" s="38"/>
      <c r="AC485" s="38"/>
      <c r="AD485" s="38"/>
      <c r="AE485" s="38"/>
      <c r="AR485" s="238" t="s">
        <v>104</v>
      </c>
      <c r="AT485" s="238" t="s">
        <v>207</v>
      </c>
      <c r="AU485" s="238" t="s">
        <v>83</v>
      </c>
      <c r="AY485" s="17" t="s">
        <v>204</v>
      </c>
      <c r="BE485" s="239">
        <f>IF(N485="základní",J485,0)</f>
        <v>0</v>
      </c>
      <c r="BF485" s="239">
        <f>IF(N485="snížená",J485,0)</f>
        <v>0</v>
      </c>
      <c r="BG485" s="239">
        <f>IF(N485="zákl. přenesená",J485,0)</f>
        <v>0</v>
      </c>
      <c r="BH485" s="239">
        <f>IF(N485="sníž. přenesená",J485,0)</f>
        <v>0</v>
      </c>
      <c r="BI485" s="239">
        <f>IF(N485="nulová",J485,0)</f>
        <v>0</v>
      </c>
      <c r="BJ485" s="17" t="s">
        <v>81</v>
      </c>
      <c r="BK485" s="239">
        <f>ROUND(I485*H485,2)</f>
        <v>0</v>
      </c>
      <c r="BL485" s="17" t="s">
        <v>104</v>
      </c>
      <c r="BM485" s="238" t="s">
        <v>1497</v>
      </c>
    </row>
    <row r="486" s="2" customFormat="1">
      <c r="A486" s="38"/>
      <c r="B486" s="39"/>
      <c r="C486" s="40"/>
      <c r="D486" s="240" t="s">
        <v>213</v>
      </c>
      <c r="E486" s="40"/>
      <c r="F486" s="241" t="s">
        <v>1498</v>
      </c>
      <c r="G486" s="40"/>
      <c r="H486" s="40"/>
      <c r="I486" s="147"/>
      <c r="J486" s="40"/>
      <c r="K486" s="40"/>
      <c r="L486" s="44"/>
      <c r="M486" s="242"/>
      <c r="N486" s="243"/>
      <c r="O486" s="84"/>
      <c r="P486" s="84"/>
      <c r="Q486" s="84"/>
      <c r="R486" s="84"/>
      <c r="S486" s="84"/>
      <c r="T486" s="85"/>
      <c r="U486" s="38"/>
      <c r="V486" s="38"/>
      <c r="W486" s="38"/>
      <c r="X486" s="38"/>
      <c r="Y486" s="38"/>
      <c r="Z486" s="38"/>
      <c r="AA486" s="38"/>
      <c r="AB486" s="38"/>
      <c r="AC486" s="38"/>
      <c r="AD486" s="38"/>
      <c r="AE486" s="38"/>
      <c r="AT486" s="17" t="s">
        <v>213</v>
      </c>
      <c r="AU486" s="17" t="s">
        <v>83</v>
      </c>
    </row>
    <row r="487" s="2" customFormat="1">
      <c r="A487" s="38"/>
      <c r="B487" s="39"/>
      <c r="C487" s="40"/>
      <c r="D487" s="240" t="s">
        <v>215</v>
      </c>
      <c r="E487" s="40"/>
      <c r="F487" s="244" t="s">
        <v>1499</v>
      </c>
      <c r="G487" s="40"/>
      <c r="H487" s="40"/>
      <c r="I487" s="147"/>
      <c r="J487" s="40"/>
      <c r="K487" s="40"/>
      <c r="L487" s="44"/>
      <c r="M487" s="242"/>
      <c r="N487" s="243"/>
      <c r="O487" s="84"/>
      <c r="P487" s="84"/>
      <c r="Q487" s="84"/>
      <c r="R487" s="84"/>
      <c r="S487" s="84"/>
      <c r="T487" s="85"/>
      <c r="U487" s="38"/>
      <c r="V487" s="38"/>
      <c r="W487" s="38"/>
      <c r="X487" s="38"/>
      <c r="Y487" s="38"/>
      <c r="Z487" s="38"/>
      <c r="AA487" s="38"/>
      <c r="AB487" s="38"/>
      <c r="AC487" s="38"/>
      <c r="AD487" s="38"/>
      <c r="AE487" s="38"/>
      <c r="AT487" s="17" t="s">
        <v>215</v>
      </c>
      <c r="AU487" s="17" t="s">
        <v>83</v>
      </c>
    </row>
    <row r="488" s="13" customFormat="1">
      <c r="A488" s="13"/>
      <c r="B488" s="245"/>
      <c r="C488" s="246"/>
      <c r="D488" s="240" t="s">
        <v>217</v>
      </c>
      <c r="E488" s="247" t="s">
        <v>19</v>
      </c>
      <c r="F488" s="248" t="s">
        <v>1454</v>
      </c>
      <c r="G488" s="246"/>
      <c r="H488" s="247" t="s">
        <v>19</v>
      </c>
      <c r="I488" s="249"/>
      <c r="J488" s="246"/>
      <c r="K488" s="246"/>
      <c r="L488" s="250"/>
      <c r="M488" s="251"/>
      <c r="N488" s="252"/>
      <c r="O488" s="252"/>
      <c r="P488" s="252"/>
      <c r="Q488" s="252"/>
      <c r="R488" s="252"/>
      <c r="S488" s="252"/>
      <c r="T488" s="253"/>
      <c r="U488" s="13"/>
      <c r="V488" s="13"/>
      <c r="W488" s="13"/>
      <c r="X488" s="13"/>
      <c r="Y488" s="13"/>
      <c r="Z488" s="13"/>
      <c r="AA488" s="13"/>
      <c r="AB488" s="13"/>
      <c r="AC488" s="13"/>
      <c r="AD488" s="13"/>
      <c r="AE488" s="13"/>
      <c r="AT488" s="254" t="s">
        <v>217</v>
      </c>
      <c r="AU488" s="254" t="s">
        <v>83</v>
      </c>
      <c r="AV488" s="13" t="s">
        <v>81</v>
      </c>
      <c r="AW488" s="13" t="s">
        <v>35</v>
      </c>
      <c r="AX488" s="13" t="s">
        <v>74</v>
      </c>
      <c r="AY488" s="254" t="s">
        <v>204</v>
      </c>
    </row>
    <row r="489" s="14" customFormat="1">
      <c r="A489" s="14"/>
      <c r="B489" s="255"/>
      <c r="C489" s="256"/>
      <c r="D489" s="240" t="s">
        <v>217</v>
      </c>
      <c r="E489" s="257" t="s">
        <v>19</v>
      </c>
      <c r="F489" s="258" t="s">
        <v>1455</v>
      </c>
      <c r="G489" s="256"/>
      <c r="H489" s="259">
        <v>5.0039999999999996</v>
      </c>
      <c r="I489" s="260"/>
      <c r="J489" s="256"/>
      <c r="K489" s="256"/>
      <c r="L489" s="261"/>
      <c r="M489" s="262"/>
      <c r="N489" s="263"/>
      <c r="O489" s="263"/>
      <c r="P489" s="263"/>
      <c r="Q489" s="263"/>
      <c r="R489" s="263"/>
      <c r="S489" s="263"/>
      <c r="T489" s="264"/>
      <c r="U489" s="14"/>
      <c r="V489" s="14"/>
      <c r="W489" s="14"/>
      <c r="X489" s="14"/>
      <c r="Y489" s="14"/>
      <c r="Z489" s="14"/>
      <c r="AA489" s="14"/>
      <c r="AB489" s="14"/>
      <c r="AC489" s="14"/>
      <c r="AD489" s="14"/>
      <c r="AE489" s="14"/>
      <c r="AT489" s="265" t="s">
        <v>217</v>
      </c>
      <c r="AU489" s="265" t="s">
        <v>83</v>
      </c>
      <c r="AV489" s="14" t="s">
        <v>83</v>
      </c>
      <c r="AW489" s="14" t="s">
        <v>35</v>
      </c>
      <c r="AX489" s="14" t="s">
        <v>74</v>
      </c>
      <c r="AY489" s="265" t="s">
        <v>204</v>
      </c>
    </row>
    <row r="490" s="13" customFormat="1">
      <c r="A490" s="13"/>
      <c r="B490" s="245"/>
      <c r="C490" s="246"/>
      <c r="D490" s="240" t="s">
        <v>217</v>
      </c>
      <c r="E490" s="247" t="s">
        <v>19</v>
      </c>
      <c r="F490" s="248" t="s">
        <v>1456</v>
      </c>
      <c r="G490" s="246"/>
      <c r="H490" s="247" t="s">
        <v>19</v>
      </c>
      <c r="I490" s="249"/>
      <c r="J490" s="246"/>
      <c r="K490" s="246"/>
      <c r="L490" s="250"/>
      <c r="M490" s="251"/>
      <c r="N490" s="252"/>
      <c r="O490" s="252"/>
      <c r="P490" s="252"/>
      <c r="Q490" s="252"/>
      <c r="R490" s="252"/>
      <c r="S490" s="252"/>
      <c r="T490" s="253"/>
      <c r="U490" s="13"/>
      <c r="V490" s="13"/>
      <c r="W490" s="13"/>
      <c r="X490" s="13"/>
      <c r="Y490" s="13"/>
      <c r="Z490" s="13"/>
      <c r="AA490" s="13"/>
      <c r="AB490" s="13"/>
      <c r="AC490" s="13"/>
      <c r="AD490" s="13"/>
      <c r="AE490" s="13"/>
      <c r="AT490" s="254" t="s">
        <v>217</v>
      </c>
      <c r="AU490" s="254" t="s">
        <v>83</v>
      </c>
      <c r="AV490" s="13" t="s">
        <v>81</v>
      </c>
      <c r="AW490" s="13" t="s">
        <v>35</v>
      </c>
      <c r="AX490" s="13" t="s">
        <v>74</v>
      </c>
      <c r="AY490" s="254" t="s">
        <v>204</v>
      </c>
    </row>
    <row r="491" s="14" customFormat="1">
      <c r="A491" s="14"/>
      <c r="B491" s="255"/>
      <c r="C491" s="256"/>
      <c r="D491" s="240" t="s">
        <v>217</v>
      </c>
      <c r="E491" s="257" t="s">
        <v>19</v>
      </c>
      <c r="F491" s="258" t="s">
        <v>1457</v>
      </c>
      <c r="G491" s="256"/>
      <c r="H491" s="259">
        <v>7.1710000000000003</v>
      </c>
      <c r="I491" s="260"/>
      <c r="J491" s="256"/>
      <c r="K491" s="256"/>
      <c r="L491" s="261"/>
      <c r="M491" s="262"/>
      <c r="N491" s="263"/>
      <c r="O491" s="263"/>
      <c r="P491" s="263"/>
      <c r="Q491" s="263"/>
      <c r="R491" s="263"/>
      <c r="S491" s="263"/>
      <c r="T491" s="264"/>
      <c r="U491" s="14"/>
      <c r="V491" s="14"/>
      <c r="W491" s="14"/>
      <c r="X491" s="14"/>
      <c r="Y491" s="14"/>
      <c r="Z491" s="14"/>
      <c r="AA491" s="14"/>
      <c r="AB491" s="14"/>
      <c r="AC491" s="14"/>
      <c r="AD491" s="14"/>
      <c r="AE491" s="14"/>
      <c r="AT491" s="265" t="s">
        <v>217</v>
      </c>
      <c r="AU491" s="265" t="s">
        <v>83</v>
      </c>
      <c r="AV491" s="14" t="s">
        <v>83</v>
      </c>
      <c r="AW491" s="14" t="s">
        <v>35</v>
      </c>
      <c r="AX491" s="14" t="s">
        <v>74</v>
      </c>
      <c r="AY491" s="265" t="s">
        <v>204</v>
      </c>
    </row>
    <row r="492" s="13" customFormat="1">
      <c r="A492" s="13"/>
      <c r="B492" s="245"/>
      <c r="C492" s="246"/>
      <c r="D492" s="240" t="s">
        <v>217</v>
      </c>
      <c r="E492" s="247" t="s">
        <v>19</v>
      </c>
      <c r="F492" s="248" t="s">
        <v>1458</v>
      </c>
      <c r="G492" s="246"/>
      <c r="H492" s="247" t="s">
        <v>19</v>
      </c>
      <c r="I492" s="249"/>
      <c r="J492" s="246"/>
      <c r="K492" s="246"/>
      <c r="L492" s="250"/>
      <c r="M492" s="251"/>
      <c r="N492" s="252"/>
      <c r="O492" s="252"/>
      <c r="P492" s="252"/>
      <c r="Q492" s="252"/>
      <c r="R492" s="252"/>
      <c r="S492" s="252"/>
      <c r="T492" s="253"/>
      <c r="U492" s="13"/>
      <c r="V492" s="13"/>
      <c r="W492" s="13"/>
      <c r="X492" s="13"/>
      <c r="Y492" s="13"/>
      <c r="Z492" s="13"/>
      <c r="AA492" s="13"/>
      <c r="AB492" s="13"/>
      <c r="AC492" s="13"/>
      <c r="AD492" s="13"/>
      <c r="AE492" s="13"/>
      <c r="AT492" s="254" t="s">
        <v>217</v>
      </c>
      <c r="AU492" s="254" t="s">
        <v>83</v>
      </c>
      <c r="AV492" s="13" t="s">
        <v>81</v>
      </c>
      <c r="AW492" s="13" t="s">
        <v>35</v>
      </c>
      <c r="AX492" s="13" t="s">
        <v>74</v>
      </c>
      <c r="AY492" s="254" t="s">
        <v>204</v>
      </c>
    </row>
    <row r="493" s="14" customFormat="1">
      <c r="A493" s="14"/>
      <c r="B493" s="255"/>
      <c r="C493" s="256"/>
      <c r="D493" s="240" t="s">
        <v>217</v>
      </c>
      <c r="E493" s="257" t="s">
        <v>19</v>
      </c>
      <c r="F493" s="258" t="s">
        <v>1459</v>
      </c>
      <c r="G493" s="256"/>
      <c r="H493" s="259">
        <v>20</v>
      </c>
      <c r="I493" s="260"/>
      <c r="J493" s="256"/>
      <c r="K493" s="256"/>
      <c r="L493" s="261"/>
      <c r="M493" s="262"/>
      <c r="N493" s="263"/>
      <c r="O493" s="263"/>
      <c r="P493" s="263"/>
      <c r="Q493" s="263"/>
      <c r="R493" s="263"/>
      <c r="S493" s="263"/>
      <c r="T493" s="264"/>
      <c r="U493" s="14"/>
      <c r="V493" s="14"/>
      <c r="W493" s="14"/>
      <c r="X493" s="14"/>
      <c r="Y493" s="14"/>
      <c r="Z493" s="14"/>
      <c r="AA493" s="14"/>
      <c r="AB493" s="14"/>
      <c r="AC493" s="14"/>
      <c r="AD493" s="14"/>
      <c r="AE493" s="14"/>
      <c r="AT493" s="265" t="s">
        <v>217</v>
      </c>
      <c r="AU493" s="265" t="s">
        <v>83</v>
      </c>
      <c r="AV493" s="14" t="s">
        <v>83</v>
      </c>
      <c r="AW493" s="14" t="s">
        <v>35</v>
      </c>
      <c r="AX493" s="14" t="s">
        <v>74</v>
      </c>
      <c r="AY493" s="265" t="s">
        <v>204</v>
      </c>
    </row>
    <row r="494" s="15" customFormat="1">
      <c r="A494" s="15"/>
      <c r="B494" s="266"/>
      <c r="C494" s="267"/>
      <c r="D494" s="240" t="s">
        <v>217</v>
      </c>
      <c r="E494" s="268" t="s">
        <v>19</v>
      </c>
      <c r="F494" s="269" t="s">
        <v>268</v>
      </c>
      <c r="G494" s="267"/>
      <c r="H494" s="270">
        <v>32.174999999999997</v>
      </c>
      <c r="I494" s="271"/>
      <c r="J494" s="267"/>
      <c r="K494" s="267"/>
      <c r="L494" s="272"/>
      <c r="M494" s="273"/>
      <c r="N494" s="274"/>
      <c r="O494" s="274"/>
      <c r="P494" s="274"/>
      <c r="Q494" s="274"/>
      <c r="R494" s="274"/>
      <c r="S494" s="274"/>
      <c r="T494" s="275"/>
      <c r="U494" s="15"/>
      <c r="V494" s="15"/>
      <c r="W494" s="15"/>
      <c r="X494" s="15"/>
      <c r="Y494" s="15"/>
      <c r="Z494" s="15"/>
      <c r="AA494" s="15"/>
      <c r="AB494" s="15"/>
      <c r="AC494" s="15"/>
      <c r="AD494" s="15"/>
      <c r="AE494" s="15"/>
      <c r="AT494" s="276" t="s">
        <v>217</v>
      </c>
      <c r="AU494" s="276" t="s">
        <v>83</v>
      </c>
      <c r="AV494" s="15" t="s">
        <v>104</v>
      </c>
      <c r="AW494" s="15" t="s">
        <v>35</v>
      </c>
      <c r="AX494" s="15" t="s">
        <v>81</v>
      </c>
      <c r="AY494" s="276" t="s">
        <v>204</v>
      </c>
    </row>
    <row r="495" s="2" customFormat="1" ht="21.75" customHeight="1">
      <c r="A495" s="38"/>
      <c r="B495" s="39"/>
      <c r="C495" s="227" t="s">
        <v>1500</v>
      </c>
      <c r="D495" s="227" t="s">
        <v>207</v>
      </c>
      <c r="E495" s="228" t="s">
        <v>1501</v>
      </c>
      <c r="F495" s="229" t="s">
        <v>1502</v>
      </c>
      <c r="G495" s="230" t="s">
        <v>525</v>
      </c>
      <c r="H495" s="231">
        <v>39.174999999999997</v>
      </c>
      <c r="I495" s="232"/>
      <c r="J495" s="233">
        <f>ROUND(I495*H495,2)</f>
        <v>0</v>
      </c>
      <c r="K495" s="229" t="s">
        <v>1006</v>
      </c>
      <c r="L495" s="44"/>
      <c r="M495" s="234" t="s">
        <v>19</v>
      </c>
      <c r="N495" s="235" t="s">
        <v>45</v>
      </c>
      <c r="O495" s="84"/>
      <c r="P495" s="236">
        <f>O495*H495</f>
        <v>0</v>
      </c>
      <c r="Q495" s="236">
        <v>0</v>
      </c>
      <c r="R495" s="236">
        <f>Q495*H495</f>
        <v>0</v>
      </c>
      <c r="S495" s="236">
        <v>0</v>
      </c>
      <c r="T495" s="237">
        <f>S495*H495</f>
        <v>0</v>
      </c>
      <c r="U495" s="38"/>
      <c r="V495" s="38"/>
      <c r="W495" s="38"/>
      <c r="X495" s="38"/>
      <c r="Y495" s="38"/>
      <c r="Z495" s="38"/>
      <c r="AA495" s="38"/>
      <c r="AB495" s="38"/>
      <c r="AC495" s="38"/>
      <c r="AD495" s="38"/>
      <c r="AE495" s="38"/>
      <c r="AR495" s="238" t="s">
        <v>104</v>
      </c>
      <c r="AT495" s="238" t="s">
        <v>207</v>
      </c>
      <c r="AU495" s="238" t="s">
        <v>83</v>
      </c>
      <c r="AY495" s="17" t="s">
        <v>204</v>
      </c>
      <c r="BE495" s="239">
        <f>IF(N495="základní",J495,0)</f>
        <v>0</v>
      </c>
      <c r="BF495" s="239">
        <f>IF(N495="snížená",J495,0)</f>
        <v>0</v>
      </c>
      <c r="BG495" s="239">
        <f>IF(N495="zákl. přenesená",J495,0)</f>
        <v>0</v>
      </c>
      <c r="BH495" s="239">
        <f>IF(N495="sníž. přenesená",J495,0)</f>
        <v>0</v>
      </c>
      <c r="BI495" s="239">
        <f>IF(N495="nulová",J495,0)</f>
        <v>0</v>
      </c>
      <c r="BJ495" s="17" t="s">
        <v>81</v>
      </c>
      <c r="BK495" s="239">
        <f>ROUND(I495*H495,2)</f>
        <v>0</v>
      </c>
      <c r="BL495" s="17" t="s">
        <v>104</v>
      </c>
      <c r="BM495" s="238" t="s">
        <v>1503</v>
      </c>
    </row>
    <row r="496" s="2" customFormat="1">
      <c r="A496" s="38"/>
      <c r="B496" s="39"/>
      <c r="C496" s="40"/>
      <c r="D496" s="240" t="s">
        <v>213</v>
      </c>
      <c r="E496" s="40"/>
      <c r="F496" s="241" t="s">
        <v>1504</v>
      </c>
      <c r="G496" s="40"/>
      <c r="H496" s="40"/>
      <c r="I496" s="147"/>
      <c r="J496" s="40"/>
      <c r="K496" s="40"/>
      <c r="L496" s="44"/>
      <c r="M496" s="242"/>
      <c r="N496" s="243"/>
      <c r="O496" s="84"/>
      <c r="P496" s="84"/>
      <c r="Q496" s="84"/>
      <c r="R496" s="84"/>
      <c r="S496" s="84"/>
      <c r="T496" s="85"/>
      <c r="U496" s="38"/>
      <c r="V496" s="38"/>
      <c r="W496" s="38"/>
      <c r="X496" s="38"/>
      <c r="Y496" s="38"/>
      <c r="Z496" s="38"/>
      <c r="AA496" s="38"/>
      <c r="AB496" s="38"/>
      <c r="AC496" s="38"/>
      <c r="AD496" s="38"/>
      <c r="AE496" s="38"/>
      <c r="AT496" s="17" t="s">
        <v>213</v>
      </c>
      <c r="AU496" s="17" t="s">
        <v>83</v>
      </c>
    </row>
    <row r="497" s="2" customFormat="1">
      <c r="A497" s="38"/>
      <c r="B497" s="39"/>
      <c r="C497" s="40"/>
      <c r="D497" s="240" t="s">
        <v>215</v>
      </c>
      <c r="E497" s="40"/>
      <c r="F497" s="244" t="s">
        <v>1505</v>
      </c>
      <c r="G497" s="40"/>
      <c r="H497" s="40"/>
      <c r="I497" s="147"/>
      <c r="J497" s="40"/>
      <c r="K497" s="40"/>
      <c r="L497" s="44"/>
      <c r="M497" s="242"/>
      <c r="N497" s="243"/>
      <c r="O497" s="84"/>
      <c r="P497" s="84"/>
      <c r="Q497" s="84"/>
      <c r="R497" s="84"/>
      <c r="S497" s="84"/>
      <c r="T497" s="85"/>
      <c r="U497" s="38"/>
      <c r="V497" s="38"/>
      <c r="W497" s="38"/>
      <c r="X497" s="38"/>
      <c r="Y497" s="38"/>
      <c r="Z497" s="38"/>
      <c r="AA497" s="38"/>
      <c r="AB497" s="38"/>
      <c r="AC497" s="38"/>
      <c r="AD497" s="38"/>
      <c r="AE497" s="38"/>
      <c r="AT497" s="17" t="s">
        <v>215</v>
      </c>
      <c r="AU497" s="17" t="s">
        <v>83</v>
      </c>
    </row>
    <row r="498" s="14" customFormat="1">
      <c r="A498" s="14"/>
      <c r="B498" s="255"/>
      <c r="C498" s="256"/>
      <c r="D498" s="240" t="s">
        <v>217</v>
      </c>
      <c r="E498" s="257" t="s">
        <v>19</v>
      </c>
      <c r="F498" s="258" t="s">
        <v>1506</v>
      </c>
      <c r="G498" s="256"/>
      <c r="H498" s="259">
        <v>39.174999999999997</v>
      </c>
      <c r="I498" s="260"/>
      <c r="J498" s="256"/>
      <c r="K498" s="256"/>
      <c r="L498" s="261"/>
      <c r="M498" s="262"/>
      <c r="N498" s="263"/>
      <c r="O498" s="263"/>
      <c r="P498" s="263"/>
      <c r="Q498" s="263"/>
      <c r="R498" s="263"/>
      <c r="S498" s="263"/>
      <c r="T498" s="264"/>
      <c r="U498" s="14"/>
      <c r="V498" s="14"/>
      <c r="W498" s="14"/>
      <c r="X498" s="14"/>
      <c r="Y498" s="14"/>
      <c r="Z498" s="14"/>
      <c r="AA498" s="14"/>
      <c r="AB498" s="14"/>
      <c r="AC498" s="14"/>
      <c r="AD498" s="14"/>
      <c r="AE498" s="14"/>
      <c r="AT498" s="265" t="s">
        <v>217</v>
      </c>
      <c r="AU498" s="265" t="s">
        <v>83</v>
      </c>
      <c r="AV498" s="14" t="s">
        <v>83</v>
      </c>
      <c r="AW498" s="14" t="s">
        <v>35</v>
      </c>
      <c r="AX498" s="14" t="s">
        <v>81</v>
      </c>
      <c r="AY498" s="265" t="s">
        <v>204</v>
      </c>
    </row>
    <row r="499" s="2" customFormat="1" ht="21.75" customHeight="1">
      <c r="A499" s="38"/>
      <c r="B499" s="39"/>
      <c r="C499" s="227" t="s">
        <v>1507</v>
      </c>
      <c r="D499" s="227" t="s">
        <v>207</v>
      </c>
      <c r="E499" s="228" t="s">
        <v>1508</v>
      </c>
      <c r="F499" s="229" t="s">
        <v>1509</v>
      </c>
      <c r="G499" s="230" t="s">
        <v>286</v>
      </c>
      <c r="H499" s="231">
        <v>49.5</v>
      </c>
      <c r="I499" s="232"/>
      <c r="J499" s="233">
        <f>ROUND(I499*H499,2)</f>
        <v>0</v>
      </c>
      <c r="K499" s="229" t="s">
        <v>1006</v>
      </c>
      <c r="L499" s="44"/>
      <c r="M499" s="234" t="s">
        <v>19</v>
      </c>
      <c r="N499" s="235" t="s">
        <v>45</v>
      </c>
      <c r="O499" s="84"/>
      <c r="P499" s="236">
        <f>O499*H499</f>
        <v>0</v>
      </c>
      <c r="Q499" s="236">
        <v>0.0012899999999999999</v>
      </c>
      <c r="R499" s="236">
        <f>Q499*H499</f>
        <v>0.063854999999999995</v>
      </c>
      <c r="S499" s="236">
        <v>0.001</v>
      </c>
      <c r="T499" s="237">
        <f>S499*H499</f>
        <v>0.049500000000000002</v>
      </c>
      <c r="U499" s="38"/>
      <c r="V499" s="38"/>
      <c r="W499" s="38"/>
      <c r="X499" s="38"/>
      <c r="Y499" s="38"/>
      <c r="Z499" s="38"/>
      <c r="AA499" s="38"/>
      <c r="AB499" s="38"/>
      <c r="AC499" s="38"/>
      <c r="AD499" s="38"/>
      <c r="AE499" s="38"/>
      <c r="AR499" s="238" t="s">
        <v>104</v>
      </c>
      <c r="AT499" s="238" t="s">
        <v>207</v>
      </c>
      <c r="AU499" s="238" t="s">
        <v>83</v>
      </c>
      <c r="AY499" s="17" t="s">
        <v>204</v>
      </c>
      <c r="BE499" s="239">
        <f>IF(N499="základní",J499,0)</f>
        <v>0</v>
      </c>
      <c r="BF499" s="239">
        <f>IF(N499="snížená",J499,0)</f>
        <v>0</v>
      </c>
      <c r="BG499" s="239">
        <f>IF(N499="zákl. přenesená",J499,0)</f>
        <v>0</v>
      </c>
      <c r="BH499" s="239">
        <f>IF(N499="sníž. přenesená",J499,0)</f>
        <v>0</v>
      </c>
      <c r="BI499" s="239">
        <f>IF(N499="nulová",J499,0)</f>
        <v>0</v>
      </c>
      <c r="BJ499" s="17" t="s">
        <v>81</v>
      </c>
      <c r="BK499" s="239">
        <f>ROUND(I499*H499,2)</f>
        <v>0</v>
      </c>
      <c r="BL499" s="17" t="s">
        <v>104</v>
      </c>
      <c r="BM499" s="238" t="s">
        <v>1510</v>
      </c>
    </row>
    <row r="500" s="2" customFormat="1">
      <c r="A500" s="38"/>
      <c r="B500" s="39"/>
      <c r="C500" s="40"/>
      <c r="D500" s="240" t="s">
        <v>213</v>
      </c>
      <c r="E500" s="40"/>
      <c r="F500" s="241" t="s">
        <v>1511</v>
      </c>
      <c r="G500" s="40"/>
      <c r="H500" s="40"/>
      <c r="I500" s="147"/>
      <c r="J500" s="40"/>
      <c r="K500" s="40"/>
      <c r="L500" s="44"/>
      <c r="M500" s="242"/>
      <c r="N500" s="243"/>
      <c r="O500" s="84"/>
      <c r="P500" s="84"/>
      <c r="Q500" s="84"/>
      <c r="R500" s="84"/>
      <c r="S500" s="84"/>
      <c r="T500" s="85"/>
      <c r="U500" s="38"/>
      <c r="V500" s="38"/>
      <c r="W500" s="38"/>
      <c r="X500" s="38"/>
      <c r="Y500" s="38"/>
      <c r="Z500" s="38"/>
      <c r="AA500" s="38"/>
      <c r="AB500" s="38"/>
      <c r="AC500" s="38"/>
      <c r="AD500" s="38"/>
      <c r="AE500" s="38"/>
      <c r="AT500" s="17" t="s">
        <v>213</v>
      </c>
      <c r="AU500" s="17" t="s">
        <v>83</v>
      </c>
    </row>
    <row r="501" s="2" customFormat="1">
      <c r="A501" s="38"/>
      <c r="B501" s="39"/>
      <c r="C501" s="40"/>
      <c r="D501" s="240" t="s">
        <v>215</v>
      </c>
      <c r="E501" s="40"/>
      <c r="F501" s="244" t="s">
        <v>1512</v>
      </c>
      <c r="G501" s="40"/>
      <c r="H501" s="40"/>
      <c r="I501" s="147"/>
      <c r="J501" s="40"/>
      <c r="K501" s="40"/>
      <c r="L501" s="44"/>
      <c r="M501" s="242"/>
      <c r="N501" s="243"/>
      <c r="O501" s="84"/>
      <c r="P501" s="84"/>
      <c r="Q501" s="84"/>
      <c r="R501" s="84"/>
      <c r="S501" s="84"/>
      <c r="T501" s="85"/>
      <c r="U501" s="38"/>
      <c r="V501" s="38"/>
      <c r="W501" s="38"/>
      <c r="X501" s="38"/>
      <c r="Y501" s="38"/>
      <c r="Z501" s="38"/>
      <c r="AA501" s="38"/>
      <c r="AB501" s="38"/>
      <c r="AC501" s="38"/>
      <c r="AD501" s="38"/>
      <c r="AE501" s="38"/>
      <c r="AT501" s="17" t="s">
        <v>215</v>
      </c>
      <c r="AU501" s="17" t="s">
        <v>83</v>
      </c>
    </row>
    <row r="502" s="2" customFormat="1">
      <c r="A502" s="38"/>
      <c r="B502" s="39"/>
      <c r="C502" s="40"/>
      <c r="D502" s="240" t="s">
        <v>240</v>
      </c>
      <c r="E502" s="40"/>
      <c r="F502" s="244" t="s">
        <v>1513</v>
      </c>
      <c r="G502" s="40"/>
      <c r="H502" s="40"/>
      <c r="I502" s="147"/>
      <c r="J502" s="40"/>
      <c r="K502" s="40"/>
      <c r="L502" s="44"/>
      <c r="M502" s="242"/>
      <c r="N502" s="243"/>
      <c r="O502" s="84"/>
      <c r="P502" s="84"/>
      <c r="Q502" s="84"/>
      <c r="R502" s="84"/>
      <c r="S502" s="84"/>
      <c r="T502" s="85"/>
      <c r="U502" s="38"/>
      <c r="V502" s="38"/>
      <c r="W502" s="38"/>
      <c r="X502" s="38"/>
      <c r="Y502" s="38"/>
      <c r="Z502" s="38"/>
      <c r="AA502" s="38"/>
      <c r="AB502" s="38"/>
      <c r="AC502" s="38"/>
      <c r="AD502" s="38"/>
      <c r="AE502" s="38"/>
      <c r="AT502" s="17" t="s">
        <v>240</v>
      </c>
      <c r="AU502" s="17" t="s">
        <v>83</v>
      </c>
    </row>
    <row r="503" s="13" customFormat="1">
      <c r="A503" s="13"/>
      <c r="B503" s="245"/>
      <c r="C503" s="246"/>
      <c r="D503" s="240" t="s">
        <v>217</v>
      </c>
      <c r="E503" s="247" t="s">
        <v>19</v>
      </c>
      <c r="F503" s="248" t="s">
        <v>1514</v>
      </c>
      <c r="G503" s="246"/>
      <c r="H503" s="247" t="s">
        <v>19</v>
      </c>
      <c r="I503" s="249"/>
      <c r="J503" s="246"/>
      <c r="K503" s="246"/>
      <c r="L503" s="250"/>
      <c r="M503" s="251"/>
      <c r="N503" s="252"/>
      <c r="O503" s="252"/>
      <c r="P503" s="252"/>
      <c r="Q503" s="252"/>
      <c r="R503" s="252"/>
      <c r="S503" s="252"/>
      <c r="T503" s="253"/>
      <c r="U503" s="13"/>
      <c r="V503" s="13"/>
      <c r="W503" s="13"/>
      <c r="X503" s="13"/>
      <c r="Y503" s="13"/>
      <c r="Z503" s="13"/>
      <c r="AA503" s="13"/>
      <c r="AB503" s="13"/>
      <c r="AC503" s="13"/>
      <c r="AD503" s="13"/>
      <c r="AE503" s="13"/>
      <c r="AT503" s="254" t="s">
        <v>217</v>
      </c>
      <c r="AU503" s="254" t="s">
        <v>83</v>
      </c>
      <c r="AV503" s="13" t="s">
        <v>81</v>
      </c>
      <c r="AW503" s="13" t="s">
        <v>35</v>
      </c>
      <c r="AX503" s="13" t="s">
        <v>74</v>
      </c>
      <c r="AY503" s="254" t="s">
        <v>204</v>
      </c>
    </row>
    <row r="504" s="14" customFormat="1">
      <c r="A504" s="14"/>
      <c r="B504" s="255"/>
      <c r="C504" s="256"/>
      <c r="D504" s="240" t="s">
        <v>217</v>
      </c>
      <c r="E504" s="257" t="s">
        <v>19</v>
      </c>
      <c r="F504" s="258" t="s">
        <v>1515</v>
      </c>
      <c r="G504" s="256"/>
      <c r="H504" s="259">
        <v>49.5</v>
      </c>
      <c r="I504" s="260"/>
      <c r="J504" s="256"/>
      <c r="K504" s="256"/>
      <c r="L504" s="261"/>
      <c r="M504" s="262"/>
      <c r="N504" s="263"/>
      <c r="O504" s="263"/>
      <c r="P504" s="263"/>
      <c r="Q504" s="263"/>
      <c r="R504" s="263"/>
      <c r="S504" s="263"/>
      <c r="T504" s="264"/>
      <c r="U504" s="14"/>
      <c r="V504" s="14"/>
      <c r="W504" s="14"/>
      <c r="X504" s="14"/>
      <c r="Y504" s="14"/>
      <c r="Z504" s="14"/>
      <c r="AA504" s="14"/>
      <c r="AB504" s="14"/>
      <c r="AC504" s="14"/>
      <c r="AD504" s="14"/>
      <c r="AE504" s="14"/>
      <c r="AT504" s="265" t="s">
        <v>217</v>
      </c>
      <c r="AU504" s="265" t="s">
        <v>83</v>
      </c>
      <c r="AV504" s="14" t="s">
        <v>83</v>
      </c>
      <c r="AW504" s="14" t="s">
        <v>35</v>
      </c>
      <c r="AX504" s="14" t="s">
        <v>81</v>
      </c>
      <c r="AY504" s="265" t="s">
        <v>204</v>
      </c>
    </row>
    <row r="505" s="12" customFormat="1" ht="22.8" customHeight="1">
      <c r="A505" s="12"/>
      <c r="B505" s="211"/>
      <c r="C505" s="212"/>
      <c r="D505" s="213" t="s">
        <v>73</v>
      </c>
      <c r="E505" s="225" t="s">
        <v>1516</v>
      </c>
      <c r="F505" s="225" t="s">
        <v>1517</v>
      </c>
      <c r="G505" s="212"/>
      <c r="H505" s="212"/>
      <c r="I505" s="215"/>
      <c r="J505" s="226">
        <f>BK505</f>
        <v>0</v>
      </c>
      <c r="K505" s="212"/>
      <c r="L505" s="217"/>
      <c r="M505" s="218"/>
      <c r="N505" s="219"/>
      <c r="O505" s="219"/>
      <c r="P505" s="220">
        <f>SUM(P506:P525)</f>
        <v>0</v>
      </c>
      <c r="Q505" s="219"/>
      <c r="R505" s="220">
        <f>SUM(R506:R525)</f>
        <v>0</v>
      </c>
      <c r="S505" s="219"/>
      <c r="T505" s="221">
        <f>SUM(T506:T525)</f>
        <v>0</v>
      </c>
      <c r="U505" s="12"/>
      <c r="V505" s="12"/>
      <c r="W505" s="12"/>
      <c r="X505" s="12"/>
      <c r="Y505" s="12"/>
      <c r="Z505" s="12"/>
      <c r="AA505" s="12"/>
      <c r="AB505" s="12"/>
      <c r="AC505" s="12"/>
      <c r="AD505" s="12"/>
      <c r="AE505" s="12"/>
      <c r="AR505" s="222" t="s">
        <v>81</v>
      </c>
      <c r="AT505" s="223" t="s">
        <v>73</v>
      </c>
      <c r="AU505" s="223" t="s">
        <v>81</v>
      </c>
      <c r="AY505" s="222" t="s">
        <v>204</v>
      </c>
      <c r="BK505" s="224">
        <f>SUM(BK506:BK525)</f>
        <v>0</v>
      </c>
    </row>
    <row r="506" s="2" customFormat="1" ht="33" customHeight="1">
      <c r="A506" s="38"/>
      <c r="B506" s="39"/>
      <c r="C506" s="227" t="s">
        <v>1518</v>
      </c>
      <c r="D506" s="227" t="s">
        <v>207</v>
      </c>
      <c r="E506" s="228" t="s">
        <v>1519</v>
      </c>
      <c r="F506" s="229" t="s">
        <v>1520</v>
      </c>
      <c r="G506" s="230" t="s">
        <v>250</v>
      </c>
      <c r="H506" s="231">
        <v>23.213000000000001</v>
      </c>
      <c r="I506" s="232"/>
      <c r="J506" s="233">
        <f>ROUND(I506*H506,2)</f>
        <v>0</v>
      </c>
      <c r="K506" s="229" t="s">
        <v>1006</v>
      </c>
      <c r="L506" s="44"/>
      <c r="M506" s="234" t="s">
        <v>19</v>
      </c>
      <c r="N506" s="235" t="s">
        <v>45</v>
      </c>
      <c r="O506" s="84"/>
      <c r="P506" s="236">
        <f>O506*H506</f>
        <v>0</v>
      </c>
      <c r="Q506" s="236">
        <v>0</v>
      </c>
      <c r="R506" s="236">
        <f>Q506*H506</f>
        <v>0</v>
      </c>
      <c r="S506" s="236">
        <v>0</v>
      </c>
      <c r="T506" s="237">
        <f>S506*H506</f>
        <v>0</v>
      </c>
      <c r="U506" s="38"/>
      <c r="V506" s="38"/>
      <c r="W506" s="38"/>
      <c r="X506" s="38"/>
      <c r="Y506" s="38"/>
      <c r="Z506" s="38"/>
      <c r="AA506" s="38"/>
      <c r="AB506" s="38"/>
      <c r="AC506" s="38"/>
      <c r="AD506" s="38"/>
      <c r="AE506" s="38"/>
      <c r="AR506" s="238" t="s">
        <v>104</v>
      </c>
      <c r="AT506" s="238" t="s">
        <v>207</v>
      </c>
      <c r="AU506" s="238" t="s">
        <v>83</v>
      </c>
      <c r="AY506" s="17" t="s">
        <v>204</v>
      </c>
      <c r="BE506" s="239">
        <f>IF(N506="základní",J506,0)</f>
        <v>0</v>
      </c>
      <c r="BF506" s="239">
        <f>IF(N506="snížená",J506,0)</f>
        <v>0</v>
      </c>
      <c r="BG506" s="239">
        <f>IF(N506="zákl. přenesená",J506,0)</f>
        <v>0</v>
      </c>
      <c r="BH506" s="239">
        <f>IF(N506="sníž. přenesená",J506,0)</f>
        <v>0</v>
      </c>
      <c r="BI506" s="239">
        <f>IF(N506="nulová",J506,0)</f>
        <v>0</v>
      </c>
      <c r="BJ506" s="17" t="s">
        <v>81</v>
      </c>
      <c r="BK506" s="239">
        <f>ROUND(I506*H506,2)</f>
        <v>0</v>
      </c>
      <c r="BL506" s="17" t="s">
        <v>104</v>
      </c>
      <c r="BM506" s="238" t="s">
        <v>1521</v>
      </c>
    </row>
    <row r="507" s="2" customFormat="1">
      <c r="A507" s="38"/>
      <c r="B507" s="39"/>
      <c r="C507" s="40"/>
      <c r="D507" s="240" t="s">
        <v>213</v>
      </c>
      <c r="E507" s="40"/>
      <c r="F507" s="241" t="s">
        <v>1522</v>
      </c>
      <c r="G507" s="40"/>
      <c r="H507" s="40"/>
      <c r="I507" s="147"/>
      <c r="J507" s="40"/>
      <c r="K507" s="40"/>
      <c r="L507" s="44"/>
      <c r="M507" s="242"/>
      <c r="N507" s="243"/>
      <c r="O507" s="84"/>
      <c r="P507" s="84"/>
      <c r="Q507" s="84"/>
      <c r="R507" s="84"/>
      <c r="S507" s="84"/>
      <c r="T507" s="85"/>
      <c r="U507" s="38"/>
      <c r="V507" s="38"/>
      <c r="W507" s="38"/>
      <c r="X507" s="38"/>
      <c r="Y507" s="38"/>
      <c r="Z507" s="38"/>
      <c r="AA507" s="38"/>
      <c r="AB507" s="38"/>
      <c r="AC507" s="38"/>
      <c r="AD507" s="38"/>
      <c r="AE507" s="38"/>
      <c r="AT507" s="17" t="s">
        <v>213</v>
      </c>
      <c r="AU507" s="17" t="s">
        <v>83</v>
      </c>
    </row>
    <row r="508" s="2" customFormat="1">
      <c r="A508" s="38"/>
      <c r="B508" s="39"/>
      <c r="C508" s="40"/>
      <c r="D508" s="240" t="s">
        <v>215</v>
      </c>
      <c r="E508" s="40"/>
      <c r="F508" s="244" t="s">
        <v>1523</v>
      </c>
      <c r="G508" s="40"/>
      <c r="H508" s="40"/>
      <c r="I508" s="147"/>
      <c r="J508" s="40"/>
      <c r="K508" s="40"/>
      <c r="L508" s="44"/>
      <c r="M508" s="242"/>
      <c r="N508" s="243"/>
      <c r="O508" s="84"/>
      <c r="P508" s="84"/>
      <c r="Q508" s="84"/>
      <c r="R508" s="84"/>
      <c r="S508" s="84"/>
      <c r="T508" s="85"/>
      <c r="U508" s="38"/>
      <c r="V508" s="38"/>
      <c r="W508" s="38"/>
      <c r="X508" s="38"/>
      <c r="Y508" s="38"/>
      <c r="Z508" s="38"/>
      <c r="AA508" s="38"/>
      <c r="AB508" s="38"/>
      <c r="AC508" s="38"/>
      <c r="AD508" s="38"/>
      <c r="AE508" s="38"/>
      <c r="AT508" s="17" t="s">
        <v>215</v>
      </c>
      <c r="AU508" s="17" t="s">
        <v>83</v>
      </c>
    </row>
    <row r="509" s="14" customFormat="1">
      <c r="A509" s="14"/>
      <c r="B509" s="255"/>
      <c r="C509" s="256"/>
      <c r="D509" s="240" t="s">
        <v>217</v>
      </c>
      <c r="E509" s="257" t="s">
        <v>19</v>
      </c>
      <c r="F509" s="258" t="s">
        <v>1524</v>
      </c>
      <c r="G509" s="256"/>
      <c r="H509" s="259">
        <v>23.213000000000001</v>
      </c>
      <c r="I509" s="260"/>
      <c r="J509" s="256"/>
      <c r="K509" s="256"/>
      <c r="L509" s="261"/>
      <c r="M509" s="262"/>
      <c r="N509" s="263"/>
      <c r="O509" s="263"/>
      <c r="P509" s="263"/>
      <c r="Q509" s="263"/>
      <c r="R509" s="263"/>
      <c r="S509" s="263"/>
      <c r="T509" s="264"/>
      <c r="U509" s="14"/>
      <c r="V509" s="14"/>
      <c r="W509" s="14"/>
      <c r="X509" s="14"/>
      <c r="Y509" s="14"/>
      <c r="Z509" s="14"/>
      <c r="AA509" s="14"/>
      <c r="AB509" s="14"/>
      <c r="AC509" s="14"/>
      <c r="AD509" s="14"/>
      <c r="AE509" s="14"/>
      <c r="AT509" s="265" t="s">
        <v>217</v>
      </c>
      <c r="AU509" s="265" t="s">
        <v>83</v>
      </c>
      <c r="AV509" s="14" t="s">
        <v>83</v>
      </c>
      <c r="AW509" s="14" t="s">
        <v>35</v>
      </c>
      <c r="AX509" s="14" t="s">
        <v>81</v>
      </c>
      <c r="AY509" s="265" t="s">
        <v>204</v>
      </c>
    </row>
    <row r="510" s="2" customFormat="1" ht="33" customHeight="1">
      <c r="A510" s="38"/>
      <c r="B510" s="39"/>
      <c r="C510" s="227" t="s">
        <v>1525</v>
      </c>
      <c r="D510" s="227" t="s">
        <v>207</v>
      </c>
      <c r="E510" s="228" t="s">
        <v>1526</v>
      </c>
      <c r="F510" s="229" t="s">
        <v>1082</v>
      </c>
      <c r="G510" s="230" t="s">
        <v>250</v>
      </c>
      <c r="H510" s="231">
        <v>19.332000000000001</v>
      </c>
      <c r="I510" s="232"/>
      <c r="J510" s="233">
        <f>ROUND(I510*H510,2)</f>
        <v>0</v>
      </c>
      <c r="K510" s="229" t="s">
        <v>1006</v>
      </c>
      <c r="L510" s="44"/>
      <c r="M510" s="234" t="s">
        <v>19</v>
      </c>
      <c r="N510" s="235" t="s">
        <v>45</v>
      </c>
      <c r="O510" s="84"/>
      <c r="P510" s="236">
        <f>O510*H510</f>
        <v>0</v>
      </c>
      <c r="Q510" s="236">
        <v>0</v>
      </c>
      <c r="R510" s="236">
        <f>Q510*H510</f>
        <v>0</v>
      </c>
      <c r="S510" s="236">
        <v>0</v>
      </c>
      <c r="T510" s="237">
        <f>S510*H510</f>
        <v>0</v>
      </c>
      <c r="U510" s="38"/>
      <c r="V510" s="38"/>
      <c r="W510" s="38"/>
      <c r="X510" s="38"/>
      <c r="Y510" s="38"/>
      <c r="Z510" s="38"/>
      <c r="AA510" s="38"/>
      <c r="AB510" s="38"/>
      <c r="AC510" s="38"/>
      <c r="AD510" s="38"/>
      <c r="AE510" s="38"/>
      <c r="AR510" s="238" t="s">
        <v>104</v>
      </c>
      <c r="AT510" s="238" t="s">
        <v>207</v>
      </c>
      <c r="AU510" s="238" t="s">
        <v>83</v>
      </c>
      <c r="AY510" s="17" t="s">
        <v>204</v>
      </c>
      <c r="BE510" s="239">
        <f>IF(N510="základní",J510,0)</f>
        <v>0</v>
      </c>
      <c r="BF510" s="239">
        <f>IF(N510="snížená",J510,0)</f>
        <v>0</v>
      </c>
      <c r="BG510" s="239">
        <f>IF(N510="zákl. přenesená",J510,0)</f>
        <v>0</v>
      </c>
      <c r="BH510" s="239">
        <f>IF(N510="sníž. přenesená",J510,0)</f>
        <v>0</v>
      </c>
      <c r="BI510" s="239">
        <f>IF(N510="nulová",J510,0)</f>
        <v>0</v>
      </c>
      <c r="BJ510" s="17" t="s">
        <v>81</v>
      </c>
      <c r="BK510" s="239">
        <f>ROUND(I510*H510,2)</f>
        <v>0</v>
      </c>
      <c r="BL510" s="17" t="s">
        <v>104</v>
      </c>
      <c r="BM510" s="238" t="s">
        <v>1527</v>
      </c>
    </row>
    <row r="511" s="2" customFormat="1">
      <c r="A511" s="38"/>
      <c r="B511" s="39"/>
      <c r="C511" s="40"/>
      <c r="D511" s="240" t="s">
        <v>213</v>
      </c>
      <c r="E511" s="40"/>
      <c r="F511" s="241" t="s">
        <v>1082</v>
      </c>
      <c r="G511" s="40"/>
      <c r="H511" s="40"/>
      <c r="I511" s="147"/>
      <c r="J511" s="40"/>
      <c r="K511" s="40"/>
      <c r="L511" s="44"/>
      <c r="M511" s="242"/>
      <c r="N511" s="243"/>
      <c r="O511" s="84"/>
      <c r="P511" s="84"/>
      <c r="Q511" s="84"/>
      <c r="R511" s="84"/>
      <c r="S511" s="84"/>
      <c r="T511" s="85"/>
      <c r="U511" s="38"/>
      <c r="V511" s="38"/>
      <c r="W511" s="38"/>
      <c r="X511" s="38"/>
      <c r="Y511" s="38"/>
      <c r="Z511" s="38"/>
      <c r="AA511" s="38"/>
      <c r="AB511" s="38"/>
      <c r="AC511" s="38"/>
      <c r="AD511" s="38"/>
      <c r="AE511" s="38"/>
      <c r="AT511" s="17" t="s">
        <v>213</v>
      </c>
      <c r="AU511" s="17" t="s">
        <v>83</v>
      </c>
    </row>
    <row r="512" s="2" customFormat="1">
      <c r="A512" s="38"/>
      <c r="B512" s="39"/>
      <c r="C512" s="40"/>
      <c r="D512" s="240" t="s">
        <v>215</v>
      </c>
      <c r="E512" s="40"/>
      <c r="F512" s="244" t="s">
        <v>1523</v>
      </c>
      <c r="G512" s="40"/>
      <c r="H512" s="40"/>
      <c r="I512" s="147"/>
      <c r="J512" s="40"/>
      <c r="K512" s="40"/>
      <c r="L512" s="44"/>
      <c r="M512" s="242"/>
      <c r="N512" s="243"/>
      <c r="O512" s="84"/>
      <c r="P512" s="84"/>
      <c r="Q512" s="84"/>
      <c r="R512" s="84"/>
      <c r="S512" s="84"/>
      <c r="T512" s="85"/>
      <c r="U512" s="38"/>
      <c r="V512" s="38"/>
      <c r="W512" s="38"/>
      <c r="X512" s="38"/>
      <c r="Y512" s="38"/>
      <c r="Z512" s="38"/>
      <c r="AA512" s="38"/>
      <c r="AB512" s="38"/>
      <c r="AC512" s="38"/>
      <c r="AD512" s="38"/>
      <c r="AE512" s="38"/>
      <c r="AT512" s="17" t="s">
        <v>215</v>
      </c>
      <c r="AU512" s="17" t="s">
        <v>83</v>
      </c>
    </row>
    <row r="513" s="14" customFormat="1">
      <c r="A513" s="14"/>
      <c r="B513" s="255"/>
      <c r="C513" s="256"/>
      <c r="D513" s="240" t="s">
        <v>217</v>
      </c>
      <c r="E513" s="257" t="s">
        <v>19</v>
      </c>
      <c r="F513" s="258" t="s">
        <v>1528</v>
      </c>
      <c r="G513" s="256"/>
      <c r="H513" s="259">
        <v>19.332000000000001</v>
      </c>
      <c r="I513" s="260"/>
      <c r="J513" s="256"/>
      <c r="K513" s="256"/>
      <c r="L513" s="261"/>
      <c r="M513" s="262"/>
      <c r="N513" s="263"/>
      <c r="O513" s="263"/>
      <c r="P513" s="263"/>
      <c r="Q513" s="263"/>
      <c r="R513" s="263"/>
      <c r="S513" s="263"/>
      <c r="T513" s="264"/>
      <c r="U513" s="14"/>
      <c r="V513" s="14"/>
      <c r="W513" s="14"/>
      <c r="X513" s="14"/>
      <c r="Y513" s="14"/>
      <c r="Z513" s="14"/>
      <c r="AA513" s="14"/>
      <c r="AB513" s="14"/>
      <c r="AC513" s="14"/>
      <c r="AD513" s="14"/>
      <c r="AE513" s="14"/>
      <c r="AT513" s="265" t="s">
        <v>217</v>
      </c>
      <c r="AU513" s="265" t="s">
        <v>83</v>
      </c>
      <c r="AV513" s="14" t="s">
        <v>83</v>
      </c>
      <c r="AW513" s="14" t="s">
        <v>35</v>
      </c>
      <c r="AX513" s="14" t="s">
        <v>81</v>
      </c>
      <c r="AY513" s="265" t="s">
        <v>204</v>
      </c>
    </row>
    <row r="514" s="2" customFormat="1" ht="21.75" customHeight="1">
      <c r="A514" s="38"/>
      <c r="B514" s="39"/>
      <c r="C514" s="227" t="s">
        <v>1529</v>
      </c>
      <c r="D514" s="227" t="s">
        <v>207</v>
      </c>
      <c r="E514" s="228" t="s">
        <v>1530</v>
      </c>
      <c r="F514" s="229" t="s">
        <v>1531</v>
      </c>
      <c r="G514" s="230" t="s">
        <v>250</v>
      </c>
      <c r="H514" s="231">
        <v>43.817999999999998</v>
      </c>
      <c r="I514" s="232"/>
      <c r="J514" s="233">
        <f>ROUND(I514*H514,2)</f>
        <v>0</v>
      </c>
      <c r="K514" s="229" t="s">
        <v>1006</v>
      </c>
      <c r="L514" s="44"/>
      <c r="M514" s="234" t="s">
        <v>19</v>
      </c>
      <c r="N514" s="235" t="s">
        <v>45</v>
      </c>
      <c r="O514" s="84"/>
      <c r="P514" s="236">
        <f>O514*H514</f>
        <v>0</v>
      </c>
      <c r="Q514" s="236">
        <v>0</v>
      </c>
      <c r="R514" s="236">
        <f>Q514*H514</f>
        <v>0</v>
      </c>
      <c r="S514" s="236">
        <v>0</v>
      </c>
      <c r="T514" s="237">
        <f>S514*H514</f>
        <v>0</v>
      </c>
      <c r="U514" s="38"/>
      <c r="V514" s="38"/>
      <c r="W514" s="38"/>
      <c r="X514" s="38"/>
      <c r="Y514" s="38"/>
      <c r="Z514" s="38"/>
      <c r="AA514" s="38"/>
      <c r="AB514" s="38"/>
      <c r="AC514" s="38"/>
      <c r="AD514" s="38"/>
      <c r="AE514" s="38"/>
      <c r="AR514" s="238" t="s">
        <v>104</v>
      </c>
      <c r="AT514" s="238" t="s">
        <v>207</v>
      </c>
      <c r="AU514" s="238" t="s">
        <v>83</v>
      </c>
      <c r="AY514" s="17" t="s">
        <v>204</v>
      </c>
      <c r="BE514" s="239">
        <f>IF(N514="základní",J514,0)</f>
        <v>0</v>
      </c>
      <c r="BF514" s="239">
        <f>IF(N514="snížená",J514,0)</f>
        <v>0</v>
      </c>
      <c r="BG514" s="239">
        <f>IF(N514="zákl. přenesená",J514,0)</f>
        <v>0</v>
      </c>
      <c r="BH514" s="239">
        <f>IF(N514="sníž. přenesená",J514,0)</f>
        <v>0</v>
      </c>
      <c r="BI514" s="239">
        <f>IF(N514="nulová",J514,0)</f>
        <v>0</v>
      </c>
      <c r="BJ514" s="17" t="s">
        <v>81</v>
      </c>
      <c r="BK514" s="239">
        <f>ROUND(I514*H514,2)</f>
        <v>0</v>
      </c>
      <c r="BL514" s="17" t="s">
        <v>104</v>
      </c>
      <c r="BM514" s="238" t="s">
        <v>1532</v>
      </c>
    </row>
    <row r="515" s="2" customFormat="1">
      <c r="A515" s="38"/>
      <c r="B515" s="39"/>
      <c r="C515" s="40"/>
      <c r="D515" s="240" t="s">
        <v>213</v>
      </c>
      <c r="E515" s="40"/>
      <c r="F515" s="241" t="s">
        <v>1533</v>
      </c>
      <c r="G515" s="40"/>
      <c r="H515" s="40"/>
      <c r="I515" s="147"/>
      <c r="J515" s="40"/>
      <c r="K515" s="40"/>
      <c r="L515" s="44"/>
      <c r="M515" s="242"/>
      <c r="N515" s="243"/>
      <c r="O515" s="84"/>
      <c r="P515" s="84"/>
      <c r="Q515" s="84"/>
      <c r="R515" s="84"/>
      <c r="S515" s="84"/>
      <c r="T515" s="85"/>
      <c r="U515" s="38"/>
      <c r="V515" s="38"/>
      <c r="W515" s="38"/>
      <c r="X515" s="38"/>
      <c r="Y515" s="38"/>
      <c r="Z515" s="38"/>
      <c r="AA515" s="38"/>
      <c r="AB515" s="38"/>
      <c r="AC515" s="38"/>
      <c r="AD515" s="38"/>
      <c r="AE515" s="38"/>
      <c r="AT515" s="17" t="s">
        <v>213</v>
      </c>
      <c r="AU515" s="17" t="s">
        <v>83</v>
      </c>
    </row>
    <row r="516" s="2" customFormat="1">
      <c r="A516" s="38"/>
      <c r="B516" s="39"/>
      <c r="C516" s="40"/>
      <c r="D516" s="240" t="s">
        <v>215</v>
      </c>
      <c r="E516" s="40"/>
      <c r="F516" s="244" t="s">
        <v>1534</v>
      </c>
      <c r="G516" s="40"/>
      <c r="H516" s="40"/>
      <c r="I516" s="147"/>
      <c r="J516" s="40"/>
      <c r="K516" s="40"/>
      <c r="L516" s="44"/>
      <c r="M516" s="242"/>
      <c r="N516" s="243"/>
      <c r="O516" s="84"/>
      <c r="P516" s="84"/>
      <c r="Q516" s="84"/>
      <c r="R516" s="84"/>
      <c r="S516" s="84"/>
      <c r="T516" s="85"/>
      <c r="U516" s="38"/>
      <c r="V516" s="38"/>
      <c r="W516" s="38"/>
      <c r="X516" s="38"/>
      <c r="Y516" s="38"/>
      <c r="Z516" s="38"/>
      <c r="AA516" s="38"/>
      <c r="AB516" s="38"/>
      <c r="AC516" s="38"/>
      <c r="AD516" s="38"/>
      <c r="AE516" s="38"/>
      <c r="AT516" s="17" t="s">
        <v>215</v>
      </c>
      <c r="AU516" s="17" t="s">
        <v>83</v>
      </c>
    </row>
    <row r="517" s="13" customFormat="1">
      <c r="A517" s="13"/>
      <c r="B517" s="245"/>
      <c r="C517" s="246"/>
      <c r="D517" s="240" t="s">
        <v>217</v>
      </c>
      <c r="E517" s="247" t="s">
        <v>19</v>
      </c>
      <c r="F517" s="248" t="s">
        <v>1535</v>
      </c>
      <c r="G517" s="246"/>
      <c r="H517" s="247" t="s">
        <v>19</v>
      </c>
      <c r="I517" s="249"/>
      <c r="J517" s="246"/>
      <c r="K517" s="246"/>
      <c r="L517" s="250"/>
      <c r="M517" s="251"/>
      <c r="N517" s="252"/>
      <c r="O517" s="252"/>
      <c r="P517" s="252"/>
      <c r="Q517" s="252"/>
      <c r="R517" s="252"/>
      <c r="S517" s="252"/>
      <c r="T517" s="253"/>
      <c r="U517" s="13"/>
      <c r="V517" s="13"/>
      <c r="W517" s="13"/>
      <c r="X517" s="13"/>
      <c r="Y517" s="13"/>
      <c r="Z517" s="13"/>
      <c r="AA517" s="13"/>
      <c r="AB517" s="13"/>
      <c r="AC517" s="13"/>
      <c r="AD517" s="13"/>
      <c r="AE517" s="13"/>
      <c r="AT517" s="254" t="s">
        <v>217</v>
      </c>
      <c r="AU517" s="254" t="s">
        <v>83</v>
      </c>
      <c r="AV517" s="13" t="s">
        <v>81</v>
      </c>
      <c r="AW517" s="13" t="s">
        <v>35</v>
      </c>
      <c r="AX517" s="13" t="s">
        <v>74</v>
      </c>
      <c r="AY517" s="254" t="s">
        <v>204</v>
      </c>
    </row>
    <row r="518" s="14" customFormat="1">
      <c r="A518" s="14"/>
      <c r="B518" s="255"/>
      <c r="C518" s="256"/>
      <c r="D518" s="240" t="s">
        <v>217</v>
      </c>
      <c r="E518" s="257" t="s">
        <v>19</v>
      </c>
      <c r="F518" s="258" t="s">
        <v>1536</v>
      </c>
      <c r="G518" s="256"/>
      <c r="H518" s="259">
        <v>43.817999999999998</v>
      </c>
      <c r="I518" s="260"/>
      <c r="J518" s="256"/>
      <c r="K518" s="256"/>
      <c r="L518" s="261"/>
      <c r="M518" s="262"/>
      <c r="N518" s="263"/>
      <c r="O518" s="263"/>
      <c r="P518" s="263"/>
      <c r="Q518" s="263"/>
      <c r="R518" s="263"/>
      <c r="S518" s="263"/>
      <c r="T518" s="264"/>
      <c r="U518" s="14"/>
      <c r="V518" s="14"/>
      <c r="W518" s="14"/>
      <c r="X518" s="14"/>
      <c r="Y518" s="14"/>
      <c r="Z518" s="14"/>
      <c r="AA518" s="14"/>
      <c r="AB518" s="14"/>
      <c r="AC518" s="14"/>
      <c r="AD518" s="14"/>
      <c r="AE518" s="14"/>
      <c r="AT518" s="265" t="s">
        <v>217</v>
      </c>
      <c r="AU518" s="265" t="s">
        <v>83</v>
      </c>
      <c r="AV518" s="14" t="s">
        <v>83</v>
      </c>
      <c r="AW518" s="14" t="s">
        <v>35</v>
      </c>
      <c r="AX518" s="14" t="s">
        <v>81</v>
      </c>
      <c r="AY518" s="265" t="s">
        <v>204</v>
      </c>
    </row>
    <row r="519" s="2" customFormat="1" ht="16.5" customHeight="1">
      <c r="A519" s="38"/>
      <c r="B519" s="39"/>
      <c r="C519" s="227" t="s">
        <v>1537</v>
      </c>
      <c r="D519" s="227" t="s">
        <v>207</v>
      </c>
      <c r="E519" s="228" t="s">
        <v>1538</v>
      </c>
      <c r="F519" s="229" t="s">
        <v>1539</v>
      </c>
      <c r="G519" s="230" t="s">
        <v>250</v>
      </c>
      <c r="H519" s="231">
        <v>701.08799999999997</v>
      </c>
      <c r="I519" s="232"/>
      <c r="J519" s="233">
        <f>ROUND(I519*H519,2)</f>
        <v>0</v>
      </c>
      <c r="K519" s="229" t="s">
        <v>1006</v>
      </c>
      <c r="L519" s="44"/>
      <c r="M519" s="234" t="s">
        <v>19</v>
      </c>
      <c r="N519" s="235" t="s">
        <v>45</v>
      </c>
      <c r="O519" s="84"/>
      <c r="P519" s="236">
        <f>O519*H519</f>
        <v>0</v>
      </c>
      <c r="Q519" s="236">
        <v>0</v>
      </c>
      <c r="R519" s="236">
        <f>Q519*H519</f>
        <v>0</v>
      </c>
      <c r="S519" s="236">
        <v>0</v>
      </c>
      <c r="T519" s="237">
        <f>S519*H519</f>
        <v>0</v>
      </c>
      <c r="U519" s="38"/>
      <c r="V519" s="38"/>
      <c r="W519" s="38"/>
      <c r="X519" s="38"/>
      <c r="Y519" s="38"/>
      <c r="Z519" s="38"/>
      <c r="AA519" s="38"/>
      <c r="AB519" s="38"/>
      <c r="AC519" s="38"/>
      <c r="AD519" s="38"/>
      <c r="AE519" s="38"/>
      <c r="AR519" s="238" t="s">
        <v>104</v>
      </c>
      <c r="AT519" s="238" t="s">
        <v>207</v>
      </c>
      <c r="AU519" s="238" t="s">
        <v>83</v>
      </c>
      <c r="AY519" s="17" t="s">
        <v>204</v>
      </c>
      <c r="BE519" s="239">
        <f>IF(N519="základní",J519,0)</f>
        <v>0</v>
      </c>
      <c r="BF519" s="239">
        <f>IF(N519="snížená",J519,0)</f>
        <v>0</v>
      </c>
      <c r="BG519" s="239">
        <f>IF(N519="zákl. přenesená",J519,0)</f>
        <v>0</v>
      </c>
      <c r="BH519" s="239">
        <f>IF(N519="sníž. přenesená",J519,0)</f>
        <v>0</v>
      </c>
      <c r="BI519" s="239">
        <f>IF(N519="nulová",J519,0)</f>
        <v>0</v>
      </c>
      <c r="BJ519" s="17" t="s">
        <v>81</v>
      </c>
      <c r="BK519" s="239">
        <f>ROUND(I519*H519,2)</f>
        <v>0</v>
      </c>
      <c r="BL519" s="17" t="s">
        <v>104</v>
      </c>
      <c r="BM519" s="238" t="s">
        <v>1540</v>
      </c>
    </row>
    <row r="520" s="2" customFormat="1">
      <c r="A520" s="38"/>
      <c r="B520" s="39"/>
      <c r="C520" s="40"/>
      <c r="D520" s="240" t="s">
        <v>213</v>
      </c>
      <c r="E520" s="40"/>
      <c r="F520" s="241" t="s">
        <v>1541</v>
      </c>
      <c r="G520" s="40"/>
      <c r="H520" s="40"/>
      <c r="I520" s="147"/>
      <c r="J520" s="40"/>
      <c r="K520" s="40"/>
      <c r="L520" s="44"/>
      <c r="M520" s="242"/>
      <c r="N520" s="243"/>
      <c r="O520" s="84"/>
      <c r="P520" s="84"/>
      <c r="Q520" s="84"/>
      <c r="R520" s="84"/>
      <c r="S520" s="84"/>
      <c r="T520" s="85"/>
      <c r="U520" s="38"/>
      <c r="V520" s="38"/>
      <c r="W520" s="38"/>
      <c r="X520" s="38"/>
      <c r="Y520" s="38"/>
      <c r="Z520" s="38"/>
      <c r="AA520" s="38"/>
      <c r="AB520" s="38"/>
      <c r="AC520" s="38"/>
      <c r="AD520" s="38"/>
      <c r="AE520" s="38"/>
      <c r="AT520" s="17" t="s">
        <v>213</v>
      </c>
      <c r="AU520" s="17" t="s">
        <v>83</v>
      </c>
    </row>
    <row r="521" s="2" customFormat="1">
      <c r="A521" s="38"/>
      <c r="B521" s="39"/>
      <c r="C521" s="40"/>
      <c r="D521" s="240" t="s">
        <v>215</v>
      </c>
      <c r="E521" s="40"/>
      <c r="F521" s="244" t="s">
        <v>1534</v>
      </c>
      <c r="G521" s="40"/>
      <c r="H521" s="40"/>
      <c r="I521" s="147"/>
      <c r="J521" s="40"/>
      <c r="K521" s="40"/>
      <c r="L521" s="44"/>
      <c r="M521" s="242"/>
      <c r="N521" s="243"/>
      <c r="O521" s="84"/>
      <c r="P521" s="84"/>
      <c r="Q521" s="84"/>
      <c r="R521" s="84"/>
      <c r="S521" s="84"/>
      <c r="T521" s="85"/>
      <c r="U521" s="38"/>
      <c r="V521" s="38"/>
      <c r="W521" s="38"/>
      <c r="X521" s="38"/>
      <c r="Y521" s="38"/>
      <c r="Z521" s="38"/>
      <c r="AA521" s="38"/>
      <c r="AB521" s="38"/>
      <c r="AC521" s="38"/>
      <c r="AD521" s="38"/>
      <c r="AE521" s="38"/>
      <c r="AT521" s="17" t="s">
        <v>215</v>
      </c>
      <c r="AU521" s="17" t="s">
        <v>83</v>
      </c>
    </row>
    <row r="522" s="2" customFormat="1">
      <c r="A522" s="38"/>
      <c r="B522" s="39"/>
      <c r="C522" s="40"/>
      <c r="D522" s="240" t="s">
        <v>240</v>
      </c>
      <c r="E522" s="40"/>
      <c r="F522" s="244" t="s">
        <v>1070</v>
      </c>
      <c r="G522" s="40"/>
      <c r="H522" s="40"/>
      <c r="I522" s="147"/>
      <c r="J522" s="40"/>
      <c r="K522" s="40"/>
      <c r="L522" s="44"/>
      <c r="M522" s="242"/>
      <c r="N522" s="243"/>
      <c r="O522" s="84"/>
      <c r="P522" s="84"/>
      <c r="Q522" s="84"/>
      <c r="R522" s="84"/>
      <c r="S522" s="84"/>
      <c r="T522" s="85"/>
      <c r="U522" s="38"/>
      <c r="V522" s="38"/>
      <c r="W522" s="38"/>
      <c r="X522" s="38"/>
      <c r="Y522" s="38"/>
      <c r="Z522" s="38"/>
      <c r="AA522" s="38"/>
      <c r="AB522" s="38"/>
      <c r="AC522" s="38"/>
      <c r="AD522" s="38"/>
      <c r="AE522" s="38"/>
      <c r="AT522" s="17" t="s">
        <v>240</v>
      </c>
      <c r="AU522" s="17" t="s">
        <v>83</v>
      </c>
    </row>
    <row r="523" s="14" customFormat="1">
      <c r="A523" s="14"/>
      <c r="B523" s="255"/>
      <c r="C523" s="256"/>
      <c r="D523" s="240" t="s">
        <v>217</v>
      </c>
      <c r="E523" s="257" t="s">
        <v>19</v>
      </c>
      <c r="F523" s="258" t="s">
        <v>1542</v>
      </c>
      <c r="G523" s="256"/>
      <c r="H523" s="259">
        <v>701.08799999999997</v>
      </c>
      <c r="I523" s="260"/>
      <c r="J523" s="256"/>
      <c r="K523" s="256"/>
      <c r="L523" s="261"/>
      <c r="M523" s="262"/>
      <c r="N523" s="263"/>
      <c r="O523" s="263"/>
      <c r="P523" s="263"/>
      <c r="Q523" s="263"/>
      <c r="R523" s="263"/>
      <c r="S523" s="263"/>
      <c r="T523" s="264"/>
      <c r="U523" s="14"/>
      <c r="V523" s="14"/>
      <c r="W523" s="14"/>
      <c r="X523" s="14"/>
      <c r="Y523" s="14"/>
      <c r="Z523" s="14"/>
      <c r="AA523" s="14"/>
      <c r="AB523" s="14"/>
      <c r="AC523" s="14"/>
      <c r="AD523" s="14"/>
      <c r="AE523" s="14"/>
      <c r="AT523" s="265" t="s">
        <v>217</v>
      </c>
      <c r="AU523" s="265" t="s">
        <v>83</v>
      </c>
      <c r="AV523" s="14" t="s">
        <v>83</v>
      </c>
      <c r="AW523" s="14" t="s">
        <v>35</v>
      </c>
      <c r="AX523" s="14" t="s">
        <v>81</v>
      </c>
      <c r="AY523" s="265" t="s">
        <v>204</v>
      </c>
    </row>
    <row r="524" s="2" customFormat="1" ht="21.75" customHeight="1">
      <c r="A524" s="38"/>
      <c r="B524" s="39"/>
      <c r="C524" s="227" t="s">
        <v>1543</v>
      </c>
      <c r="D524" s="227" t="s">
        <v>207</v>
      </c>
      <c r="E524" s="228" t="s">
        <v>1544</v>
      </c>
      <c r="F524" s="229" t="s">
        <v>1545</v>
      </c>
      <c r="G524" s="230" t="s">
        <v>250</v>
      </c>
      <c r="H524" s="231">
        <v>43.823</v>
      </c>
      <c r="I524" s="232"/>
      <c r="J524" s="233">
        <f>ROUND(I524*H524,2)</f>
        <v>0</v>
      </c>
      <c r="K524" s="229" t="s">
        <v>1006</v>
      </c>
      <c r="L524" s="44"/>
      <c r="M524" s="234" t="s">
        <v>19</v>
      </c>
      <c r="N524" s="235" t="s">
        <v>45</v>
      </c>
      <c r="O524" s="84"/>
      <c r="P524" s="236">
        <f>O524*H524</f>
        <v>0</v>
      </c>
      <c r="Q524" s="236">
        <v>0</v>
      </c>
      <c r="R524" s="236">
        <f>Q524*H524</f>
        <v>0</v>
      </c>
      <c r="S524" s="236">
        <v>0</v>
      </c>
      <c r="T524" s="237">
        <f>S524*H524</f>
        <v>0</v>
      </c>
      <c r="U524" s="38"/>
      <c r="V524" s="38"/>
      <c r="W524" s="38"/>
      <c r="X524" s="38"/>
      <c r="Y524" s="38"/>
      <c r="Z524" s="38"/>
      <c r="AA524" s="38"/>
      <c r="AB524" s="38"/>
      <c r="AC524" s="38"/>
      <c r="AD524" s="38"/>
      <c r="AE524" s="38"/>
      <c r="AR524" s="238" t="s">
        <v>104</v>
      </c>
      <c r="AT524" s="238" t="s">
        <v>207</v>
      </c>
      <c r="AU524" s="238" t="s">
        <v>83</v>
      </c>
      <c r="AY524" s="17" t="s">
        <v>204</v>
      </c>
      <c r="BE524" s="239">
        <f>IF(N524="základní",J524,0)</f>
        <v>0</v>
      </c>
      <c r="BF524" s="239">
        <f>IF(N524="snížená",J524,0)</f>
        <v>0</v>
      </c>
      <c r="BG524" s="239">
        <f>IF(N524="zákl. přenesená",J524,0)</f>
        <v>0</v>
      </c>
      <c r="BH524" s="239">
        <f>IF(N524="sníž. přenesená",J524,0)</f>
        <v>0</v>
      </c>
      <c r="BI524" s="239">
        <f>IF(N524="nulová",J524,0)</f>
        <v>0</v>
      </c>
      <c r="BJ524" s="17" t="s">
        <v>81</v>
      </c>
      <c r="BK524" s="239">
        <f>ROUND(I524*H524,2)</f>
        <v>0</v>
      </c>
      <c r="BL524" s="17" t="s">
        <v>104</v>
      </c>
      <c r="BM524" s="238" t="s">
        <v>1546</v>
      </c>
    </row>
    <row r="525" s="2" customFormat="1">
      <c r="A525" s="38"/>
      <c r="B525" s="39"/>
      <c r="C525" s="40"/>
      <c r="D525" s="240" t="s">
        <v>213</v>
      </c>
      <c r="E525" s="40"/>
      <c r="F525" s="241" t="s">
        <v>1547</v>
      </c>
      <c r="G525" s="40"/>
      <c r="H525" s="40"/>
      <c r="I525" s="147"/>
      <c r="J525" s="40"/>
      <c r="K525" s="40"/>
      <c r="L525" s="44"/>
      <c r="M525" s="242"/>
      <c r="N525" s="243"/>
      <c r="O525" s="84"/>
      <c r="P525" s="84"/>
      <c r="Q525" s="84"/>
      <c r="R525" s="84"/>
      <c r="S525" s="84"/>
      <c r="T525" s="85"/>
      <c r="U525" s="38"/>
      <c r="V525" s="38"/>
      <c r="W525" s="38"/>
      <c r="X525" s="38"/>
      <c r="Y525" s="38"/>
      <c r="Z525" s="38"/>
      <c r="AA525" s="38"/>
      <c r="AB525" s="38"/>
      <c r="AC525" s="38"/>
      <c r="AD525" s="38"/>
      <c r="AE525" s="38"/>
      <c r="AT525" s="17" t="s">
        <v>213</v>
      </c>
      <c r="AU525" s="17" t="s">
        <v>83</v>
      </c>
    </row>
    <row r="526" s="12" customFormat="1" ht="22.8" customHeight="1">
      <c r="A526" s="12"/>
      <c r="B526" s="211"/>
      <c r="C526" s="212"/>
      <c r="D526" s="213" t="s">
        <v>73</v>
      </c>
      <c r="E526" s="225" t="s">
        <v>1548</v>
      </c>
      <c r="F526" s="225" t="s">
        <v>1549</v>
      </c>
      <c r="G526" s="212"/>
      <c r="H526" s="212"/>
      <c r="I526" s="215"/>
      <c r="J526" s="226">
        <f>BK526</f>
        <v>0</v>
      </c>
      <c r="K526" s="212"/>
      <c r="L526" s="217"/>
      <c r="M526" s="218"/>
      <c r="N526" s="219"/>
      <c r="O526" s="219"/>
      <c r="P526" s="220">
        <f>SUM(P527:P530)</f>
        <v>0</v>
      </c>
      <c r="Q526" s="219"/>
      <c r="R526" s="220">
        <f>SUM(R527:R530)</f>
        <v>0</v>
      </c>
      <c r="S526" s="219"/>
      <c r="T526" s="221">
        <f>SUM(T527:T530)</f>
        <v>0</v>
      </c>
      <c r="U526" s="12"/>
      <c r="V526" s="12"/>
      <c r="W526" s="12"/>
      <c r="X526" s="12"/>
      <c r="Y526" s="12"/>
      <c r="Z526" s="12"/>
      <c r="AA526" s="12"/>
      <c r="AB526" s="12"/>
      <c r="AC526" s="12"/>
      <c r="AD526" s="12"/>
      <c r="AE526" s="12"/>
      <c r="AR526" s="222" t="s">
        <v>81</v>
      </c>
      <c r="AT526" s="223" t="s">
        <v>73</v>
      </c>
      <c r="AU526" s="223" t="s">
        <v>81</v>
      </c>
      <c r="AY526" s="222" t="s">
        <v>204</v>
      </c>
      <c r="BK526" s="224">
        <f>SUM(BK527:BK530)</f>
        <v>0</v>
      </c>
    </row>
    <row r="527" s="2" customFormat="1" ht="21.75" customHeight="1">
      <c r="A527" s="38"/>
      <c r="B527" s="39"/>
      <c r="C527" s="227" t="s">
        <v>1550</v>
      </c>
      <c r="D527" s="227" t="s">
        <v>207</v>
      </c>
      <c r="E527" s="228" t="s">
        <v>1551</v>
      </c>
      <c r="F527" s="229" t="s">
        <v>1552</v>
      </c>
      <c r="G527" s="230" t="s">
        <v>250</v>
      </c>
      <c r="H527" s="231">
        <v>98.305999999999997</v>
      </c>
      <c r="I527" s="232"/>
      <c r="J527" s="233">
        <f>ROUND(I527*H527,2)</f>
        <v>0</v>
      </c>
      <c r="K527" s="229" t="s">
        <v>1006</v>
      </c>
      <c r="L527" s="44"/>
      <c r="M527" s="234" t="s">
        <v>19</v>
      </c>
      <c r="N527" s="235" t="s">
        <v>45</v>
      </c>
      <c r="O527" s="84"/>
      <c r="P527" s="236">
        <f>O527*H527</f>
        <v>0</v>
      </c>
      <c r="Q527" s="236">
        <v>0</v>
      </c>
      <c r="R527" s="236">
        <f>Q527*H527</f>
        <v>0</v>
      </c>
      <c r="S527" s="236">
        <v>0</v>
      </c>
      <c r="T527" s="237">
        <f>S527*H527</f>
        <v>0</v>
      </c>
      <c r="U527" s="38"/>
      <c r="V527" s="38"/>
      <c r="W527" s="38"/>
      <c r="X527" s="38"/>
      <c r="Y527" s="38"/>
      <c r="Z527" s="38"/>
      <c r="AA527" s="38"/>
      <c r="AB527" s="38"/>
      <c r="AC527" s="38"/>
      <c r="AD527" s="38"/>
      <c r="AE527" s="38"/>
      <c r="AR527" s="238" t="s">
        <v>104</v>
      </c>
      <c r="AT527" s="238" t="s">
        <v>207</v>
      </c>
      <c r="AU527" s="238" t="s">
        <v>83</v>
      </c>
      <c r="AY527" s="17" t="s">
        <v>204</v>
      </c>
      <c r="BE527" s="239">
        <f>IF(N527="základní",J527,0)</f>
        <v>0</v>
      </c>
      <c r="BF527" s="239">
        <f>IF(N527="snížená",J527,0)</f>
        <v>0</v>
      </c>
      <c r="BG527" s="239">
        <f>IF(N527="zákl. přenesená",J527,0)</f>
        <v>0</v>
      </c>
      <c r="BH527" s="239">
        <f>IF(N527="sníž. přenesená",J527,0)</f>
        <v>0</v>
      </c>
      <c r="BI527" s="239">
        <f>IF(N527="nulová",J527,0)</f>
        <v>0</v>
      </c>
      <c r="BJ527" s="17" t="s">
        <v>81</v>
      </c>
      <c r="BK527" s="239">
        <f>ROUND(I527*H527,2)</f>
        <v>0</v>
      </c>
      <c r="BL527" s="17" t="s">
        <v>104</v>
      </c>
      <c r="BM527" s="238" t="s">
        <v>1553</v>
      </c>
    </row>
    <row r="528" s="2" customFormat="1">
      <c r="A528" s="38"/>
      <c r="B528" s="39"/>
      <c r="C528" s="40"/>
      <c r="D528" s="240" t="s">
        <v>213</v>
      </c>
      <c r="E528" s="40"/>
      <c r="F528" s="241" t="s">
        <v>1554</v>
      </c>
      <c r="G528" s="40"/>
      <c r="H528" s="40"/>
      <c r="I528" s="147"/>
      <c r="J528" s="40"/>
      <c r="K528" s="40"/>
      <c r="L528" s="44"/>
      <c r="M528" s="242"/>
      <c r="N528" s="243"/>
      <c r="O528" s="84"/>
      <c r="P528" s="84"/>
      <c r="Q528" s="84"/>
      <c r="R528" s="84"/>
      <c r="S528" s="84"/>
      <c r="T528" s="85"/>
      <c r="U528" s="38"/>
      <c r="V528" s="38"/>
      <c r="W528" s="38"/>
      <c r="X528" s="38"/>
      <c r="Y528" s="38"/>
      <c r="Z528" s="38"/>
      <c r="AA528" s="38"/>
      <c r="AB528" s="38"/>
      <c r="AC528" s="38"/>
      <c r="AD528" s="38"/>
      <c r="AE528" s="38"/>
      <c r="AT528" s="17" t="s">
        <v>213</v>
      </c>
      <c r="AU528" s="17" t="s">
        <v>83</v>
      </c>
    </row>
    <row r="529" s="2" customFormat="1">
      <c r="A529" s="38"/>
      <c r="B529" s="39"/>
      <c r="C529" s="40"/>
      <c r="D529" s="240" t="s">
        <v>215</v>
      </c>
      <c r="E529" s="40"/>
      <c r="F529" s="244" t="s">
        <v>1555</v>
      </c>
      <c r="G529" s="40"/>
      <c r="H529" s="40"/>
      <c r="I529" s="147"/>
      <c r="J529" s="40"/>
      <c r="K529" s="40"/>
      <c r="L529" s="44"/>
      <c r="M529" s="242"/>
      <c r="N529" s="243"/>
      <c r="O529" s="84"/>
      <c r="P529" s="84"/>
      <c r="Q529" s="84"/>
      <c r="R529" s="84"/>
      <c r="S529" s="84"/>
      <c r="T529" s="85"/>
      <c r="U529" s="38"/>
      <c r="V529" s="38"/>
      <c r="W529" s="38"/>
      <c r="X529" s="38"/>
      <c r="Y529" s="38"/>
      <c r="Z529" s="38"/>
      <c r="AA529" s="38"/>
      <c r="AB529" s="38"/>
      <c r="AC529" s="38"/>
      <c r="AD529" s="38"/>
      <c r="AE529" s="38"/>
      <c r="AT529" s="17" t="s">
        <v>215</v>
      </c>
      <c r="AU529" s="17" t="s">
        <v>83</v>
      </c>
    </row>
    <row r="530" s="2" customFormat="1">
      <c r="A530" s="38"/>
      <c r="B530" s="39"/>
      <c r="C530" s="40"/>
      <c r="D530" s="240" t="s">
        <v>240</v>
      </c>
      <c r="E530" s="40"/>
      <c r="F530" s="244" t="s">
        <v>1556</v>
      </c>
      <c r="G530" s="40"/>
      <c r="H530" s="40"/>
      <c r="I530" s="147"/>
      <c r="J530" s="40"/>
      <c r="K530" s="40"/>
      <c r="L530" s="44"/>
      <c r="M530" s="242"/>
      <c r="N530" s="243"/>
      <c r="O530" s="84"/>
      <c r="P530" s="84"/>
      <c r="Q530" s="84"/>
      <c r="R530" s="84"/>
      <c r="S530" s="84"/>
      <c r="T530" s="85"/>
      <c r="U530" s="38"/>
      <c r="V530" s="38"/>
      <c r="W530" s="38"/>
      <c r="X530" s="38"/>
      <c r="Y530" s="38"/>
      <c r="Z530" s="38"/>
      <c r="AA530" s="38"/>
      <c r="AB530" s="38"/>
      <c r="AC530" s="38"/>
      <c r="AD530" s="38"/>
      <c r="AE530" s="38"/>
      <c r="AT530" s="17" t="s">
        <v>240</v>
      </c>
      <c r="AU530" s="17" t="s">
        <v>83</v>
      </c>
    </row>
    <row r="531" s="12" customFormat="1" ht="25.92" customHeight="1">
      <c r="A531" s="12"/>
      <c r="B531" s="211"/>
      <c r="C531" s="212"/>
      <c r="D531" s="213" t="s">
        <v>73</v>
      </c>
      <c r="E531" s="214" t="s">
        <v>1557</v>
      </c>
      <c r="F531" s="214" t="s">
        <v>1558</v>
      </c>
      <c r="G531" s="212"/>
      <c r="H531" s="212"/>
      <c r="I531" s="215"/>
      <c r="J531" s="216">
        <f>BK531</f>
        <v>0</v>
      </c>
      <c r="K531" s="212"/>
      <c r="L531" s="217"/>
      <c r="M531" s="218"/>
      <c r="N531" s="219"/>
      <c r="O531" s="219"/>
      <c r="P531" s="220">
        <f>P532+P568+P579</f>
        <v>0</v>
      </c>
      <c r="Q531" s="219"/>
      <c r="R531" s="220">
        <f>R532+R568+R579</f>
        <v>0.029046000000000002</v>
      </c>
      <c r="S531" s="219"/>
      <c r="T531" s="221">
        <f>T532+T568+T579</f>
        <v>0</v>
      </c>
      <c r="U531" s="12"/>
      <c r="V531" s="12"/>
      <c r="W531" s="12"/>
      <c r="X531" s="12"/>
      <c r="Y531" s="12"/>
      <c r="Z531" s="12"/>
      <c r="AA531" s="12"/>
      <c r="AB531" s="12"/>
      <c r="AC531" s="12"/>
      <c r="AD531" s="12"/>
      <c r="AE531" s="12"/>
      <c r="AR531" s="222" t="s">
        <v>83</v>
      </c>
      <c r="AT531" s="223" t="s">
        <v>73</v>
      </c>
      <c r="AU531" s="223" t="s">
        <v>74</v>
      </c>
      <c r="AY531" s="222" t="s">
        <v>204</v>
      </c>
      <c r="BK531" s="224">
        <f>BK532+BK568+BK579</f>
        <v>0</v>
      </c>
    </row>
    <row r="532" s="12" customFormat="1" ht="22.8" customHeight="1">
      <c r="A532" s="12"/>
      <c r="B532" s="211"/>
      <c r="C532" s="212"/>
      <c r="D532" s="213" t="s">
        <v>73</v>
      </c>
      <c r="E532" s="225" t="s">
        <v>1559</v>
      </c>
      <c r="F532" s="225" t="s">
        <v>1560</v>
      </c>
      <c r="G532" s="212"/>
      <c r="H532" s="212"/>
      <c r="I532" s="215"/>
      <c r="J532" s="226">
        <f>BK532</f>
        <v>0</v>
      </c>
      <c r="K532" s="212"/>
      <c r="L532" s="217"/>
      <c r="M532" s="218"/>
      <c r="N532" s="219"/>
      <c r="O532" s="219"/>
      <c r="P532" s="220">
        <f>SUM(P533:P567)</f>
        <v>0</v>
      </c>
      <c r="Q532" s="219"/>
      <c r="R532" s="220">
        <f>SUM(R533:R567)</f>
        <v>0.029000000000000001</v>
      </c>
      <c r="S532" s="219"/>
      <c r="T532" s="221">
        <f>SUM(T533:T567)</f>
        <v>0</v>
      </c>
      <c r="U532" s="12"/>
      <c r="V532" s="12"/>
      <c r="W532" s="12"/>
      <c r="X532" s="12"/>
      <c r="Y532" s="12"/>
      <c r="Z532" s="12"/>
      <c r="AA532" s="12"/>
      <c r="AB532" s="12"/>
      <c r="AC532" s="12"/>
      <c r="AD532" s="12"/>
      <c r="AE532" s="12"/>
      <c r="AR532" s="222" t="s">
        <v>83</v>
      </c>
      <c r="AT532" s="223" t="s">
        <v>73</v>
      </c>
      <c r="AU532" s="223" t="s">
        <v>81</v>
      </c>
      <c r="AY532" s="222" t="s">
        <v>204</v>
      </c>
      <c r="BK532" s="224">
        <f>SUM(BK533:BK567)</f>
        <v>0</v>
      </c>
    </row>
    <row r="533" s="2" customFormat="1" ht="21.75" customHeight="1">
      <c r="A533" s="38"/>
      <c r="B533" s="39"/>
      <c r="C533" s="227" t="s">
        <v>1561</v>
      </c>
      <c r="D533" s="227" t="s">
        <v>207</v>
      </c>
      <c r="E533" s="228" t="s">
        <v>1562</v>
      </c>
      <c r="F533" s="229" t="s">
        <v>1563</v>
      </c>
      <c r="G533" s="230" t="s">
        <v>525</v>
      </c>
      <c r="H533" s="231">
        <v>21.172999999999998</v>
      </c>
      <c r="I533" s="232"/>
      <c r="J533" s="233">
        <f>ROUND(I533*H533,2)</f>
        <v>0</v>
      </c>
      <c r="K533" s="229" t="s">
        <v>1006</v>
      </c>
      <c r="L533" s="44"/>
      <c r="M533" s="234" t="s">
        <v>19</v>
      </c>
      <c r="N533" s="235" t="s">
        <v>45</v>
      </c>
      <c r="O533" s="84"/>
      <c r="P533" s="236">
        <f>O533*H533</f>
        <v>0</v>
      </c>
      <c r="Q533" s="236">
        <v>0</v>
      </c>
      <c r="R533" s="236">
        <f>Q533*H533</f>
        <v>0</v>
      </c>
      <c r="S533" s="236">
        <v>0</v>
      </c>
      <c r="T533" s="237">
        <f>S533*H533</f>
        <v>0</v>
      </c>
      <c r="U533" s="38"/>
      <c r="V533" s="38"/>
      <c r="W533" s="38"/>
      <c r="X533" s="38"/>
      <c r="Y533" s="38"/>
      <c r="Z533" s="38"/>
      <c r="AA533" s="38"/>
      <c r="AB533" s="38"/>
      <c r="AC533" s="38"/>
      <c r="AD533" s="38"/>
      <c r="AE533" s="38"/>
      <c r="AR533" s="238" t="s">
        <v>311</v>
      </c>
      <c r="AT533" s="238" t="s">
        <v>207</v>
      </c>
      <c r="AU533" s="238" t="s">
        <v>83</v>
      </c>
      <c r="AY533" s="17" t="s">
        <v>204</v>
      </c>
      <c r="BE533" s="239">
        <f>IF(N533="základní",J533,0)</f>
        <v>0</v>
      </c>
      <c r="BF533" s="239">
        <f>IF(N533="snížená",J533,0)</f>
        <v>0</v>
      </c>
      <c r="BG533" s="239">
        <f>IF(N533="zákl. přenesená",J533,0)</f>
        <v>0</v>
      </c>
      <c r="BH533" s="239">
        <f>IF(N533="sníž. přenesená",J533,0)</f>
        <v>0</v>
      </c>
      <c r="BI533" s="239">
        <f>IF(N533="nulová",J533,0)</f>
        <v>0</v>
      </c>
      <c r="BJ533" s="17" t="s">
        <v>81</v>
      </c>
      <c r="BK533" s="239">
        <f>ROUND(I533*H533,2)</f>
        <v>0</v>
      </c>
      <c r="BL533" s="17" t="s">
        <v>311</v>
      </c>
      <c r="BM533" s="238" t="s">
        <v>1564</v>
      </c>
    </row>
    <row r="534" s="2" customFormat="1">
      <c r="A534" s="38"/>
      <c r="B534" s="39"/>
      <c r="C534" s="40"/>
      <c r="D534" s="240" t="s">
        <v>213</v>
      </c>
      <c r="E534" s="40"/>
      <c r="F534" s="241" t="s">
        <v>1565</v>
      </c>
      <c r="G534" s="40"/>
      <c r="H534" s="40"/>
      <c r="I534" s="147"/>
      <c r="J534" s="40"/>
      <c r="K534" s="40"/>
      <c r="L534" s="44"/>
      <c r="M534" s="242"/>
      <c r="N534" s="243"/>
      <c r="O534" s="84"/>
      <c r="P534" s="84"/>
      <c r="Q534" s="84"/>
      <c r="R534" s="84"/>
      <c r="S534" s="84"/>
      <c r="T534" s="85"/>
      <c r="U534" s="38"/>
      <c r="V534" s="38"/>
      <c r="W534" s="38"/>
      <c r="X534" s="38"/>
      <c r="Y534" s="38"/>
      <c r="Z534" s="38"/>
      <c r="AA534" s="38"/>
      <c r="AB534" s="38"/>
      <c r="AC534" s="38"/>
      <c r="AD534" s="38"/>
      <c r="AE534" s="38"/>
      <c r="AT534" s="17" t="s">
        <v>213</v>
      </c>
      <c r="AU534" s="17" t="s">
        <v>83</v>
      </c>
    </row>
    <row r="535" s="2" customFormat="1">
      <c r="A535" s="38"/>
      <c r="B535" s="39"/>
      <c r="C535" s="40"/>
      <c r="D535" s="240" t="s">
        <v>215</v>
      </c>
      <c r="E535" s="40"/>
      <c r="F535" s="244" t="s">
        <v>1566</v>
      </c>
      <c r="G535" s="40"/>
      <c r="H535" s="40"/>
      <c r="I535" s="147"/>
      <c r="J535" s="40"/>
      <c r="K535" s="40"/>
      <c r="L535" s="44"/>
      <c r="M535" s="242"/>
      <c r="N535" s="243"/>
      <c r="O535" s="84"/>
      <c r="P535" s="84"/>
      <c r="Q535" s="84"/>
      <c r="R535" s="84"/>
      <c r="S535" s="84"/>
      <c r="T535" s="85"/>
      <c r="U535" s="38"/>
      <c r="V535" s="38"/>
      <c r="W535" s="38"/>
      <c r="X535" s="38"/>
      <c r="Y535" s="38"/>
      <c r="Z535" s="38"/>
      <c r="AA535" s="38"/>
      <c r="AB535" s="38"/>
      <c r="AC535" s="38"/>
      <c r="AD535" s="38"/>
      <c r="AE535" s="38"/>
      <c r="AT535" s="17" t="s">
        <v>215</v>
      </c>
      <c r="AU535" s="17" t="s">
        <v>83</v>
      </c>
    </row>
    <row r="536" s="2" customFormat="1">
      <c r="A536" s="38"/>
      <c r="B536" s="39"/>
      <c r="C536" s="40"/>
      <c r="D536" s="240" t="s">
        <v>240</v>
      </c>
      <c r="E536" s="40"/>
      <c r="F536" s="244" t="s">
        <v>1567</v>
      </c>
      <c r="G536" s="40"/>
      <c r="H536" s="40"/>
      <c r="I536" s="147"/>
      <c r="J536" s="40"/>
      <c r="K536" s="40"/>
      <c r="L536" s="44"/>
      <c r="M536" s="242"/>
      <c r="N536" s="243"/>
      <c r="O536" s="84"/>
      <c r="P536" s="84"/>
      <c r="Q536" s="84"/>
      <c r="R536" s="84"/>
      <c r="S536" s="84"/>
      <c r="T536" s="85"/>
      <c r="U536" s="38"/>
      <c r="V536" s="38"/>
      <c r="W536" s="38"/>
      <c r="X536" s="38"/>
      <c r="Y536" s="38"/>
      <c r="Z536" s="38"/>
      <c r="AA536" s="38"/>
      <c r="AB536" s="38"/>
      <c r="AC536" s="38"/>
      <c r="AD536" s="38"/>
      <c r="AE536" s="38"/>
      <c r="AT536" s="17" t="s">
        <v>240</v>
      </c>
      <c r="AU536" s="17" t="s">
        <v>83</v>
      </c>
    </row>
    <row r="537" s="13" customFormat="1">
      <c r="A537" s="13"/>
      <c r="B537" s="245"/>
      <c r="C537" s="246"/>
      <c r="D537" s="240" t="s">
        <v>217</v>
      </c>
      <c r="E537" s="247" t="s">
        <v>19</v>
      </c>
      <c r="F537" s="248" t="s">
        <v>1568</v>
      </c>
      <c r="G537" s="246"/>
      <c r="H537" s="247" t="s">
        <v>19</v>
      </c>
      <c r="I537" s="249"/>
      <c r="J537" s="246"/>
      <c r="K537" s="246"/>
      <c r="L537" s="250"/>
      <c r="M537" s="251"/>
      <c r="N537" s="252"/>
      <c r="O537" s="252"/>
      <c r="P537" s="252"/>
      <c r="Q537" s="252"/>
      <c r="R537" s="252"/>
      <c r="S537" s="252"/>
      <c r="T537" s="253"/>
      <c r="U537" s="13"/>
      <c r="V537" s="13"/>
      <c r="W537" s="13"/>
      <c r="X537" s="13"/>
      <c r="Y537" s="13"/>
      <c r="Z537" s="13"/>
      <c r="AA537" s="13"/>
      <c r="AB537" s="13"/>
      <c r="AC537" s="13"/>
      <c r="AD537" s="13"/>
      <c r="AE537" s="13"/>
      <c r="AT537" s="254" t="s">
        <v>217</v>
      </c>
      <c r="AU537" s="254" t="s">
        <v>83</v>
      </c>
      <c r="AV537" s="13" t="s">
        <v>81</v>
      </c>
      <c r="AW537" s="13" t="s">
        <v>35</v>
      </c>
      <c r="AX537" s="13" t="s">
        <v>74</v>
      </c>
      <c r="AY537" s="254" t="s">
        <v>204</v>
      </c>
    </row>
    <row r="538" s="14" customFormat="1">
      <c r="A538" s="14"/>
      <c r="B538" s="255"/>
      <c r="C538" s="256"/>
      <c r="D538" s="240" t="s">
        <v>217</v>
      </c>
      <c r="E538" s="257" t="s">
        <v>19</v>
      </c>
      <c r="F538" s="258" t="s">
        <v>1569</v>
      </c>
      <c r="G538" s="256"/>
      <c r="H538" s="259">
        <v>4.4100000000000001</v>
      </c>
      <c r="I538" s="260"/>
      <c r="J538" s="256"/>
      <c r="K538" s="256"/>
      <c r="L538" s="261"/>
      <c r="M538" s="262"/>
      <c r="N538" s="263"/>
      <c r="O538" s="263"/>
      <c r="P538" s="263"/>
      <c r="Q538" s="263"/>
      <c r="R538" s="263"/>
      <c r="S538" s="263"/>
      <c r="T538" s="264"/>
      <c r="U538" s="14"/>
      <c r="V538" s="14"/>
      <c r="W538" s="14"/>
      <c r="X538" s="14"/>
      <c r="Y538" s="14"/>
      <c r="Z538" s="14"/>
      <c r="AA538" s="14"/>
      <c r="AB538" s="14"/>
      <c r="AC538" s="14"/>
      <c r="AD538" s="14"/>
      <c r="AE538" s="14"/>
      <c r="AT538" s="265" t="s">
        <v>217</v>
      </c>
      <c r="AU538" s="265" t="s">
        <v>83</v>
      </c>
      <c r="AV538" s="14" t="s">
        <v>83</v>
      </c>
      <c r="AW538" s="14" t="s">
        <v>35</v>
      </c>
      <c r="AX538" s="14" t="s">
        <v>74</v>
      </c>
      <c r="AY538" s="265" t="s">
        <v>204</v>
      </c>
    </row>
    <row r="539" s="14" customFormat="1">
      <c r="A539" s="14"/>
      <c r="B539" s="255"/>
      <c r="C539" s="256"/>
      <c r="D539" s="240" t="s">
        <v>217</v>
      </c>
      <c r="E539" s="257" t="s">
        <v>19</v>
      </c>
      <c r="F539" s="258" t="s">
        <v>1570</v>
      </c>
      <c r="G539" s="256"/>
      <c r="H539" s="259">
        <v>7.3499999999999996</v>
      </c>
      <c r="I539" s="260"/>
      <c r="J539" s="256"/>
      <c r="K539" s="256"/>
      <c r="L539" s="261"/>
      <c r="M539" s="262"/>
      <c r="N539" s="263"/>
      <c r="O539" s="263"/>
      <c r="P539" s="263"/>
      <c r="Q539" s="263"/>
      <c r="R539" s="263"/>
      <c r="S539" s="263"/>
      <c r="T539" s="264"/>
      <c r="U539" s="14"/>
      <c r="V539" s="14"/>
      <c r="W539" s="14"/>
      <c r="X539" s="14"/>
      <c r="Y539" s="14"/>
      <c r="Z539" s="14"/>
      <c r="AA539" s="14"/>
      <c r="AB539" s="14"/>
      <c r="AC539" s="14"/>
      <c r="AD539" s="14"/>
      <c r="AE539" s="14"/>
      <c r="AT539" s="265" t="s">
        <v>217</v>
      </c>
      <c r="AU539" s="265" t="s">
        <v>83</v>
      </c>
      <c r="AV539" s="14" t="s">
        <v>83</v>
      </c>
      <c r="AW539" s="14" t="s">
        <v>35</v>
      </c>
      <c r="AX539" s="14" t="s">
        <v>74</v>
      </c>
      <c r="AY539" s="265" t="s">
        <v>204</v>
      </c>
    </row>
    <row r="540" s="13" customFormat="1">
      <c r="A540" s="13"/>
      <c r="B540" s="245"/>
      <c r="C540" s="246"/>
      <c r="D540" s="240" t="s">
        <v>217</v>
      </c>
      <c r="E540" s="247" t="s">
        <v>19</v>
      </c>
      <c r="F540" s="248" t="s">
        <v>1571</v>
      </c>
      <c r="G540" s="246"/>
      <c r="H540" s="247" t="s">
        <v>19</v>
      </c>
      <c r="I540" s="249"/>
      <c r="J540" s="246"/>
      <c r="K540" s="246"/>
      <c r="L540" s="250"/>
      <c r="M540" s="251"/>
      <c r="N540" s="252"/>
      <c r="O540" s="252"/>
      <c r="P540" s="252"/>
      <c r="Q540" s="252"/>
      <c r="R540" s="252"/>
      <c r="S540" s="252"/>
      <c r="T540" s="253"/>
      <c r="U540" s="13"/>
      <c r="V540" s="13"/>
      <c r="W540" s="13"/>
      <c r="X540" s="13"/>
      <c r="Y540" s="13"/>
      <c r="Z540" s="13"/>
      <c r="AA540" s="13"/>
      <c r="AB540" s="13"/>
      <c r="AC540" s="13"/>
      <c r="AD540" s="13"/>
      <c r="AE540" s="13"/>
      <c r="AT540" s="254" t="s">
        <v>217</v>
      </c>
      <c r="AU540" s="254" t="s">
        <v>83</v>
      </c>
      <c r="AV540" s="13" t="s">
        <v>81</v>
      </c>
      <c r="AW540" s="13" t="s">
        <v>35</v>
      </c>
      <c r="AX540" s="13" t="s">
        <v>74</v>
      </c>
      <c r="AY540" s="254" t="s">
        <v>204</v>
      </c>
    </row>
    <row r="541" s="14" customFormat="1">
      <c r="A541" s="14"/>
      <c r="B541" s="255"/>
      <c r="C541" s="256"/>
      <c r="D541" s="240" t="s">
        <v>217</v>
      </c>
      <c r="E541" s="257" t="s">
        <v>19</v>
      </c>
      <c r="F541" s="258" t="s">
        <v>1572</v>
      </c>
      <c r="G541" s="256"/>
      <c r="H541" s="259">
        <v>2.3679999999999999</v>
      </c>
      <c r="I541" s="260"/>
      <c r="J541" s="256"/>
      <c r="K541" s="256"/>
      <c r="L541" s="261"/>
      <c r="M541" s="262"/>
      <c r="N541" s="263"/>
      <c r="O541" s="263"/>
      <c r="P541" s="263"/>
      <c r="Q541" s="263"/>
      <c r="R541" s="263"/>
      <c r="S541" s="263"/>
      <c r="T541" s="264"/>
      <c r="U541" s="14"/>
      <c r="V541" s="14"/>
      <c r="W541" s="14"/>
      <c r="X541" s="14"/>
      <c r="Y541" s="14"/>
      <c r="Z541" s="14"/>
      <c r="AA541" s="14"/>
      <c r="AB541" s="14"/>
      <c r="AC541" s="14"/>
      <c r="AD541" s="14"/>
      <c r="AE541" s="14"/>
      <c r="AT541" s="265" t="s">
        <v>217</v>
      </c>
      <c r="AU541" s="265" t="s">
        <v>83</v>
      </c>
      <c r="AV541" s="14" t="s">
        <v>83</v>
      </c>
      <c r="AW541" s="14" t="s">
        <v>35</v>
      </c>
      <c r="AX541" s="14" t="s">
        <v>74</v>
      </c>
      <c r="AY541" s="265" t="s">
        <v>204</v>
      </c>
    </row>
    <row r="542" s="14" customFormat="1">
      <c r="A542" s="14"/>
      <c r="B542" s="255"/>
      <c r="C542" s="256"/>
      <c r="D542" s="240" t="s">
        <v>217</v>
      </c>
      <c r="E542" s="257" t="s">
        <v>19</v>
      </c>
      <c r="F542" s="258" t="s">
        <v>1573</v>
      </c>
      <c r="G542" s="256"/>
      <c r="H542" s="259">
        <v>7.0449999999999999</v>
      </c>
      <c r="I542" s="260"/>
      <c r="J542" s="256"/>
      <c r="K542" s="256"/>
      <c r="L542" s="261"/>
      <c r="M542" s="262"/>
      <c r="N542" s="263"/>
      <c r="O542" s="263"/>
      <c r="P542" s="263"/>
      <c r="Q542" s="263"/>
      <c r="R542" s="263"/>
      <c r="S542" s="263"/>
      <c r="T542" s="264"/>
      <c r="U542" s="14"/>
      <c r="V542" s="14"/>
      <c r="W542" s="14"/>
      <c r="X542" s="14"/>
      <c r="Y542" s="14"/>
      <c r="Z542" s="14"/>
      <c r="AA542" s="14"/>
      <c r="AB542" s="14"/>
      <c r="AC542" s="14"/>
      <c r="AD542" s="14"/>
      <c r="AE542" s="14"/>
      <c r="AT542" s="265" t="s">
        <v>217</v>
      </c>
      <c r="AU542" s="265" t="s">
        <v>83</v>
      </c>
      <c r="AV542" s="14" t="s">
        <v>83</v>
      </c>
      <c r="AW542" s="14" t="s">
        <v>35</v>
      </c>
      <c r="AX542" s="14" t="s">
        <v>74</v>
      </c>
      <c r="AY542" s="265" t="s">
        <v>204</v>
      </c>
    </row>
    <row r="543" s="15" customFormat="1">
      <c r="A543" s="15"/>
      <c r="B543" s="266"/>
      <c r="C543" s="267"/>
      <c r="D543" s="240" t="s">
        <v>217</v>
      </c>
      <c r="E543" s="268" t="s">
        <v>19</v>
      </c>
      <c r="F543" s="269" t="s">
        <v>268</v>
      </c>
      <c r="G543" s="267"/>
      <c r="H543" s="270">
        <v>21.172999999999998</v>
      </c>
      <c r="I543" s="271"/>
      <c r="J543" s="267"/>
      <c r="K543" s="267"/>
      <c r="L543" s="272"/>
      <c r="M543" s="273"/>
      <c r="N543" s="274"/>
      <c r="O543" s="274"/>
      <c r="P543" s="274"/>
      <c r="Q543" s="274"/>
      <c r="R543" s="274"/>
      <c r="S543" s="274"/>
      <c r="T543" s="275"/>
      <c r="U543" s="15"/>
      <c r="V543" s="15"/>
      <c r="W543" s="15"/>
      <c r="X543" s="15"/>
      <c r="Y543" s="15"/>
      <c r="Z543" s="15"/>
      <c r="AA543" s="15"/>
      <c r="AB543" s="15"/>
      <c r="AC543" s="15"/>
      <c r="AD543" s="15"/>
      <c r="AE543" s="15"/>
      <c r="AT543" s="276" t="s">
        <v>217</v>
      </c>
      <c r="AU543" s="276" t="s">
        <v>83</v>
      </c>
      <c r="AV543" s="15" t="s">
        <v>104</v>
      </c>
      <c r="AW543" s="15" t="s">
        <v>35</v>
      </c>
      <c r="AX543" s="15" t="s">
        <v>81</v>
      </c>
      <c r="AY543" s="276" t="s">
        <v>204</v>
      </c>
    </row>
    <row r="544" s="2" customFormat="1" ht="16.5" customHeight="1">
      <c r="A544" s="38"/>
      <c r="B544" s="39"/>
      <c r="C544" s="277" t="s">
        <v>1574</v>
      </c>
      <c r="D544" s="277" t="s">
        <v>270</v>
      </c>
      <c r="E544" s="278" t="s">
        <v>1575</v>
      </c>
      <c r="F544" s="279" t="s">
        <v>1576</v>
      </c>
      <c r="G544" s="280" t="s">
        <v>250</v>
      </c>
      <c r="H544" s="281">
        <v>0.0080000000000000002</v>
      </c>
      <c r="I544" s="282"/>
      <c r="J544" s="283">
        <f>ROUND(I544*H544,2)</f>
        <v>0</v>
      </c>
      <c r="K544" s="279" t="s">
        <v>1006</v>
      </c>
      <c r="L544" s="284"/>
      <c r="M544" s="285" t="s">
        <v>19</v>
      </c>
      <c r="N544" s="286" t="s">
        <v>45</v>
      </c>
      <c r="O544" s="84"/>
      <c r="P544" s="236">
        <f>O544*H544</f>
        <v>0</v>
      </c>
      <c r="Q544" s="236">
        <v>1</v>
      </c>
      <c r="R544" s="236">
        <f>Q544*H544</f>
        <v>0.0080000000000000002</v>
      </c>
      <c r="S544" s="236">
        <v>0</v>
      </c>
      <c r="T544" s="237">
        <f>S544*H544</f>
        <v>0</v>
      </c>
      <c r="U544" s="38"/>
      <c r="V544" s="38"/>
      <c r="W544" s="38"/>
      <c r="X544" s="38"/>
      <c r="Y544" s="38"/>
      <c r="Z544" s="38"/>
      <c r="AA544" s="38"/>
      <c r="AB544" s="38"/>
      <c r="AC544" s="38"/>
      <c r="AD544" s="38"/>
      <c r="AE544" s="38"/>
      <c r="AR544" s="238" t="s">
        <v>394</v>
      </c>
      <c r="AT544" s="238" t="s">
        <v>270</v>
      </c>
      <c r="AU544" s="238" t="s">
        <v>83</v>
      </c>
      <c r="AY544" s="17" t="s">
        <v>204</v>
      </c>
      <c r="BE544" s="239">
        <f>IF(N544="základní",J544,0)</f>
        <v>0</v>
      </c>
      <c r="BF544" s="239">
        <f>IF(N544="snížená",J544,0)</f>
        <v>0</v>
      </c>
      <c r="BG544" s="239">
        <f>IF(N544="zákl. přenesená",J544,0)</f>
        <v>0</v>
      </c>
      <c r="BH544" s="239">
        <f>IF(N544="sníž. přenesená",J544,0)</f>
        <v>0</v>
      </c>
      <c r="BI544" s="239">
        <f>IF(N544="nulová",J544,0)</f>
        <v>0</v>
      </c>
      <c r="BJ544" s="17" t="s">
        <v>81</v>
      </c>
      <c r="BK544" s="239">
        <f>ROUND(I544*H544,2)</f>
        <v>0</v>
      </c>
      <c r="BL544" s="17" t="s">
        <v>311</v>
      </c>
      <c r="BM544" s="238" t="s">
        <v>1577</v>
      </c>
    </row>
    <row r="545" s="2" customFormat="1">
      <c r="A545" s="38"/>
      <c r="B545" s="39"/>
      <c r="C545" s="40"/>
      <c r="D545" s="240" t="s">
        <v>213</v>
      </c>
      <c r="E545" s="40"/>
      <c r="F545" s="241" t="s">
        <v>1576</v>
      </c>
      <c r="G545" s="40"/>
      <c r="H545" s="40"/>
      <c r="I545" s="147"/>
      <c r="J545" s="40"/>
      <c r="K545" s="40"/>
      <c r="L545" s="44"/>
      <c r="M545" s="242"/>
      <c r="N545" s="243"/>
      <c r="O545" s="84"/>
      <c r="P545" s="84"/>
      <c r="Q545" s="84"/>
      <c r="R545" s="84"/>
      <c r="S545" s="84"/>
      <c r="T545" s="85"/>
      <c r="U545" s="38"/>
      <c r="V545" s="38"/>
      <c r="W545" s="38"/>
      <c r="X545" s="38"/>
      <c r="Y545" s="38"/>
      <c r="Z545" s="38"/>
      <c r="AA545" s="38"/>
      <c r="AB545" s="38"/>
      <c r="AC545" s="38"/>
      <c r="AD545" s="38"/>
      <c r="AE545" s="38"/>
      <c r="AT545" s="17" t="s">
        <v>213</v>
      </c>
      <c r="AU545" s="17" t="s">
        <v>83</v>
      </c>
    </row>
    <row r="546" s="2" customFormat="1">
      <c r="A546" s="38"/>
      <c r="B546" s="39"/>
      <c r="C546" s="40"/>
      <c r="D546" s="240" t="s">
        <v>240</v>
      </c>
      <c r="E546" s="40"/>
      <c r="F546" s="244" t="s">
        <v>1578</v>
      </c>
      <c r="G546" s="40"/>
      <c r="H546" s="40"/>
      <c r="I546" s="147"/>
      <c r="J546" s="40"/>
      <c r="K546" s="40"/>
      <c r="L546" s="44"/>
      <c r="M546" s="242"/>
      <c r="N546" s="243"/>
      <c r="O546" s="84"/>
      <c r="P546" s="84"/>
      <c r="Q546" s="84"/>
      <c r="R546" s="84"/>
      <c r="S546" s="84"/>
      <c r="T546" s="85"/>
      <c r="U546" s="38"/>
      <c r="V546" s="38"/>
      <c r="W546" s="38"/>
      <c r="X546" s="38"/>
      <c r="Y546" s="38"/>
      <c r="Z546" s="38"/>
      <c r="AA546" s="38"/>
      <c r="AB546" s="38"/>
      <c r="AC546" s="38"/>
      <c r="AD546" s="38"/>
      <c r="AE546" s="38"/>
      <c r="AT546" s="17" t="s">
        <v>240</v>
      </c>
      <c r="AU546" s="17" t="s">
        <v>83</v>
      </c>
    </row>
    <row r="547" s="14" customFormat="1">
      <c r="A547" s="14"/>
      <c r="B547" s="255"/>
      <c r="C547" s="256"/>
      <c r="D547" s="240" t="s">
        <v>217</v>
      </c>
      <c r="E547" s="257" t="s">
        <v>19</v>
      </c>
      <c r="F547" s="258" t="s">
        <v>1579</v>
      </c>
      <c r="G547" s="256"/>
      <c r="H547" s="259">
        <v>0.0080000000000000002</v>
      </c>
      <c r="I547" s="260"/>
      <c r="J547" s="256"/>
      <c r="K547" s="256"/>
      <c r="L547" s="261"/>
      <c r="M547" s="262"/>
      <c r="N547" s="263"/>
      <c r="O547" s="263"/>
      <c r="P547" s="263"/>
      <c r="Q547" s="263"/>
      <c r="R547" s="263"/>
      <c r="S547" s="263"/>
      <c r="T547" s="264"/>
      <c r="U547" s="14"/>
      <c r="V547" s="14"/>
      <c r="W547" s="14"/>
      <c r="X547" s="14"/>
      <c r="Y547" s="14"/>
      <c r="Z547" s="14"/>
      <c r="AA547" s="14"/>
      <c r="AB547" s="14"/>
      <c r="AC547" s="14"/>
      <c r="AD547" s="14"/>
      <c r="AE547" s="14"/>
      <c r="AT547" s="265" t="s">
        <v>217</v>
      </c>
      <c r="AU547" s="265" t="s">
        <v>83</v>
      </c>
      <c r="AV547" s="14" t="s">
        <v>83</v>
      </c>
      <c r="AW547" s="14" t="s">
        <v>35</v>
      </c>
      <c r="AX547" s="14" t="s">
        <v>81</v>
      </c>
      <c r="AY547" s="265" t="s">
        <v>204</v>
      </c>
    </row>
    <row r="548" s="2" customFormat="1" ht="21.75" customHeight="1">
      <c r="A548" s="38"/>
      <c r="B548" s="39"/>
      <c r="C548" s="227" t="s">
        <v>1580</v>
      </c>
      <c r="D548" s="227" t="s">
        <v>207</v>
      </c>
      <c r="E548" s="228" t="s">
        <v>1581</v>
      </c>
      <c r="F548" s="229" t="s">
        <v>1582</v>
      </c>
      <c r="G548" s="230" t="s">
        <v>525</v>
      </c>
      <c r="H548" s="231">
        <v>42.345999999999997</v>
      </c>
      <c r="I548" s="232"/>
      <c r="J548" s="233">
        <f>ROUND(I548*H548,2)</f>
        <v>0</v>
      </c>
      <c r="K548" s="229" t="s">
        <v>1006</v>
      </c>
      <c r="L548" s="44"/>
      <c r="M548" s="234" t="s">
        <v>19</v>
      </c>
      <c r="N548" s="235" t="s">
        <v>45</v>
      </c>
      <c r="O548" s="84"/>
      <c r="P548" s="236">
        <f>O548*H548</f>
        <v>0</v>
      </c>
      <c r="Q548" s="236">
        <v>0</v>
      </c>
      <c r="R548" s="236">
        <f>Q548*H548</f>
        <v>0</v>
      </c>
      <c r="S548" s="236">
        <v>0</v>
      </c>
      <c r="T548" s="237">
        <f>S548*H548</f>
        <v>0</v>
      </c>
      <c r="U548" s="38"/>
      <c r="V548" s="38"/>
      <c r="W548" s="38"/>
      <c r="X548" s="38"/>
      <c r="Y548" s="38"/>
      <c r="Z548" s="38"/>
      <c r="AA548" s="38"/>
      <c r="AB548" s="38"/>
      <c r="AC548" s="38"/>
      <c r="AD548" s="38"/>
      <c r="AE548" s="38"/>
      <c r="AR548" s="238" t="s">
        <v>311</v>
      </c>
      <c r="AT548" s="238" t="s">
        <v>207</v>
      </c>
      <c r="AU548" s="238" t="s">
        <v>83</v>
      </c>
      <c r="AY548" s="17" t="s">
        <v>204</v>
      </c>
      <c r="BE548" s="239">
        <f>IF(N548="základní",J548,0)</f>
        <v>0</v>
      </c>
      <c r="BF548" s="239">
        <f>IF(N548="snížená",J548,0)</f>
        <v>0</v>
      </c>
      <c r="BG548" s="239">
        <f>IF(N548="zákl. přenesená",J548,0)</f>
        <v>0</v>
      </c>
      <c r="BH548" s="239">
        <f>IF(N548="sníž. přenesená",J548,0)</f>
        <v>0</v>
      </c>
      <c r="BI548" s="239">
        <f>IF(N548="nulová",J548,0)</f>
        <v>0</v>
      </c>
      <c r="BJ548" s="17" t="s">
        <v>81</v>
      </c>
      <c r="BK548" s="239">
        <f>ROUND(I548*H548,2)</f>
        <v>0</v>
      </c>
      <c r="BL548" s="17" t="s">
        <v>311</v>
      </c>
      <c r="BM548" s="238" t="s">
        <v>1583</v>
      </c>
    </row>
    <row r="549" s="2" customFormat="1">
      <c r="A549" s="38"/>
      <c r="B549" s="39"/>
      <c r="C549" s="40"/>
      <c r="D549" s="240" t="s">
        <v>213</v>
      </c>
      <c r="E549" s="40"/>
      <c r="F549" s="241" t="s">
        <v>1584</v>
      </c>
      <c r="G549" s="40"/>
      <c r="H549" s="40"/>
      <c r="I549" s="147"/>
      <c r="J549" s="40"/>
      <c r="K549" s="40"/>
      <c r="L549" s="44"/>
      <c r="M549" s="242"/>
      <c r="N549" s="243"/>
      <c r="O549" s="84"/>
      <c r="P549" s="84"/>
      <c r="Q549" s="84"/>
      <c r="R549" s="84"/>
      <c r="S549" s="84"/>
      <c r="T549" s="85"/>
      <c r="U549" s="38"/>
      <c r="V549" s="38"/>
      <c r="W549" s="38"/>
      <c r="X549" s="38"/>
      <c r="Y549" s="38"/>
      <c r="Z549" s="38"/>
      <c r="AA549" s="38"/>
      <c r="AB549" s="38"/>
      <c r="AC549" s="38"/>
      <c r="AD549" s="38"/>
      <c r="AE549" s="38"/>
      <c r="AT549" s="17" t="s">
        <v>213</v>
      </c>
      <c r="AU549" s="17" t="s">
        <v>83</v>
      </c>
    </row>
    <row r="550" s="2" customFormat="1">
      <c r="A550" s="38"/>
      <c r="B550" s="39"/>
      <c r="C550" s="40"/>
      <c r="D550" s="240" t="s">
        <v>215</v>
      </c>
      <c r="E550" s="40"/>
      <c r="F550" s="244" t="s">
        <v>1566</v>
      </c>
      <c r="G550" s="40"/>
      <c r="H550" s="40"/>
      <c r="I550" s="147"/>
      <c r="J550" s="40"/>
      <c r="K550" s="40"/>
      <c r="L550" s="44"/>
      <c r="M550" s="242"/>
      <c r="N550" s="243"/>
      <c r="O550" s="84"/>
      <c r="P550" s="84"/>
      <c r="Q550" s="84"/>
      <c r="R550" s="84"/>
      <c r="S550" s="84"/>
      <c r="T550" s="85"/>
      <c r="U550" s="38"/>
      <c r="V550" s="38"/>
      <c r="W550" s="38"/>
      <c r="X550" s="38"/>
      <c r="Y550" s="38"/>
      <c r="Z550" s="38"/>
      <c r="AA550" s="38"/>
      <c r="AB550" s="38"/>
      <c r="AC550" s="38"/>
      <c r="AD550" s="38"/>
      <c r="AE550" s="38"/>
      <c r="AT550" s="17" t="s">
        <v>215</v>
      </c>
      <c r="AU550" s="17" t="s">
        <v>83</v>
      </c>
    </row>
    <row r="551" s="2" customFormat="1">
      <c r="A551" s="38"/>
      <c r="B551" s="39"/>
      <c r="C551" s="40"/>
      <c r="D551" s="240" t="s">
        <v>240</v>
      </c>
      <c r="E551" s="40"/>
      <c r="F551" s="244" t="s">
        <v>1585</v>
      </c>
      <c r="G551" s="40"/>
      <c r="H551" s="40"/>
      <c r="I551" s="147"/>
      <c r="J551" s="40"/>
      <c r="K551" s="40"/>
      <c r="L551" s="44"/>
      <c r="M551" s="242"/>
      <c r="N551" s="243"/>
      <c r="O551" s="84"/>
      <c r="P551" s="84"/>
      <c r="Q551" s="84"/>
      <c r="R551" s="84"/>
      <c r="S551" s="84"/>
      <c r="T551" s="85"/>
      <c r="U551" s="38"/>
      <c r="V551" s="38"/>
      <c r="W551" s="38"/>
      <c r="X551" s="38"/>
      <c r="Y551" s="38"/>
      <c r="Z551" s="38"/>
      <c r="AA551" s="38"/>
      <c r="AB551" s="38"/>
      <c r="AC551" s="38"/>
      <c r="AD551" s="38"/>
      <c r="AE551" s="38"/>
      <c r="AT551" s="17" t="s">
        <v>240</v>
      </c>
      <c r="AU551" s="17" t="s">
        <v>83</v>
      </c>
    </row>
    <row r="552" s="14" customFormat="1">
      <c r="A552" s="14"/>
      <c r="B552" s="255"/>
      <c r="C552" s="256"/>
      <c r="D552" s="240" t="s">
        <v>217</v>
      </c>
      <c r="E552" s="257" t="s">
        <v>19</v>
      </c>
      <c r="F552" s="258" t="s">
        <v>1586</v>
      </c>
      <c r="G552" s="256"/>
      <c r="H552" s="259">
        <v>42.345999999999997</v>
      </c>
      <c r="I552" s="260"/>
      <c r="J552" s="256"/>
      <c r="K552" s="256"/>
      <c r="L552" s="261"/>
      <c r="M552" s="262"/>
      <c r="N552" s="263"/>
      <c r="O552" s="263"/>
      <c r="P552" s="263"/>
      <c r="Q552" s="263"/>
      <c r="R552" s="263"/>
      <c r="S552" s="263"/>
      <c r="T552" s="264"/>
      <c r="U552" s="14"/>
      <c r="V552" s="14"/>
      <c r="W552" s="14"/>
      <c r="X552" s="14"/>
      <c r="Y552" s="14"/>
      <c r="Z552" s="14"/>
      <c r="AA552" s="14"/>
      <c r="AB552" s="14"/>
      <c r="AC552" s="14"/>
      <c r="AD552" s="14"/>
      <c r="AE552" s="14"/>
      <c r="AT552" s="265" t="s">
        <v>217</v>
      </c>
      <c r="AU552" s="265" t="s">
        <v>83</v>
      </c>
      <c r="AV552" s="14" t="s">
        <v>83</v>
      </c>
      <c r="AW552" s="14" t="s">
        <v>35</v>
      </c>
      <c r="AX552" s="14" t="s">
        <v>81</v>
      </c>
      <c r="AY552" s="265" t="s">
        <v>204</v>
      </c>
    </row>
    <row r="553" s="2" customFormat="1" ht="16.5" customHeight="1">
      <c r="A553" s="38"/>
      <c r="B553" s="39"/>
      <c r="C553" s="277" t="s">
        <v>1587</v>
      </c>
      <c r="D553" s="277" t="s">
        <v>270</v>
      </c>
      <c r="E553" s="278" t="s">
        <v>1588</v>
      </c>
      <c r="F553" s="279" t="s">
        <v>1589</v>
      </c>
      <c r="G553" s="280" t="s">
        <v>250</v>
      </c>
      <c r="H553" s="281">
        <v>0.021000000000000001</v>
      </c>
      <c r="I553" s="282"/>
      <c r="J553" s="283">
        <f>ROUND(I553*H553,2)</f>
        <v>0</v>
      </c>
      <c r="K553" s="279" t="s">
        <v>1006</v>
      </c>
      <c r="L553" s="284"/>
      <c r="M553" s="285" t="s">
        <v>19</v>
      </c>
      <c r="N553" s="286" t="s">
        <v>45</v>
      </c>
      <c r="O553" s="84"/>
      <c r="P553" s="236">
        <f>O553*H553</f>
        <v>0</v>
      </c>
      <c r="Q553" s="236">
        <v>1</v>
      </c>
      <c r="R553" s="236">
        <f>Q553*H553</f>
        <v>0.021000000000000001</v>
      </c>
      <c r="S553" s="236">
        <v>0</v>
      </c>
      <c r="T553" s="237">
        <f>S553*H553</f>
        <v>0</v>
      </c>
      <c r="U553" s="38"/>
      <c r="V553" s="38"/>
      <c r="W553" s="38"/>
      <c r="X553" s="38"/>
      <c r="Y553" s="38"/>
      <c r="Z553" s="38"/>
      <c r="AA553" s="38"/>
      <c r="AB553" s="38"/>
      <c r="AC553" s="38"/>
      <c r="AD553" s="38"/>
      <c r="AE553" s="38"/>
      <c r="AR553" s="238" t="s">
        <v>394</v>
      </c>
      <c r="AT553" s="238" t="s">
        <v>270</v>
      </c>
      <c r="AU553" s="238" t="s">
        <v>83</v>
      </c>
      <c r="AY553" s="17" t="s">
        <v>204</v>
      </c>
      <c r="BE553" s="239">
        <f>IF(N553="základní",J553,0)</f>
        <v>0</v>
      </c>
      <c r="BF553" s="239">
        <f>IF(N553="snížená",J553,0)</f>
        <v>0</v>
      </c>
      <c r="BG553" s="239">
        <f>IF(N553="zákl. přenesená",J553,0)</f>
        <v>0</v>
      </c>
      <c r="BH553" s="239">
        <f>IF(N553="sníž. přenesená",J553,0)</f>
        <v>0</v>
      </c>
      <c r="BI553" s="239">
        <f>IF(N553="nulová",J553,0)</f>
        <v>0</v>
      </c>
      <c r="BJ553" s="17" t="s">
        <v>81</v>
      </c>
      <c r="BK553" s="239">
        <f>ROUND(I553*H553,2)</f>
        <v>0</v>
      </c>
      <c r="BL553" s="17" t="s">
        <v>311</v>
      </c>
      <c r="BM553" s="238" t="s">
        <v>1590</v>
      </c>
    </row>
    <row r="554" s="2" customFormat="1">
      <c r="A554" s="38"/>
      <c r="B554" s="39"/>
      <c r="C554" s="40"/>
      <c r="D554" s="240" t="s">
        <v>213</v>
      </c>
      <c r="E554" s="40"/>
      <c r="F554" s="241" t="s">
        <v>1589</v>
      </c>
      <c r="G554" s="40"/>
      <c r="H554" s="40"/>
      <c r="I554" s="147"/>
      <c r="J554" s="40"/>
      <c r="K554" s="40"/>
      <c r="L554" s="44"/>
      <c r="M554" s="242"/>
      <c r="N554" s="243"/>
      <c r="O554" s="84"/>
      <c r="P554" s="84"/>
      <c r="Q554" s="84"/>
      <c r="R554" s="84"/>
      <c r="S554" s="84"/>
      <c r="T554" s="85"/>
      <c r="U554" s="38"/>
      <c r="V554" s="38"/>
      <c r="W554" s="38"/>
      <c r="X554" s="38"/>
      <c r="Y554" s="38"/>
      <c r="Z554" s="38"/>
      <c r="AA554" s="38"/>
      <c r="AB554" s="38"/>
      <c r="AC554" s="38"/>
      <c r="AD554" s="38"/>
      <c r="AE554" s="38"/>
      <c r="AT554" s="17" t="s">
        <v>213</v>
      </c>
      <c r="AU554" s="17" t="s">
        <v>83</v>
      </c>
    </row>
    <row r="555" s="2" customFormat="1">
      <c r="A555" s="38"/>
      <c r="B555" s="39"/>
      <c r="C555" s="40"/>
      <c r="D555" s="240" t="s">
        <v>240</v>
      </c>
      <c r="E555" s="40"/>
      <c r="F555" s="244" t="s">
        <v>1591</v>
      </c>
      <c r="G555" s="40"/>
      <c r="H555" s="40"/>
      <c r="I555" s="147"/>
      <c r="J555" s="40"/>
      <c r="K555" s="40"/>
      <c r="L555" s="44"/>
      <c r="M555" s="242"/>
      <c r="N555" s="243"/>
      <c r="O555" s="84"/>
      <c r="P555" s="84"/>
      <c r="Q555" s="84"/>
      <c r="R555" s="84"/>
      <c r="S555" s="84"/>
      <c r="T555" s="85"/>
      <c r="U555" s="38"/>
      <c r="V555" s="38"/>
      <c r="W555" s="38"/>
      <c r="X555" s="38"/>
      <c r="Y555" s="38"/>
      <c r="Z555" s="38"/>
      <c r="AA555" s="38"/>
      <c r="AB555" s="38"/>
      <c r="AC555" s="38"/>
      <c r="AD555" s="38"/>
      <c r="AE555" s="38"/>
      <c r="AT555" s="17" t="s">
        <v>240</v>
      </c>
      <c r="AU555" s="17" t="s">
        <v>83</v>
      </c>
    </row>
    <row r="556" s="14" customFormat="1">
      <c r="A556" s="14"/>
      <c r="B556" s="255"/>
      <c r="C556" s="256"/>
      <c r="D556" s="240" t="s">
        <v>217</v>
      </c>
      <c r="E556" s="257" t="s">
        <v>19</v>
      </c>
      <c r="F556" s="258" t="s">
        <v>1592</v>
      </c>
      <c r="G556" s="256"/>
      <c r="H556" s="259">
        <v>0.021000000000000001</v>
      </c>
      <c r="I556" s="260"/>
      <c r="J556" s="256"/>
      <c r="K556" s="256"/>
      <c r="L556" s="261"/>
      <c r="M556" s="262"/>
      <c r="N556" s="263"/>
      <c r="O556" s="263"/>
      <c r="P556" s="263"/>
      <c r="Q556" s="263"/>
      <c r="R556" s="263"/>
      <c r="S556" s="263"/>
      <c r="T556" s="264"/>
      <c r="U556" s="14"/>
      <c r="V556" s="14"/>
      <c r="W556" s="14"/>
      <c r="X556" s="14"/>
      <c r="Y556" s="14"/>
      <c r="Z556" s="14"/>
      <c r="AA556" s="14"/>
      <c r="AB556" s="14"/>
      <c r="AC556" s="14"/>
      <c r="AD556" s="14"/>
      <c r="AE556" s="14"/>
      <c r="AT556" s="265" t="s">
        <v>217</v>
      </c>
      <c r="AU556" s="265" t="s">
        <v>83</v>
      </c>
      <c r="AV556" s="14" t="s">
        <v>83</v>
      </c>
      <c r="AW556" s="14" t="s">
        <v>35</v>
      </c>
      <c r="AX556" s="14" t="s">
        <v>81</v>
      </c>
      <c r="AY556" s="265" t="s">
        <v>204</v>
      </c>
    </row>
    <row r="557" s="2" customFormat="1" ht="21.75" customHeight="1">
      <c r="A557" s="38"/>
      <c r="B557" s="39"/>
      <c r="C557" s="227" t="s">
        <v>1593</v>
      </c>
      <c r="D557" s="227" t="s">
        <v>207</v>
      </c>
      <c r="E557" s="228" t="s">
        <v>1594</v>
      </c>
      <c r="F557" s="229" t="s">
        <v>1595</v>
      </c>
      <c r="G557" s="230" t="s">
        <v>525</v>
      </c>
      <c r="H557" s="231">
        <v>90</v>
      </c>
      <c r="I557" s="232"/>
      <c r="J557" s="233">
        <f>ROUND(I557*H557,2)</f>
        <v>0</v>
      </c>
      <c r="K557" s="229" t="s">
        <v>19</v>
      </c>
      <c r="L557" s="44"/>
      <c r="M557" s="234" t="s">
        <v>19</v>
      </c>
      <c r="N557" s="235" t="s">
        <v>45</v>
      </c>
      <c r="O557" s="84"/>
      <c r="P557" s="236">
        <f>O557*H557</f>
        <v>0</v>
      </c>
      <c r="Q557" s="236">
        <v>0</v>
      </c>
      <c r="R557" s="236">
        <f>Q557*H557</f>
        <v>0</v>
      </c>
      <c r="S557" s="236">
        <v>0</v>
      </c>
      <c r="T557" s="237">
        <f>S557*H557</f>
        <v>0</v>
      </c>
      <c r="U557" s="38"/>
      <c r="V557" s="38"/>
      <c r="W557" s="38"/>
      <c r="X557" s="38"/>
      <c r="Y557" s="38"/>
      <c r="Z557" s="38"/>
      <c r="AA557" s="38"/>
      <c r="AB557" s="38"/>
      <c r="AC557" s="38"/>
      <c r="AD557" s="38"/>
      <c r="AE557" s="38"/>
      <c r="AR557" s="238" t="s">
        <v>104</v>
      </c>
      <c r="AT557" s="238" t="s">
        <v>207</v>
      </c>
      <c r="AU557" s="238" t="s">
        <v>83</v>
      </c>
      <c r="AY557" s="17" t="s">
        <v>204</v>
      </c>
      <c r="BE557" s="239">
        <f>IF(N557="základní",J557,0)</f>
        <v>0</v>
      </c>
      <c r="BF557" s="239">
        <f>IF(N557="snížená",J557,0)</f>
        <v>0</v>
      </c>
      <c r="BG557" s="239">
        <f>IF(N557="zákl. přenesená",J557,0)</f>
        <v>0</v>
      </c>
      <c r="BH557" s="239">
        <f>IF(N557="sníž. přenesená",J557,0)</f>
        <v>0</v>
      </c>
      <c r="BI557" s="239">
        <f>IF(N557="nulová",J557,0)</f>
        <v>0</v>
      </c>
      <c r="BJ557" s="17" t="s">
        <v>81</v>
      </c>
      <c r="BK557" s="239">
        <f>ROUND(I557*H557,2)</f>
        <v>0</v>
      </c>
      <c r="BL557" s="17" t="s">
        <v>104</v>
      </c>
      <c r="BM557" s="238" t="s">
        <v>1596</v>
      </c>
    </row>
    <row r="558" s="2" customFormat="1">
      <c r="A558" s="38"/>
      <c r="B558" s="39"/>
      <c r="C558" s="40"/>
      <c r="D558" s="240" t="s">
        <v>213</v>
      </c>
      <c r="E558" s="40"/>
      <c r="F558" s="241" t="s">
        <v>1595</v>
      </c>
      <c r="G558" s="40"/>
      <c r="H558" s="40"/>
      <c r="I558" s="147"/>
      <c r="J558" s="40"/>
      <c r="K558" s="40"/>
      <c r="L558" s="44"/>
      <c r="M558" s="242"/>
      <c r="N558" s="243"/>
      <c r="O558" s="84"/>
      <c r="P558" s="84"/>
      <c r="Q558" s="84"/>
      <c r="R558" s="84"/>
      <c r="S558" s="84"/>
      <c r="T558" s="85"/>
      <c r="U558" s="38"/>
      <c r="V558" s="38"/>
      <c r="W558" s="38"/>
      <c r="X558" s="38"/>
      <c r="Y558" s="38"/>
      <c r="Z558" s="38"/>
      <c r="AA558" s="38"/>
      <c r="AB558" s="38"/>
      <c r="AC558" s="38"/>
      <c r="AD558" s="38"/>
      <c r="AE558" s="38"/>
      <c r="AT558" s="17" t="s">
        <v>213</v>
      </c>
      <c r="AU558" s="17" t="s">
        <v>83</v>
      </c>
    </row>
    <row r="559" s="2" customFormat="1">
      <c r="A559" s="38"/>
      <c r="B559" s="39"/>
      <c r="C559" s="40"/>
      <c r="D559" s="240" t="s">
        <v>240</v>
      </c>
      <c r="E559" s="40"/>
      <c r="F559" s="244" t="s">
        <v>1123</v>
      </c>
      <c r="G559" s="40"/>
      <c r="H559" s="40"/>
      <c r="I559" s="147"/>
      <c r="J559" s="40"/>
      <c r="K559" s="40"/>
      <c r="L559" s="44"/>
      <c r="M559" s="242"/>
      <c r="N559" s="243"/>
      <c r="O559" s="84"/>
      <c r="P559" s="84"/>
      <c r="Q559" s="84"/>
      <c r="R559" s="84"/>
      <c r="S559" s="84"/>
      <c r="T559" s="85"/>
      <c r="U559" s="38"/>
      <c r="V559" s="38"/>
      <c r="W559" s="38"/>
      <c r="X559" s="38"/>
      <c r="Y559" s="38"/>
      <c r="Z559" s="38"/>
      <c r="AA559" s="38"/>
      <c r="AB559" s="38"/>
      <c r="AC559" s="38"/>
      <c r="AD559" s="38"/>
      <c r="AE559" s="38"/>
      <c r="AT559" s="17" t="s">
        <v>240</v>
      </c>
      <c r="AU559" s="17" t="s">
        <v>83</v>
      </c>
    </row>
    <row r="560" s="14" customFormat="1">
      <c r="A560" s="14"/>
      <c r="B560" s="255"/>
      <c r="C560" s="256"/>
      <c r="D560" s="240" t="s">
        <v>217</v>
      </c>
      <c r="E560" s="257" t="s">
        <v>19</v>
      </c>
      <c r="F560" s="258" t="s">
        <v>1597</v>
      </c>
      <c r="G560" s="256"/>
      <c r="H560" s="259">
        <v>90</v>
      </c>
      <c r="I560" s="260"/>
      <c r="J560" s="256"/>
      <c r="K560" s="256"/>
      <c r="L560" s="261"/>
      <c r="M560" s="262"/>
      <c r="N560" s="263"/>
      <c r="O560" s="263"/>
      <c r="P560" s="263"/>
      <c r="Q560" s="263"/>
      <c r="R560" s="263"/>
      <c r="S560" s="263"/>
      <c r="T560" s="264"/>
      <c r="U560" s="14"/>
      <c r="V560" s="14"/>
      <c r="W560" s="14"/>
      <c r="X560" s="14"/>
      <c r="Y560" s="14"/>
      <c r="Z560" s="14"/>
      <c r="AA560" s="14"/>
      <c r="AB560" s="14"/>
      <c r="AC560" s="14"/>
      <c r="AD560" s="14"/>
      <c r="AE560" s="14"/>
      <c r="AT560" s="265" t="s">
        <v>217</v>
      </c>
      <c r="AU560" s="265" t="s">
        <v>83</v>
      </c>
      <c r="AV560" s="14" t="s">
        <v>83</v>
      </c>
      <c r="AW560" s="14" t="s">
        <v>35</v>
      </c>
      <c r="AX560" s="14" t="s">
        <v>81</v>
      </c>
      <c r="AY560" s="265" t="s">
        <v>204</v>
      </c>
    </row>
    <row r="561" s="2" customFormat="1" ht="21.75" customHeight="1">
      <c r="A561" s="38"/>
      <c r="B561" s="39"/>
      <c r="C561" s="227" t="s">
        <v>1598</v>
      </c>
      <c r="D561" s="227" t="s">
        <v>207</v>
      </c>
      <c r="E561" s="228" t="s">
        <v>1599</v>
      </c>
      <c r="F561" s="229" t="s">
        <v>1600</v>
      </c>
      <c r="G561" s="230" t="s">
        <v>286</v>
      </c>
      <c r="H561" s="231">
        <v>14.699999999999999</v>
      </c>
      <c r="I561" s="232"/>
      <c r="J561" s="233">
        <f>ROUND(I561*H561,2)</f>
        <v>0</v>
      </c>
      <c r="K561" s="229" t="s">
        <v>19</v>
      </c>
      <c r="L561" s="44"/>
      <c r="M561" s="234" t="s">
        <v>19</v>
      </c>
      <c r="N561" s="235" t="s">
        <v>45</v>
      </c>
      <c r="O561" s="84"/>
      <c r="P561" s="236">
        <f>O561*H561</f>
        <v>0</v>
      </c>
      <c r="Q561" s="236">
        <v>0</v>
      </c>
      <c r="R561" s="236">
        <f>Q561*H561</f>
        <v>0</v>
      </c>
      <c r="S561" s="236">
        <v>0</v>
      </c>
      <c r="T561" s="237">
        <f>S561*H561</f>
        <v>0</v>
      </c>
      <c r="U561" s="38"/>
      <c r="V561" s="38"/>
      <c r="W561" s="38"/>
      <c r="X561" s="38"/>
      <c r="Y561" s="38"/>
      <c r="Z561" s="38"/>
      <c r="AA561" s="38"/>
      <c r="AB561" s="38"/>
      <c r="AC561" s="38"/>
      <c r="AD561" s="38"/>
      <c r="AE561" s="38"/>
      <c r="AR561" s="238" t="s">
        <v>104</v>
      </c>
      <c r="AT561" s="238" t="s">
        <v>207</v>
      </c>
      <c r="AU561" s="238" t="s">
        <v>83</v>
      </c>
      <c r="AY561" s="17" t="s">
        <v>204</v>
      </c>
      <c r="BE561" s="239">
        <f>IF(N561="základní",J561,0)</f>
        <v>0</v>
      </c>
      <c r="BF561" s="239">
        <f>IF(N561="snížená",J561,0)</f>
        <v>0</v>
      </c>
      <c r="BG561" s="239">
        <f>IF(N561="zákl. přenesená",J561,0)</f>
        <v>0</v>
      </c>
      <c r="BH561" s="239">
        <f>IF(N561="sníž. přenesená",J561,0)</f>
        <v>0</v>
      </c>
      <c r="BI561" s="239">
        <f>IF(N561="nulová",J561,0)</f>
        <v>0</v>
      </c>
      <c r="BJ561" s="17" t="s">
        <v>81</v>
      </c>
      <c r="BK561" s="239">
        <f>ROUND(I561*H561,2)</f>
        <v>0</v>
      </c>
      <c r="BL561" s="17" t="s">
        <v>104</v>
      </c>
      <c r="BM561" s="238" t="s">
        <v>1601</v>
      </c>
    </row>
    <row r="562" s="2" customFormat="1">
      <c r="A562" s="38"/>
      <c r="B562" s="39"/>
      <c r="C562" s="40"/>
      <c r="D562" s="240" t="s">
        <v>213</v>
      </c>
      <c r="E562" s="40"/>
      <c r="F562" s="241" t="s">
        <v>1600</v>
      </c>
      <c r="G562" s="40"/>
      <c r="H562" s="40"/>
      <c r="I562" s="147"/>
      <c r="J562" s="40"/>
      <c r="K562" s="40"/>
      <c r="L562" s="44"/>
      <c r="M562" s="242"/>
      <c r="N562" s="243"/>
      <c r="O562" s="84"/>
      <c r="P562" s="84"/>
      <c r="Q562" s="84"/>
      <c r="R562" s="84"/>
      <c r="S562" s="84"/>
      <c r="T562" s="85"/>
      <c r="U562" s="38"/>
      <c r="V562" s="38"/>
      <c r="W562" s="38"/>
      <c r="X562" s="38"/>
      <c r="Y562" s="38"/>
      <c r="Z562" s="38"/>
      <c r="AA562" s="38"/>
      <c r="AB562" s="38"/>
      <c r="AC562" s="38"/>
      <c r="AD562" s="38"/>
      <c r="AE562" s="38"/>
      <c r="AT562" s="17" t="s">
        <v>213</v>
      </c>
      <c r="AU562" s="17" t="s">
        <v>83</v>
      </c>
    </row>
    <row r="563" s="2" customFormat="1">
      <c r="A563" s="38"/>
      <c r="B563" s="39"/>
      <c r="C563" s="40"/>
      <c r="D563" s="240" t="s">
        <v>240</v>
      </c>
      <c r="E563" s="40"/>
      <c r="F563" s="244" t="s">
        <v>1123</v>
      </c>
      <c r="G563" s="40"/>
      <c r="H563" s="40"/>
      <c r="I563" s="147"/>
      <c r="J563" s="40"/>
      <c r="K563" s="40"/>
      <c r="L563" s="44"/>
      <c r="M563" s="242"/>
      <c r="N563" s="243"/>
      <c r="O563" s="84"/>
      <c r="P563" s="84"/>
      <c r="Q563" s="84"/>
      <c r="R563" s="84"/>
      <c r="S563" s="84"/>
      <c r="T563" s="85"/>
      <c r="U563" s="38"/>
      <c r="V563" s="38"/>
      <c r="W563" s="38"/>
      <c r="X563" s="38"/>
      <c r="Y563" s="38"/>
      <c r="Z563" s="38"/>
      <c r="AA563" s="38"/>
      <c r="AB563" s="38"/>
      <c r="AC563" s="38"/>
      <c r="AD563" s="38"/>
      <c r="AE563" s="38"/>
      <c r="AT563" s="17" t="s">
        <v>240</v>
      </c>
      <c r="AU563" s="17" t="s">
        <v>83</v>
      </c>
    </row>
    <row r="564" s="14" customFormat="1">
      <c r="A564" s="14"/>
      <c r="B564" s="255"/>
      <c r="C564" s="256"/>
      <c r="D564" s="240" t="s">
        <v>217</v>
      </c>
      <c r="E564" s="257" t="s">
        <v>19</v>
      </c>
      <c r="F564" s="258" t="s">
        <v>1315</v>
      </c>
      <c r="G564" s="256"/>
      <c r="H564" s="259">
        <v>14.699999999999999</v>
      </c>
      <c r="I564" s="260"/>
      <c r="J564" s="256"/>
      <c r="K564" s="256"/>
      <c r="L564" s="261"/>
      <c r="M564" s="262"/>
      <c r="N564" s="263"/>
      <c r="O564" s="263"/>
      <c r="P564" s="263"/>
      <c r="Q564" s="263"/>
      <c r="R564" s="263"/>
      <c r="S564" s="263"/>
      <c r="T564" s="264"/>
      <c r="U564" s="14"/>
      <c r="V564" s="14"/>
      <c r="W564" s="14"/>
      <c r="X564" s="14"/>
      <c r="Y564" s="14"/>
      <c r="Z564" s="14"/>
      <c r="AA564" s="14"/>
      <c r="AB564" s="14"/>
      <c r="AC564" s="14"/>
      <c r="AD564" s="14"/>
      <c r="AE564" s="14"/>
      <c r="AT564" s="265" t="s">
        <v>217</v>
      </c>
      <c r="AU564" s="265" t="s">
        <v>83</v>
      </c>
      <c r="AV564" s="14" t="s">
        <v>83</v>
      </c>
      <c r="AW564" s="14" t="s">
        <v>35</v>
      </c>
      <c r="AX564" s="14" t="s">
        <v>81</v>
      </c>
      <c r="AY564" s="265" t="s">
        <v>204</v>
      </c>
    </row>
    <row r="565" s="2" customFormat="1" ht="21.75" customHeight="1">
      <c r="A565" s="38"/>
      <c r="B565" s="39"/>
      <c r="C565" s="227" t="s">
        <v>1602</v>
      </c>
      <c r="D565" s="227" t="s">
        <v>207</v>
      </c>
      <c r="E565" s="228" t="s">
        <v>1603</v>
      </c>
      <c r="F565" s="229" t="s">
        <v>1604</v>
      </c>
      <c r="G565" s="230" t="s">
        <v>1605</v>
      </c>
      <c r="H565" s="298"/>
      <c r="I565" s="232"/>
      <c r="J565" s="233">
        <f>ROUND(I565*H565,2)</f>
        <v>0</v>
      </c>
      <c r="K565" s="229" t="s">
        <v>1006</v>
      </c>
      <c r="L565" s="44"/>
      <c r="M565" s="234" t="s">
        <v>19</v>
      </c>
      <c r="N565" s="235" t="s">
        <v>45</v>
      </c>
      <c r="O565" s="84"/>
      <c r="P565" s="236">
        <f>O565*H565</f>
        <v>0</v>
      </c>
      <c r="Q565" s="236">
        <v>0</v>
      </c>
      <c r="R565" s="236">
        <f>Q565*H565</f>
        <v>0</v>
      </c>
      <c r="S565" s="236">
        <v>0</v>
      </c>
      <c r="T565" s="237">
        <f>S565*H565</f>
        <v>0</v>
      </c>
      <c r="U565" s="38"/>
      <c r="V565" s="38"/>
      <c r="W565" s="38"/>
      <c r="X565" s="38"/>
      <c r="Y565" s="38"/>
      <c r="Z565" s="38"/>
      <c r="AA565" s="38"/>
      <c r="AB565" s="38"/>
      <c r="AC565" s="38"/>
      <c r="AD565" s="38"/>
      <c r="AE565" s="38"/>
      <c r="AR565" s="238" t="s">
        <v>311</v>
      </c>
      <c r="AT565" s="238" t="s">
        <v>207</v>
      </c>
      <c r="AU565" s="238" t="s">
        <v>83</v>
      </c>
      <c r="AY565" s="17" t="s">
        <v>204</v>
      </c>
      <c r="BE565" s="239">
        <f>IF(N565="základní",J565,0)</f>
        <v>0</v>
      </c>
      <c r="BF565" s="239">
        <f>IF(N565="snížená",J565,0)</f>
        <v>0</v>
      </c>
      <c r="BG565" s="239">
        <f>IF(N565="zákl. přenesená",J565,0)</f>
        <v>0</v>
      </c>
      <c r="BH565" s="239">
        <f>IF(N565="sníž. přenesená",J565,0)</f>
        <v>0</v>
      </c>
      <c r="BI565" s="239">
        <f>IF(N565="nulová",J565,0)</f>
        <v>0</v>
      </c>
      <c r="BJ565" s="17" t="s">
        <v>81</v>
      </c>
      <c r="BK565" s="239">
        <f>ROUND(I565*H565,2)</f>
        <v>0</v>
      </c>
      <c r="BL565" s="17" t="s">
        <v>311</v>
      </c>
      <c r="BM565" s="238" t="s">
        <v>1606</v>
      </c>
    </row>
    <row r="566" s="2" customFormat="1">
      <c r="A566" s="38"/>
      <c r="B566" s="39"/>
      <c r="C566" s="40"/>
      <c r="D566" s="240" t="s">
        <v>213</v>
      </c>
      <c r="E566" s="40"/>
      <c r="F566" s="241" t="s">
        <v>1607</v>
      </c>
      <c r="G566" s="40"/>
      <c r="H566" s="40"/>
      <c r="I566" s="147"/>
      <c r="J566" s="40"/>
      <c r="K566" s="40"/>
      <c r="L566" s="44"/>
      <c r="M566" s="242"/>
      <c r="N566" s="243"/>
      <c r="O566" s="84"/>
      <c r="P566" s="84"/>
      <c r="Q566" s="84"/>
      <c r="R566" s="84"/>
      <c r="S566" s="84"/>
      <c r="T566" s="85"/>
      <c r="U566" s="38"/>
      <c r="V566" s="38"/>
      <c r="W566" s="38"/>
      <c r="X566" s="38"/>
      <c r="Y566" s="38"/>
      <c r="Z566" s="38"/>
      <c r="AA566" s="38"/>
      <c r="AB566" s="38"/>
      <c r="AC566" s="38"/>
      <c r="AD566" s="38"/>
      <c r="AE566" s="38"/>
      <c r="AT566" s="17" t="s">
        <v>213</v>
      </c>
      <c r="AU566" s="17" t="s">
        <v>83</v>
      </c>
    </row>
    <row r="567" s="2" customFormat="1">
      <c r="A567" s="38"/>
      <c r="B567" s="39"/>
      <c r="C567" s="40"/>
      <c r="D567" s="240" t="s">
        <v>215</v>
      </c>
      <c r="E567" s="40"/>
      <c r="F567" s="244" t="s">
        <v>1608</v>
      </c>
      <c r="G567" s="40"/>
      <c r="H567" s="40"/>
      <c r="I567" s="147"/>
      <c r="J567" s="40"/>
      <c r="K567" s="40"/>
      <c r="L567" s="44"/>
      <c r="M567" s="242"/>
      <c r="N567" s="243"/>
      <c r="O567" s="84"/>
      <c r="P567" s="84"/>
      <c r="Q567" s="84"/>
      <c r="R567" s="84"/>
      <c r="S567" s="84"/>
      <c r="T567" s="85"/>
      <c r="U567" s="38"/>
      <c r="V567" s="38"/>
      <c r="W567" s="38"/>
      <c r="X567" s="38"/>
      <c r="Y567" s="38"/>
      <c r="Z567" s="38"/>
      <c r="AA567" s="38"/>
      <c r="AB567" s="38"/>
      <c r="AC567" s="38"/>
      <c r="AD567" s="38"/>
      <c r="AE567" s="38"/>
      <c r="AT567" s="17" t="s">
        <v>215</v>
      </c>
      <c r="AU567" s="17" t="s">
        <v>83</v>
      </c>
    </row>
    <row r="568" s="12" customFormat="1" ht="22.8" customHeight="1">
      <c r="A568" s="12"/>
      <c r="B568" s="211"/>
      <c r="C568" s="212"/>
      <c r="D568" s="213" t="s">
        <v>73</v>
      </c>
      <c r="E568" s="225" t="s">
        <v>1609</v>
      </c>
      <c r="F568" s="225" t="s">
        <v>1610</v>
      </c>
      <c r="G568" s="212"/>
      <c r="H568" s="212"/>
      <c r="I568" s="215"/>
      <c r="J568" s="226">
        <f>BK568</f>
        <v>0</v>
      </c>
      <c r="K568" s="212"/>
      <c r="L568" s="217"/>
      <c r="M568" s="218"/>
      <c r="N568" s="219"/>
      <c r="O568" s="219"/>
      <c r="P568" s="220">
        <f>SUM(P569:P578)</f>
        <v>0</v>
      </c>
      <c r="Q568" s="219"/>
      <c r="R568" s="220">
        <f>SUM(R569:R578)</f>
        <v>0</v>
      </c>
      <c r="S568" s="219"/>
      <c r="T568" s="221">
        <f>SUM(T569:T578)</f>
        <v>0</v>
      </c>
      <c r="U568" s="12"/>
      <c r="V568" s="12"/>
      <c r="W568" s="12"/>
      <c r="X568" s="12"/>
      <c r="Y568" s="12"/>
      <c r="Z568" s="12"/>
      <c r="AA568" s="12"/>
      <c r="AB568" s="12"/>
      <c r="AC568" s="12"/>
      <c r="AD568" s="12"/>
      <c r="AE568" s="12"/>
      <c r="AR568" s="222" t="s">
        <v>83</v>
      </c>
      <c r="AT568" s="223" t="s">
        <v>73</v>
      </c>
      <c r="AU568" s="223" t="s">
        <v>81</v>
      </c>
      <c r="AY568" s="222" t="s">
        <v>204</v>
      </c>
      <c r="BK568" s="224">
        <f>SUM(BK569:BK578)</f>
        <v>0</v>
      </c>
    </row>
    <row r="569" s="2" customFormat="1" ht="21.75" customHeight="1">
      <c r="A569" s="38"/>
      <c r="B569" s="39"/>
      <c r="C569" s="227" t="s">
        <v>1611</v>
      </c>
      <c r="D569" s="227" t="s">
        <v>207</v>
      </c>
      <c r="E569" s="228" t="s">
        <v>1612</v>
      </c>
      <c r="F569" s="229" t="s">
        <v>1613</v>
      </c>
      <c r="G569" s="230" t="s">
        <v>525</v>
      </c>
      <c r="H569" s="231">
        <v>69.947999999999993</v>
      </c>
      <c r="I569" s="232"/>
      <c r="J569" s="233">
        <f>ROUND(I569*H569,2)</f>
        <v>0</v>
      </c>
      <c r="K569" s="229" t="s">
        <v>1006</v>
      </c>
      <c r="L569" s="44"/>
      <c r="M569" s="234" t="s">
        <v>19</v>
      </c>
      <c r="N569" s="235" t="s">
        <v>45</v>
      </c>
      <c r="O569" s="84"/>
      <c r="P569" s="236">
        <f>O569*H569</f>
        <v>0</v>
      </c>
      <c r="Q569" s="236">
        <v>0.00021000000000000001</v>
      </c>
      <c r="R569" s="236">
        <f>Q569*H569</f>
        <v>0.014689079999999999</v>
      </c>
      <c r="S569" s="236">
        <v>0</v>
      </c>
      <c r="T569" s="237">
        <f>S569*H569</f>
        <v>0</v>
      </c>
      <c r="U569" s="38"/>
      <c r="V569" s="38"/>
      <c r="W569" s="38"/>
      <c r="X569" s="38"/>
      <c r="Y569" s="38"/>
      <c r="Z569" s="38"/>
      <c r="AA569" s="38"/>
      <c r="AB569" s="38"/>
      <c r="AC569" s="38"/>
      <c r="AD569" s="38"/>
      <c r="AE569" s="38"/>
      <c r="AR569" s="238" t="s">
        <v>311</v>
      </c>
      <c r="AT569" s="238" t="s">
        <v>207</v>
      </c>
      <c r="AU569" s="238" t="s">
        <v>83</v>
      </c>
      <c r="AY569" s="17" t="s">
        <v>204</v>
      </c>
      <c r="BE569" s="239">
        <f>IF(N569="základní",J569,0)</f>
        <v>0</v>
      </c>
      <c r="BF569" s="239">
        <f>IF(N569="snížená",J569,0)</f>
        <v>0</v>
      </c>
      <c r="BG569" s="239">
        <f>IF(N569="zákl. přenesená",J569,0)</f>
        <v>0</v>
      </c>
      <c r="BH569" s="239">
        <f>IF(N569="sníž. přenesená",J569,0)</f>
        <v>0</v>
      </c>
      <c r="BI569" s="239">
        <f>IF(N569="nulová",J569,0)</f>
        <v>0</v>
      </c>
      <c r="BJ569" s="17" t="s">
        <v>81</v>
      </c>
      <c r="BK569" s="239">
        <f>ROUND(I569*H569,2)</f>
        <v>0</v>
      </c>
      <c r="BL569" s="17" t="s">
        <v>311</v>
      </c>
      <c r="BM569" s="238" t="s">
        <v>1614</v>
      </c>
    </row>
    <row r="570" s="2" customFormat="1">
      <c r="A570" s="38"/>
      <c r="B570" s="39"/>
      <c r="C570" s="40"/>
      <c r="D570" s="240" t="s">
        <v>213</v>
      </c>
      <c r="E570" s="40"/>
      <c r="F570" s="241" t="s">
        <v>1615</v>
      </c>
      <c r="G570" s="40"/>
      <c r="H570" s="40"/>
      <c r="I570" s="147"/>
      <c r="J570" s="40"/>
      <c r="K570" s="40"/>
      <c r="L570" s="44"/>
      <c r="M570" s="242"/>
      <c r="N570" s="243"/>
      <c r="O570" s="84"/>
      <c r="P570" s="84"/>
      <c r="Q570" s="84"/>
      <c r="R570" s="84"/>
      <c r="S570" s="84"/>
      <c r="T570" s="85"/>
      <c r="U570" s="38"/>
      <c r="V570" s="38"/>
      <c r="W570" s="38"/>
      <c r="X570" s="38"/>
      <c r="Y570" s="38"/>
      <c r="Z570" s="38"/>
      <c r="AA570" s="38"/>
      <c r="AB570" s="38"/>
      <c r="AC570" s="38"/>
      <c r="AD570" s="38"/>
      <c r="AE570" s="38"/>
      <c r="AT570" s="17" t="s">
        <v>213</v>
      </c>
      <c r="AU570" s="17" t="s">
        <v>83</v>
      </c>
    </row>
    <row r="571" s="2" customFormat="1">
      <c r="A571" s="38"/>
      <c r="B571" s="39"/>
      <c r="C571" s="40"/>
      <c r="D571" s="240" t="s">
        <v>240</v>
      </c>
      <c r="E571" s="40"/>
      <c r="F571" s="244" t="s">
        <v>1616</v>
      </c>
      <c r="G571" s="40"/>
      <c r="H571" s="40"/>
      <c r="I571" s="147"/>
      <c r="J571" s="40"/>
      <c r="K571" s="40"/>
      <c r="L571" s="44"/>
      <c r="M571" s="242"/>
      <c r="N571" s="243"/>
      <c r="O571" s="84"/>
      <c r="P571" s="84"/>
      <c r="Q571" s="84"/>
      <c r="R571" s="84"/>
      <c r="S571" s="84"/>
      <c r="T571" s="85"/>
      <c r="U571" s="38"/>
      <c r="V571" s="38"/>
      <c r="W571" s="38"/>
      <c r="X571" s="38"/>
      <c r="Y571" s="38"/>
      <c r="Z571" s="38"/>
      <c r="AA571" s="38"/>
      <c r="AB571" s="38"/>
      <c r="AC571" s="38"/>
      <c r="AD571" s="38"/>
      <c r="AE571" s="38"/>
      <c r="AT571" s="17" t="s">
        <v>240</v>
      </c>
      <c r="AU571" s="17" t="s">
        <v>83</v>
      </c>
    </row>
    <row r="572" s="13" customFormat="1">
      <c r="A572" s="13"/>
      <c r="B572" s="245"/>
      <c r="C572" s="246"/>
      <c r="D572" s="240" t="s">
        <v>217</v>
      </c>
      <c r="E572" s="247" t="s">
        <v>19</v>
      </c>
      <c r="F572" s="248" t="s">
        <v>1428</v>
      </c>
      <c r="G572" s="246"/>
      <c r="H572" s="247" t="s">
        <v>19</v>
      </c>
      <c r="I572" s="249"/>
      <c r="J572" s="246"/>
      <c r="K572" s="246"/>
      <c r="L572" s="250"/>
      <c r="M572" s="251"/>
      <c r="N572" s="252"/>
      <c r="O572" s="252"/>
      <c r="P572" s="252"/>
      <c r="Q572" s="252"/>
      <c r="R572" s="252"/>
      <c r="S572" s="252"/>
      <c r="T572" s="253"/>
      <c r="U572" s="13"/>
      <c r="V572" s="13"/>
      <c r="W572" s="13"/>
      <c r="X572" s="13"/>
      <c r="Y572" s="13"/>
      <c r="Z572" s="13"/>
      <c r="AA572" s="13"/>
      <c r="AB572" s="13"/>
      <c r="AC572" s="13"/>
      <c r="AD572" s="13"/>
      <c r="AE572" s="13"/>
      <c r="AT572" s="254" t="s">
        <v>217</v>
      </c>
      <c r="AU572" s="254" t="s">
        <v>83</v>
      </c>
      <c r="AV572" s="13" t="s">
        <v>81</v>
      </c>
      <c r="AW572" s="13" t="s">
        <v>35</v>
      </c>
      <c r="AX572" s="13" t="s">
        <v>74</v>
      </c>
      <c r="AY572" s="254" t="s">
        <v>204</v>
      </c>
    </row>
    <row r="573" s="14" customFormat="1">
      <c r="A573" s="14"/>
      <c r="B573" s="255"/>
      <c r="C573" s="256"/>
      <c r="D573" s="240" t="s">
        <v>217</v>
      </c>
      <c r="E573" s="257" t="s">
        <v>19</v>
      </c>
      <c r="F573" s="258" t="s">
        <v>1429</v>
      </c>
      <c r="G573" s="256"/>
      <c r="H573" s="259">
        <v>17.928000000000001</v>
      </c>
      <c r="I573" s="260"/>
      <c r="J573" s="256"/>
      <c r="K573" s="256"/>
      <c r="L573" s="261"/>
      <c r="M573" s="262"/>
      <c r="N573" s="263"/>
      <c r="O573" s="263"/>
      <c r="P573" s="263"/>
      <c r="Q573" s="263"/>
      <c r="R573" s="263"/>
      <c r="S573" s="263"/>
      <c r="T573" s="264"/>
      <c r="U573" s="14"/>
      <c r="V573" s="14"/>
      <c r="W573" s="14"/>
      <c r="X573" s="14"/>
      <c r="Y573" s="14"/>
      <c r="Z573" s="14"/>
      <c r="AA573" s="14"/>
      <c r="AB573" s="14"/>
      <c r="AC573" s="14"/>
      <c r="AD573" s="14"/>
      <c r="AE573" s="14"/>
      <c r="AT573" s="265" t="s">
        <v>217</v>
      </c>
      <c r="AU573" s="265" t="s">
        <v>83</v>
      </c>
      <c r="AV573" s="14" t="s">
        <v>83</v>
      </c>
      <c r="AW573" s="14" t="s">
        <v>35</v>
      </c>
      <c r="AX573" s="14" t="s">
        <v>74</v>
      </c>
      <c r="AY573" s="265" t="s">
        <v>204</v>
      </c>
    </row>
    <row r="574" s="13" customFormat="1">
      <c r="A574" s="13"/>
      <c r="B574" s="245"/>
      <c r="C574" s="246"/>
      <c r="D574" s="240" t="s">
        <v>217</v>
      </c>
      <c r="E574" s="247" t="s">
        <v>19</v>
      </c>
      <c r="F574" s="248" t="s">
        <v>1430</v>
      </c>
      <c r="G574" s="246"/>
      <c r="H574" s="247" t="s">
        <v>19</v>
      </c>
      <c r="I574" s="249"/>
      <c r="J574" s="246"/>
      <c r="K574" s="246"/>
      <c r="L574" s="250"/>
      <c r="M574" s="251"/>
      <c r="N574" s="252"/>
      <c r="O574" s="252"/>
      <c r="P574" s="252"/>
      <c r="Q574" s="252"/>
      <c r="R574" s="252"/>
      <c r="S574" s="252"/>
      <c r="T574" s="253"/>
      <c r="U574" s="13"/>
      <c r="V574" s="13"/>
      <c r="W574" s="13"/>
      <c r="X574" s="13"/>
      <c r="Y574" s="13"/>
      <c r="Z574" s="13"/>
      <c r="AA574" s="13"/>
      <c r="AB574" s="13"/>
      <c r="AC574" s="13"/>
      <c r="AD574" s="13"/>
      <c r="AE574" s="13"/>
      <c r="AT574" s="254" t="s">
        <v>217</v>
      </c>
      <c r="AU574" s="254" t="s">
        <v>83</v>
      </c>
      <c r="AV574" s="13" t="s">
        <v>81</v>
      </c>
      <c r="AW574" s="13" t="s">
        <v>35</v>
      </c>
      <c r="AX574" s="13" t="s">
        <v>74</v>
      </c>
      <c r="AY574" s="254" t="s">
        <v>204</v>
      </c>
    </row>
    <row r="575" s="14" customFormat="1">
      <c r="A575" s="14"/>
      <c r="B575" s="255"/>
      <c r="C575" s="256"/>
      <c r="D575" s="240" t="s">
        <v>217</v>
      </c>
      <c r="E575" s="257" t="s">
        <v>19</v>
      </c>
      <c r="F575" s="258" t="s">
        <v>1431</v>
      </c>
      <c r="G575" s="256"/>
      <c r="H575" s="259">
        <v>27</v>
      </c>
      <c r="I575" s="260"/>
      <c r="J575" s="256"/>
      <c r="K575" s="256"/>
      <c r="L575" s="261"/>
      <c r="M575" s="262"/>
      <c r="N575" s="263"/>
      <c r="O575" s="263"/>
      <c r="P575" s="263"/>
      <c r="Q575" s="263"/>
      <c r="R575" s="263"/>
      <c r="S575" s="263"/>
      <c r="T575" s="264"/>
      <c r="U575" s="14"/>
      <c r="V575" s="14"/>
      <c r="W575" s="14"/>
      <c r="X575" s="14"/>
      <c r="Y575" s="14"/>
      <c r="Z575" s="14"/>
      <c r="AA575" s="14"/>
      <c r="AB575" s="14"/>
      <c r="AC575" s="14"/>
      <c r="AD575" s="14"/>
      <c r="AE575" s="14"/>
      <c r="AT575" s="265" t="s">
        <v>217</v>
      </c>
      <c r="AU575" s="265" t="s">
        <v>83</v>
      </c>
      <c r="AV575" s="14" t="s">
        <v>83</v>
      </c>
      <c r="AW575" s="14" t="s">
        <v>35</v>
      </c>
      <c r="AX575" s="14" t="s">
        <v>74</v>
      </c>
      <c r="AY575" s="265" t="s">
        <v>204</v>
      </c>
    </row>
    <row r="576" s="13" customFormat="1">
      <c r="A576" s="13"/>
      <c r="B576" s="245"/>
      <c r="C576" s="246"/>
      <c r="D576" s="240" t="s">
        <v>217</v>
      </c>
      <c r="E576" s="247" t="s">
        <v>19</v>
      </c>
      <c r="F576" s="248" t="s">
        <v>1441</v>
      </c>
      <c r="G576" s="246"/>
      <c r="H576" s="247" t="s">
        <v>19</v>
      </c>
      <c r="I576" s="249"/>
      <c r="J576" s="246"/>
      <c r="K576" s="246"/>
      <c r="L576" s="250"/>
      <c r="M576" s="251"/>
      <c r="N576" s="252"/>
      <c r="O576" s="252"/>
      <c r="P576" s="252"/>
      <c r="Q576" s="252"/>
      <c r="R576" s="252"/>
      <c r="S576" s="252"/>
      <c r="T576" s="253"/>
      <c r="U576" s="13"/>
      <c r="V576" s="13"/>
      <c r="W576" s="13"/>
      <c r="X576" s="13"/>
      <c r="Y576" s="13"/>
      <c r="Z576" s="13"/>
      <c r="AA576" s="13"/>
      <c r="AB576" s="13"/>
      <c r="AC576" s="13"/>
      <c r="AD576" s="13"/>
      <c r="AE576" s="13"/>
      <c r="AT576" s="254" t="s">
        <v>217</v>
      </c>
      <c r="AU576" s="254" t="s">
        <v>83</v>
      </c>
      <c r="AV576" s="13" t="s">
        <v>81</v>
      </c>
      <c r="AW576" s="13" t="s">
        <v>35</v>
      </c>
      <c r="AX576" s="13" t="s">
        <v>74</v>
      </c>
      <c r="AY576" s="254" t="s">
        <v>204</v>
      </c>
    </row>
    <row r="577" s="14" customFormat="1">
      <c r="A577" s="14"/>
      <c r="B577" s="255"/>
      <c r="C577" s="256"/>
      <c r="D577" s="240" t="s">
        <v>217</v>
      </c>
      <c r="E577" s="257" t="s">
        <v>19</v>
      </c>
      <c r="F577" s="258" t="s">
        <v>1442</v>
      </c>
      <c r="G577" s="256"/>
      <c r="H577" s="259">
        <v>25.02</v>
      </c>
      <c r="I577" s="260"/>
      <c r="J577" s="256"/>
      <c r="K577" s="256"/>
      <c r="L577" s="261"/>
      <c r="M577" s="262"/>
      <c r="N577" s="263"/>
      <c r="O577" s="263"/>
      <c r="P577" s="263"/>
      <c r="Q577" s="263"/>
      <c r="R577" s="263"/>
      <c r="S577" s="263"/>
      <c r="T577" s="264"/>
      <c r="U577" s="14"/>
      <c r="V577" s="14"/>
      <c r="W577" s="14"/>
      <c r="X577" s="14"/>
      <c r="Y577" s="14"/>
      <c r="Z577" s="14"/>
      <c r="AA577" s="14"/>
      <c r="AB577" s="14"/>
      <c r="AC577" s="14"/>
      <c r="AD577" s="14"/>
      <c r="AE577" s="14"/>
      <c r="AT577" s="265" t="s">
        <v>217</v>
      </c>
      <c r="AU577" s="265" t="s">
        <v>83</v>
      </c>
      <c r="AV577" s="14" t="s">
        <v>83</v>
      </c>
      <c r="AW577" s="14" t="s">
        <v>35</v>
      </c>
      <c r="AX577" s="14" t="s">
        <v>74</v>
      </c>
      <c r="AY577" s="265" t="s">
        <v>204</v>
      </c>
    </row>
    <row r="578" s="15" customFormat="1">
      <c r="A578" s="15"/>
      <c r="B578" s="266"/>
      <c r="C578" s="267"/>
      <c r="D578" s="240" t="s">
        <v>217</v>
      </c>
      <c r="E578" s="268" t="s">
        <v>19</v>
      </c>
      <c r="F578" s="269" t="s">
        <v>268</v>
      </c>
      <c r="G578" s="267"/>
      <c r="H578" s="270">
        <v>69.947999999999993</v>
      </c>
      <c r="I578" s="271"/>
      <c r="J578" s="267"/>
      <c r="K578" s="267"/>
      <c r="L578" s="272"/>
      <c r="M578" s="273"/>
      <c r="N578" s="274"/>
      <c r="O578" s="274"/>
      <c r="P578" s="274"/>
      <c r="Q578" s="274"/>
      <c r="R578" s="274"/>
      <c r="S578" s="274"/>
      <c r="T578" s="275"/>
      <c r="U578" s="15"/>
      <c r="V578" s="15"/>
      <c r="W578" s="15"/>
      <c r="X578" s="15"/>
      <c r="Y578" s="15"/>
      <c r="Z578" s="15"/>
      <c r="AA578" s="15"/>
      <c r="AB578" s="15"/>
      <c r="AC578" s="15"/>
      <c r="AD578" s="15"/>
      <c r="AE578" s="15"/>
      <c r="AT578" s="276" t="s">
        <v>217</v>
      </c>
      <c r="AU578" s="276" t="s">
        <v>83</v>
      </c>
      <c r="AV578" s="15" t="s">
        <v>104</v>
      </c>
      <c r="AW578" s="15" t="s">
        <v>35</v>
      </c>
      <c r="AX578" s="15" t="s">
        <v>81</v>
      </c>
      <c r="AY578" s="276" t="s">
        <v>204</v>
      </c>
    </row>
    <row r="579" s="12" customFormat="1" ht="22.8" customHeight="1">
      <c r="A579" s="12"/>
      <c r="B579" s="211"/>
      <c r="C579" s="212"/>
      <c r="D579" s="213" t="s">
        <v>73</v>
      </c>
      <c r="E579" s="225" t="s">
        <v>1617</v>
      </c>
      <c r="F579" s="225" t="s">
        <v>1618</v>
      </c>
      <c r="G579" s="212"/>
      <c r="H579" s="212"/>
      <c r="I579" s="215"/>
      <c r="J579" s="226">
        <f>BK579</f>
        <v>0</v>
      </c>
      <c r="K579" s="212"/>
      <c r="L579" s="217"/>
      <c r="M579" s="218"/>
      <c r="N579" s="219"/>
      <c r="O579" s="219"/>
      <c r="P579" s="220">
        <f>SUM(P580:P592)</f>
        <v>0</v>
      </c>
      <c r="Q579" s="219"/>
      <c r="R579" s="220">
        <f>SUM(R580:R592)</f>
        <v>4.6E-05</v>
      </c>
      <c r="S579" s="219"/>
      <c r="T579" s="221">
        <f>SUM(T580:T592)</f>
        <v>0</v>
      </c>
      <c r="U579" s="12"/>
      <c r="V579" s="12"/>
      <c r="W579" s="12"/>
      <c r="X579" s="12"/>
      <c r="Y579" s="12"/>
      <c r="Z579" s="12"/>
      <c r="AA579" s="12"/>
      <c r="AB579" s="12"/>
      <c r="AC579" s="12"/>
      <c r="AD579" s="12"/>
      <c r="AE579" s="12"/>
      <c r="AR579" s="222" t="s">
        <v>83</v>
      </c>
      <c r="AT579" s="223" t="s">
        <v>73</v>
      </c>
      <c r="AU579" s="223" t="s">
        <v>81</v>
      </c>
      <c r="AY579" s="222" t="s">
        <v>204</v>
      </c>
      <c r="BK579" s="224">
        <f>SUM(BK580:BK592)</f>
        <v>0</v>
      </c>
    </row>
    <row r="580" s="2" customFormat="1" ht="16.5" customHeight="1">
      <c r="A580" s="38"/>
      <c r="B580" s="39"/>
      <c r="C580" s="227" t="s">
        <v>1619</v>
      </c>
      <c r="D580" s="227" t="s">
        <v>207</v>
      </c>
      <c r="E580" s="228" t="s">
        <v>1620</v>
      </c>
      <c r="F580" s="229" t="s">
        <v>1621</v>
      </c>
      <c r="G580" s="230" t="s">
        <v>525</v>
      </c>
      <c r="H580" s="231">
        <v>0.154</v>
      </c>
      <c r="I580" s="232"/>
      <c r="J580" s="233">
        <f>ROUND(I580*H580,2)</f>
        <v>0</v>
      </c>
      <c r="K580" s="229" t="s">
        <v>1622</v>
      </c>
      <c r="L580" s="44"/>
      <c r="M580" s="234" t="s">
        <v>19</v>
      </c>
      <c r="N580" s="235" t="s">
        <v>45</v>
      </c>
      <c r="O580" s="84"/>
      <c r="P580" s="236">
        <f>O580*H580</f>
        <v>0</v>
      </c>
      <c r="Q580" s="236">
        <v>0</v>
      </c>
      <c r="R580" s="236">
        <f>Q580*H580</f>
        <v>0</v>
      </c>
      <c r="S580" s="236">
        <v>0</v>
      </c>
      <c r="T580" s="237">
        <f>S580*H580</f>
        <v>0</v>
      </c>
      <c r="U580" s="38"/>
      <c r="V580" s="38"/>
      <c r="W580" s="38"/>
      <c r="X580" s="38"/>
      <c r="Y580" s="38"/>
      <c r="Z580" s="38"/>
      <c r="AA580" s="38"/>
      <c r="AB580" s="38"/>
      <c r="AC580" s="38"/>
      <c r="AD580" s="38"/>
      <c r="AE580" s="38"/>
      <c r="AR580" s="238" t="s">
        <v>311</v>
      </c>
      <c r="AT580" s="238" t="s">
        <v>207</v>
      </c>
      <c r="AU580" s="238" t="s">
        <v>83</v>
      </c>
      <c r="AY580" s="17" t="s">
        <v>204</v>
      </c>
      <c r="BE580" s="239">
        <f>IF(N580="základní",J580,0)</f>
        <v>0</v>
      </c>
      <c r="BF580" s="239">
        <f>IF(N580="snížená",J580,0)</f>
        <v>0</v>
      </c>
      <c r="BG580" s="239">
        <f>IF(N580="zákl. přenesená",J580,0)</f>
        <v>0</v>
      </c>
      <c r="BH580" s="239">
        <f>IF(N580="sníž. přenesená",J580,0)</f>
        <v>0</v>
      </c>
      <c r="BI580" s="239">
        <f>IF(N580="nulová",J580,0)</f>
        <v>0</v>
      </c>
      <c r="BJ580" s="17" t="s">
        <v>81</v>
      </c>
      <c r="BK580" s="239">
        <f>ROUND(I580*H580,2)</f>
        <v>0</v>
      </c>
      <c r="BL580" s="17" t="s">
        <v>311</v>
      </c>
      <c r="BM580" s="238" t="s">
        <v>1623</v>
      </c>
    </row>
    <row r="581" s="2" customFormat="1">
      <c r="A581" s="38"/>
      <c r="B581" s="39"/>
      <c r="C581" s="40"/>
      <c r="D581" s="240" t="s">
        <v>213</v>
      </c>
      <c r="E581" s="40"/>
      <c r="F581" s="241" t="s">
        <v>1624</v>
      </c>
      <c r="G581" s="40"/>
      <c r="H581" s="40"/>
      <c r="I581" s="147"/>
      <c r="J581" s="40"/>
      <c r="K581" s="40"/>
      <c r="L581" s="44"/>
      <c r="M581" s="242"/>
      <c r="N581" s="243"/>
      <c r="O581" s="84"/>
      <c r="P581" s="84"/>
      <c r="Q581" s="84"/>
      <c r="R581" s="84"/>
      <c r="S581" s="84"/>
      <c r="T581" s="85"/>
      <c r="U581" s="38"/>
      <c r="V581" s="38"/>
      <c r="W581" s="38"/>
      <c r="X581" s="38"/>
      <c r="Y581" s="38"/>
      <c r="Z581" s="38"/>
      <c r="AA581" s="38"/>
      <c r="AB581" s="38"/>
      <c r="AC581" s="38"/>
      <c r="AD581" s="38"/>
      <c r="AE581" s="38"/>
      <c r="AT581" s="17" t="s">
        <v>213</v>
      </c>
      <c r="AU581" s="17" t="s">
        <v>83</v>
      </c>
    </row>
    <row r="582" s="2" customFormat="1">
      <c r="A582" s="38"/>
      <c r="B582" s="39"/>
      <c r="C582" s="40"/>
      <c r="D582" s="240" t="s">
        <v>240</v>
      </c>
      <c r="E582" s="40"/>
      <c r="F582" s="244" t="s">
        <v>1625</v>
      </c>
      <c r="G582" s="40"/>
      <c r="H582" s="40"/>
      <c r="I582" s="147"/>
      <c r="J582" s="40"/>
      <c r="K582" s="40"/>
      <c r="L582" s="44"/>
      <c r="M582" s="242"/>
      <c r="N582" s="243"/>
      <c r="O582" s="84"/>
      <c r="P582" s="84"/>
      <c r="Q582" s="84"/>
      <c r="R582" s="84"/>
      <c r="S582" s="84"/>
      <c r="T582" s="85"/>
      <c r="U582" s="38"/>
      <c r="V582" s="38"/>
      <c r="W582" s="38"/>
      <c r="X582" s="38"/>
      <c r="Y582" s="38"/>
      <c r="Z582" s="38"/>
      <c r="AA582" s="38"/>
      <c r="AB582" s="38"/>
      <c r="AC582" s="38"/>
      <c r="AD582" s="38"/>
      <c r="AE582" s="38"/>
      <c r="AT582" s="17" t="s">
        <v>240</v>
      </c>
      <c r="AU582" s="17" t="s">
        <v>83</v>
      </c>
    </row>
    <row r="583" s="13" customFormat="1">
      <c r="A583" s="13"/>
      <c r="B583" s="245"/>
      <c r="C583" s="246"/>
      <c r="D583" s="240" t="s">
        <v>217</v>
      </c>
      <c r="E583" s="247" t="s">
        <v>19</v>
      </c>
      <c r="F583" s="248" t="s">
        <v>1626</v>
      </c>
      <c r="G583" s="246"/>
      <c r="H583" s="247" t="s">
        <v>19</v>
      </c>
      <c r="I583" s="249"/>
      <c r="J583" s="246"/>
      <c r="K583" s="246"/>
      <c r="L583" s="250"/>
      <c r="M583" s="251"/>
      <c r="N583" s="252"/>
      <c r="O583" s="252"/>
      <c r="P583" s="252"/>
      <c r="Q583" s="252"/>
      <c r="R583" s="252"/>
      <c r="S583" s="252"/>
      <c r="T583" s="253"/>
      <c r="U583" s="13"/>
      <c r="V583" s="13"/>
      <c r="W583" s="13"/>
      <c r="X583" s="13"/>
      <c r="Y583" s="13"/>
      <c r="Z583" s="13"/>
      <c r="AA583" s="13"/>
      <c r="AB583" s="13"/>
      <c r="AC583" s="13"/>
      <c r="AD583" s="13"/>
      <c r="AE583" s="13"/>
      <c r="AT583" s="254" t="s">
        <v>217</v>
      </c>
      <c r="AU583" s="254" t="s">
        <v>83</v>
      </c>
      <c r="AV583" s="13" t="s">
        <v>81</v>
      </c>
      <c r="AW583" s="13" t="s">
        <v>35</v>
      </c>
      <c r="AX583" s="13" t="s">
        <v>74</v>
      </c>
      <c r="AY583" s="254" t="s">
        <v>204</v>
      </c>
    </row>
    <row r="584" s="14" customFormat="1">
      <c r="A584" s="14"/>
      <c r="B584" s="255"/>
      <c r="C584" s="256"/>
      <c r="D584" s="240" t="s">
        <v>217</v>
      </c>
      <c r="E584" s="257" t="s">
        <v>19</v>
      </c>
      <c r="F584" s="258" t="s">
        <v>1627</v>
      </c>
      <c r="G584" s="256"/>
      <c r="H584" s="259">
        <v>0.154</v>
      </c>
      <c r="I584" s="260"/>
      <c r="J584" s="256"/>
      <c r="K584" s="256"/>
      <c r="L584" s="261"/>
      <c r="M584" s="262"/>
      <c r="N584" s="263"/>
      <c r="O584" s="263"/>
      <c r="P584" s="263"/>
      <c r="Q584" s="263"/>
      <c r="R584" s="263"/>
      <c r="S584" s="263"/>
      <c r="T584" s="264"/>
      <c r="U584" s="14"/>
      <c r="V584" s="14"/>
      <c r="W584" s="14"/>
      <c r="X584" s="14"/>
      <c r="Y584" s="14"/>
      <c r="Z584" s="14"/>
      <c r="AA584" s="14"/>
      <c r="AB584" s="14"/>
      <c r="AC584" s="14"/>
      <c r="AD584" s="14"/>
      <c r="AE584" s="14"/>
      <c r="AT584" s="265" t="s">
        <v>217</v>
      </c>
      <c r="AU584" s="265" t="s">
        <v>83</v>
      </c>
      <c r="AV584" s="14" t="s">
        <v>83</v>
      </c>
      <c r="AW584" s="14" t="s">
        <v>35</v>
      </c>
      <c r="AX584" s="14" t="s">
        <v>81</v>
      </c>
      <c r="AY584" s="265" t="s">
        <v>204</v>
      </c>
    </row>
    <row r="585" s="2" customFormat="1" ht="21.75" customHeight="1">
      <c r="A585" s="38"/>
      <c r="B585" s="39"/>
      <c r="C585" s="277" t="s">
        <v>1628</v>
      </c>
      <c r="D585" s="277" t="s">
        <v>270</v>
      </c>
      <c r="E585" s="278" t="s">
        <v>1629</v>
      </c>
      <c r="F585" s="279" t="s">
        <v>1630</v>
      </c>
      <c r="G585" s="280" t="s">
        <v>1103</v>
      </c>
      <c r="H585" s="281">
        <v>0.023</v>
      </c>
      <c r="I585" s="282"/>
      <c r="J585" s="283">
        <f>ROUND(I585*H585,2)</f>
        <v>0</v>
      </c>
      <c r="K585" s="279" t="s">
        <v>1631</v>
      </c>
      <c r="L585" s="284"/>
      <c r="M585" s="285" t="s">
        <v>19</v>
      </c>
      <c r="N585" s="286" t="s">
        <v>45</v>
      </c>
      <c r="O585" s="84"/>
      <c r="P585" s="236">
        <f>O585*H585</f>
        <v>0</v>
      </c>
      <c r="Q585" s="236">
        <v>0.001</v>
      </c>
      <c r="R585" s="236">
        <f>Q585*H585</f>
        <v>2.3E-05</v>
      </c>
      <c r="S585" s="236">
        <v>0</v>
      </c>
      <c r="T585" s="237">
        <f>S585*H585</f>
        <v>0</v>
      </c>
      <c r="U585" s="38"/>
      <c r="V585" s="38"/>
      <c r="W585" s="38"/>
      <c r="X585" s="38"/>
      <c r="Y585" s="38"/>
      <c r="Z585" s="38"/>
      <c r="AA585" s="38"/>
      <c r="AB585" s="38"/>
      <c r="AC585" s="38"/>
      <c r="AD585" s="38"/>
      <c r="AE585" s="38"/>
      <c r="AR585" s="238" t="s">
        <v>394</v>
      </c>
      <c r="AT585" s="238" t="s">
        <v>270</v>
      </c>
      <c r="AU585" s="238" t="s">
        <v>83</v>
      </c>
      <c r="AY585" s="17" t="s">
        <v>204</v>
      </c>
      <c r="BE585" s="239">
        <f>IF(N585="základní",J585,0)</f>
        <v>0</v>
      </c>
      <c r="BF585" s="239">
        <f>IF(N585="snížená",J585,0)</f>
        <v>0</v>
      </c>
      <c r="BG585" s="239">
        <f>IF(N585="zákl. přenesená",J585,0)</f>
        <v>0</v>
      </c>
      <c r="BH585" s="239">
        <f>IF(N585="sníž. přenesená",J585,0)</f>
        <v>0</v>
      </c>
      <c r="BI585" s="239">
        <f>IF(N585="nulová",J585,0)</f>
        <v>0</v>
      </c>
      <c r="BJ585" s="17" t="s">
        <v>81</v>
      </c>
      <c r="BK585" s="239">
        <f>ROUND(I585*H585,2)</f>
        <v>0</v>
      </c>
      <c r="BL585" s="17" t="s">
        <v>311</v>
      </c>
      <c r="BM585" s="238" t="s">
        <v>1632</v>
      </c>
    </row>
    <row r="586" s="2" customFormat="1">
      <c r="A586" s="38"/>
      <c r="B586" s="39"/>
      <c r="C586" s="40"/>
      <c r="D586" s="240" t="s">
        <v>213</v>
      </c>
      <c r="E586" s="40"/>
      <c r="F586" s="241" t="s">
        <v>1633</v>
      </c>
      <c r="G586" s="40"/>
      <c r="H586" s="40"/>
      <c r="I586" s="147"/>
      <c r="J586" s="40"/>
      <c r="K586" s="40"/>
      <c r="L586" s="44"/>
      <c r="M586" s="242"/>
      <c r="N586" s="243"/>
      <c r="O586" s="84"/>
      <c r="P586" s="84"/>
      <c r="Q586" s="84"/>
      <c r="R586" s="84"/>
      <c r="S586" s="84"/>
      <c r="T586" s="85"/>
      <c r="U586" s="38"/>
      <c r="V586" s="38"/>
      <c r="W586" s="38"/>
      <c r="X586" s="38"/>
      <c r="Y586" s="38"/>
      <c r="Z586" s="38"/>
      <c r="AA586" s="38"/>
      <c r="AB586" s="38"/>
      <c r="AC586" s="38"/>
      <c r="AD586" s="38"/>
      <c r="AE586" s="38"/>
      <c r="AT586" s="17" t="s">
        <v>213</v>
      </c>
      <c r="AU586" s="17" t="s">
        <v>83</v>
      </c>
    </row>
    <row r="587" s="2" customFormat="1">
      <c r="A587" s="38"/>
      <c r="B587" s="39"/>
      <c r="C587" s="40"/>
      <c r="D587" s="240" t="s">
        <v>240</v>
      </c>
      <c r="E587" s="40"/>
      <c r="F587" s="244" t="s">
        <v>1634</v>
      </c>
      <c r="G587" s="40"/>
      <c r="H587" s="40"/>
      <c r="I587" s="147"/>
      <c r="J587" s="40"/>
      <c r="K587" s="40"/>
      <c r="L587" s="44"/>
      <c r="M587" s="242"/>
      <c r="N587" s="243"/>
      <c r="O587" s="84"/>
      <c r="P587" s="84"/>
      <c r="Q587" s="84"/>
      <c r="R587" s="84"/>
      <c r="S587" s="84"/>
      <c r="T587" s="85"/>
      <c r="U587" s="38"/>
      <c r="V587" s="38"/>
      <c r="W587" s="38"/>
      <c r="X587" s="38"/>
      <c r="Y587" s="38"/>
      <c r="Z587" s="38"/>
      <c r="AA587" s="38"/>
      <c r="AB587" s="38"/>
      <c r="AC587" s="38"/>
      <c r="AD587" s="38"/>
      <c r="AE587" s="38"/>
      <c r="AT587" s="17" t="s">
        <v>240</v>
      </c>
      <c r="AU587" s="17" t="s">
        <v>83</v>
      </c>
    </row>
    <row r="588" s="14" customFormat="1">
      <c r="A588" s="14"/>
      <c r="B588" s="255"/>
      <c r="C588" s="256"/>
      <c r="D588" s="240" t="s">
        <v>217</v>
      </c>
      <c r="E588" s="257" t="s">
        <v>19</v>
      </c>
      <c r="F588" s="258" t="s">
        <v>1635</v>
      </c>
      <c r="G588" s="256"/>
      <c r="H588" s="259">
        <v>0.023</v>
      </c>
      <c r="I588" s="260"/>
      <c r="J588" s="256"/>
      <c r="K588" s="256"/>
      <c r="L588" s="261"/>
      <c r="M588" s="262"/>
      <c r="N588" s="263"/>
      <c r="O588" s="263"/>
      <c r="P588" s="263"/>
      <c r="Q588" s="263"/>
      <c r="R588" s="263"/>
      <c r="S588" s="263"/>
      <c r="T588" s="264"/>
      <c r="U588" s="14"/>
      <c r="V588" s="14"/>
      <c r="W588" s="14"/>
      <c r="X588" s="14"/>
      <c r="Y588" s="14"/>
      <c r="Z588" s="14"/>
      <c r="AA588" s="14"/>
      <c r="AB588" s="14"/>
      <c r="AC588" s="14"/>
      <c r="AD588" s="14"/>
      <c r="AE588" s="14"/>
      <c r="AT588" s="265" t="s">
        <v>217</v>
      </c>
      <c r="AU588" s="265" t="s">
        <v>83</v>
      </c>
      <c r="AV588" s="14" t="s">
        <v>83</v>
      </c>
      <c r="AW588" s="14" t="s">
        <v>35</v>
      </c>
      <c r="AX588" s="14" t="s">
        <v>81</v>
      </c>
      <c r="AY588" s="265" t="s">
        <v>204</v>
      </c>
    </row>
    <row r="589" s="2" customFormat="1" ht="21.75" customHeight="1">
      <c r="A589" s="38"/>
      <c r="B589" s="39"/>
      <c r="C589" s="277" t="s">
        <v>1636</v>
      </c>
      <c r="D589" s="277" t="s">
        <v>270</v>
      </c>
      <c r="E589" s="278" t="s">
        <v>1637</v>
      </c>
      <c r="F589" s="279" t="s">
        <v>1638</v>
      </c>
      <c r="G589" s="280" t="s">
        <v>1103</v>
      </c>
      <c r="H589" s="281">
        <v>0.023</v>
      </c>
      <c r="I589" s="282"/>
      <c r="J589" s="283">
        <f>ROUND(I589*H589,2)</f>
        <v>0</v>
      </c>
      <c r="K589" s="279" t="s">
        <v>1631</v>
      </c>
      <c r="L589" s="284"/>
      <c r="M589" s="285" t="s">
        <v>19</v>
      </c>
      <c r="N589" s="286" t="s">
        <v>45</v>
      </c>
      <c r="O589" s="84"/>
      <c r="P589" s="236">
        <f>O589*H589</f>
        <v>0</v>
      </c>
      <c r="Q589" s="236">
        <v>0.001</v>
      </c>
      <c r="R589" s="236">
        <f>Q589*H589</f>
        <v>2.3E-05</v>
      </c>
      <c r="S589" s="236">
        <v>0</v>
      </c>
      <c r="T589" s="237">
        <f>S589*H589</f>
        <v>0</v>
      </c>
      <c r="U589" s="38"/>
      <c r="V589" s="38"/>
      <c r="W589" s="38"/>
      <c r="X589" s="38"/>
      <c r="Y589" s="38"/>
      <c r="Z589" s="38"/>
      <c r="AA589" s="38"/>
      <c r="AB589" s="38"/>
      <c r="AC589" s="38"/>
      <c r="AD589" s="38"/>
      <c r="AE589" s="38"/>
      <c r="AR589" s="238" t="s">
        <v>394</v>
      </c>
      <c r="AT589" s="238" t="s">
        <v>270</v>
      </c>
      <c r="AU589" s="238" t="s">
        <v>83</v>
      </c>
      <c r="AY589" s="17" t="s">
        <v>204</v>
      </c>
      <c r="BE589" s="239">
        <f>IF(N589="základní",J589,0)</f>
        <v>0</v>
      </c>
      <c r="BF589" s="239">
        <f>IF(N589="snížená",J589,0)</f>
        <v>0</v>
      </c>
      <c r="BG589" s="239">
        <f>IF(N589="zákl. přenesená",J589,0)</f>
        <v>0</v>
      </c>
      <c r="BH589" s="239">
        <f>IF(N589="sníž. přenesená",J589,0)</f>
        <v>0</v>
      </c>
      <c r="BI589" s="239">
        <f>IF(N589="nulová",J589,0)</f>
        <v>0</v>
      </c>
      <c r="BJ589" s="17" t="s">
        <v>81</v>
      </c>
      <c r="BK589" s="239">
        <f>ROUND(I589*H589,2)</f>
        <v>0</v>
      </c>
      <c r="BL589" s="17" t="s">
        <v>311</v>
      </c>
      <c r="BM589" s="238" t="s">
        <v>1639</v>
      </c>
    </row>
    <row r="590" s="2" customFormat="1">
      <c r="A590" s="38"/>
      <c r="B590" s="39"/>
      <c r="C590" s="40"/>
      <c r="D590" s="240" t="s">
        <v>213</v>
      </c>
      <c r="E590" s="40"/>
      <c r="F590" s="241" t="s">
        <v>1640</v>
      </c>
      <c r="G590" s="40"/>
      <c r="H590" s="40"/>
      <c r="I590" s="147"/>
      <c r="J590" s="40"/>
      <c r="K590" s="40"/>
      <c r="L590" s="44"/>
      <c r="M590" s="242"/>
      <c r="N590" s="243"/>
      <c r="O590" s="84"/>
      <c r="P590" s="84"/>
      <c r="Q590" s="84"/>
      <c r="R590" s="84"/>
      <c r="S590" s="84"/>
      <c r="T590" s="85"/>
      <c r="U590" s="38"/>
      <c r="V590" s="38"/>
      <c r="W590" s="38"/>
      <c r="X590" s="38"/>
      <c r="Y590" s="38"/>
      <c r="Z590" s="38"/>
      <c r="AA590" s="38"/>
      <c r="AB590" s="38"/>
      <c r="AC590" s="38"/>
      <c r="AD590" s="38"/>
      <c r="AE590" s="38"/>
      <c r="AT590" s="17" t="s">
        <v>213</v>
      </c>
      <c r="AU590" s="17" t="s">
        <v>83</v>
      </c>
    </row>
    <row r="591" s="2" customFormat="1">
      <c r="A591" s="38"/>
      <c r="B591" s="39"/>
      <c r="C591" s="40"/>
      <c r="D591" s="240" t="s">
        <v>240</v>
      </c>
      <c r="E591" s="40"/>
      <c r="F591" s="244" t="s">
        <v>1634</v>
      </c>
      <c r="G591" s="40"/>
      <c r="H591" s="40"/>
      <c r="I591" s="147"/>
      <c r="J591" s="40"/>
      <c r="K591" s="40"/>
      <c r="L591" s="44"/>
      <c r="M591" s="242"/>
      <c r="N591" s="243"/>
      <c r="O591" s="84"/>
      <c r="P591" s="84"/>
      <c r="Q591" s="84"/>
      <c r="R591" s="84"/>
      <c r="S591" s="84"/>
      <c r="T591" s="85"/>
      <c r="U591" s="38"/>
      <c r="V591" s="38"/>
      <c r="W591" s="38"/>
      <c r="X591" s="38"/>
      <c r="Y591" s="38"/>
      <c r="Z591" s="38"/>
      <c r="AA591" s="38"/>
      <c r="AB591" s="38"/>
      <c r="AC591" s="38"/>
      <c r="AD591" s="38"/>
      <c r="AE591" s="38"/>
      <c r="AT591" s="17" t="s">
        <v>240</v>
      </c>
      <c r="AU591" s="17" t="s">
        <v>83</v>
      </c>
    </row>
    <row r="592" s="14" customFormat="1">
      <c r="A592" s="14"/>
      <c r="B592" s="255"/>
      <c r="C592" s="256"/>
      <c r="D592" s="240" t="s">
        <v>217</v>
      </c>
      <c r="E592" s="257" t="s">
        <v>19</v>
      </c>
      <c r="F592" s="258" t="s">
        <v>1635</v>
      </c>
      <c r="G592" s="256"/>
      <c r="H592" s="259">
        <v>0.023</v>
      </c>
      <c r="I592" s="260"/>
      <c r="J592" s="256"/>
      <c r="K592" s="256"/>
      <c r="L592" s="261"/>
      <c r="M592" s="287"/>
      <c r="N592" s="288"/>
      <c r="O592" s="288"/>
      <c r="P592" s="288"/>
      <c r="Q592" s="288"/>
      <c r="R592" s="288"/>
      <c r="S592" s="288"/>
      <c r="T592" s="289"/>
      <c r="U592" s="14"/>
      <c r="V592" s="14"/>
      <c r="W592" s="14"/>
      <c r="X592" s="14"/>
      <c r="Y592" s="14"/>
      <c r="Z592" s="14"/>
      <c r="AA592" s="14"/>
      <c r="AB592" s="14"/>
      <c r="AC592" s="14"/>
      <c r="AD592" s="14"/>
      <c r="AE592" s="14"/>
      <c r="AT592" s="265" t="s">
        <v>217</v>
      </c>
      <c r="AU592" s="265" t="s">
        <v>83</v>
      </c>
      <c r="AV592" s="14" t="s">
        <v>83</v>
      </c>
      <c r="AW592" s="14" t="s">
        <v>35</v>
      </c>
      <c r="AX592" s="14" t="s">
        <v>81</v>
      </c>
      <c r="AY592" s="265" t="s">
        <v>204</v>
      </c>
    </row>
    <row r="593" s="2" customFormat="1" ht="6.96" customHeight="1">
      <c r="A593" s="38"/>
      <c r="B593" s="59"/>
      <c r="C593" s="60"/>
      <c r="D593" s="60"/>
      <c r="E593" s="60"/>
      <c r="F593" s="60"/>
      <c r="G593" s="60"/>
      <c r="H593" s="60"/>
      <c r="I593" s="176"/>
      <c r="J593" s="60"/>
      <c r="K593" s="60"/>
      <c r="L593" s="44"/>
      <c r="M593" s="38"/>
      <c r="O593" s="38"/>
      <c r="P593" s="38"/>
      <c r="Q593" s="38"/>
      <c r="R593" s="38"/>
      <c r="S593" s="38"/>
      <c r="T593" s="38"/>
      <c r="U593" s="38"/>
      <c r="V593" s="38"/>
      <c r="W593" s="38"/>
      <c r="X593" s="38"/>
      <c r="Y593" s="38"/>
      <c r="Z593" s="38"/>
      <c r="AA593" s="38"/>
      <c r="AB593" s="38"/>
      <c r="AC593" s="38"/>
      <c r="AD593" s="38"/>
      <c r="AE593" s="38"/>
    </row>
  </sheetData>
  <sheetProtection sheet="1" autoFilter="0" formatColumns="0" formatRows="0" objects="1" scenarios="1" spinCount="100000" saltValue="Eta04omjT6PR6oPoGRbbQ1uRtrHKDPr9HJMSXEVK17DTyAs/kZKE5Kjdl0u28GS8S/2ZcmLHok2YSF0mHDtemQ==" hashValue="K6Lm3wQgAUx93xFIsYd2FUs1moWEAKEsYzgdsej6qhMiUxOcn38dDPw3Ty0nd5sHQU9ChAgdpCTOuDbnytNqNQ==" algorithmName="SHA-512" password="CC35"/>
  <autoFilter ref="C103:K592"/>
  <mergeCells count="15">
    <mergeCell ref="E7:H7"/>
    <mergeCell ref="E11:H11"/>
    <mergeCell ref="E9:H9"/>
    <mergeCell ref="E13:H13"/>
    <mergeCell ref="E22:H22"/>
    <mergeCell ref="E31:H31"/>
    <mergeCell ref="E52:H52"/>
    <mergeCell ref="E56:H56"/>
    <mergeCell ref="E54:H54"/>
    <mergeCell ref="E58:H58"/>
    <mergeCell ref="E90:H90"/>
    <mergeCell ref="E94:H94"/>
    <mergeCell ref="E92:H92"/>
    <mergeCell ref="E96:H9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133</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988</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989</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687</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1641</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ROUND(J94,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ROUND((SUM(BE94:BE137)),  2)</f>
        <v>0</v>
      </c>
      <c r="G37" s="38"/>
      <c r="H37" s="38"/>
      <c r="I37" s="165">
        <v>0.20999999999999999</v>
      </c>
      <c r="J37" s="164">
        <f>ROUND(((SUM(BE94:BE137))*I37),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ROUND((SUM(BF94:BF137)),  2)</f>
        <v>0</v>
      </c>
      <c r="G38" s="38"/>
      <c r="H38" s="38"/>
      <c r="I38" s="165">
        <v>0.14999999999999999</v>
      </c>
      <c r="J38" s="164">
        <f>ROUND(((SUM(BF94:BF137))*I38),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ROUND((SUM(BG94:BG137)),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ROUND((SUM(BH94:BH137)),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ROUND((SUM(BI94:BI137)),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988</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989</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687</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002 - km 440,246 - svršek</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J94</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187</v>
      </c>
      <c r="E68" s="189"/>
      <c r="F68" s="189"/>
      <c r="G68" s="189"/>
      <c r="H68" s="189"/>
      <c r="I68" s="190"/>
      <c r="J68" s="191">
        <f>J95</f>
        <v>0</v>
      </c>
      <c r="K68" s="187"/>
      <c r="L68" s="192"/>
      <c r="S68" s="9"/>
      <c r="T68" s="9"/>
      <c r="U68" s="9"/>
      <c r="V68" s="9"/>
      <c r="W68" s="9"/>
      <c r="X68" s="9"/>
      <c r="Y68" s="9"/>
      <c r="Z68" s="9"/>
      <c r="AA68" s="9"/>
      <c r="AB68" s="9"/>
      <c r="AC68" s="9"/>
      <c r="AD68" s="9"/>
      <c r="AE68" s="9"/>
    </row>
    <row r="69" hidden="1" s="10" customFormat="1" ht="19.92" customHeight="1">
      <c r="A69" s="10"/>
      <c r="B69" s="193"/>
      <c r="C69" s="125"/>
      <c r="D69" s="194" t="s">
        <v>1642</v>
      </c>
      <c r="E69" s="195"/>
      <c r="F69" s="195"/>
      <c r="G69" s="195"/>
      <c r="H69" s="195"/>
      <c r="I69" s="196"/>
      <c r="J69" s="197">
        <f>J96</f>
        <v>0</v>
      </c>
      <c r="K69" s="125"/>
      <c r="L69" s="198"/>
      <c r="S69" s="10"/>
      <c r="T69" s="10"/>
      <c r="U69" s="10"/>
      <c r="V69" s="10"/>
      <c r="W69" s="10"/>
      <c r="X69" s="10"/>
      <c r="Y69" s="10"/>
      <c r="Z69" s="10"/>
      <c r="AA69" s="10"/>
      <c r="AB69" s="10"/>
      <c r="AC69" s="10"/>
      <c r="AD69" s="10"/>
      <c r="AE69" s="10"/>
    </row>
    <row r="70" hidden="1" s="9" customFormat="1" ht="24.96" customHeight="1">
      <c r="A70" s="9"/>
      <c r="B70" s="186"/>
      <c r="C70" s="187"/>
      <c r="D70" s="188" t="s">
        <v>689</v>
      </c>
      <c r="E70" s="189"/>
      <c r="F70" s="189"/>
      <c r="G70" s="189"/>
      <c r="H70" s="189"/>
      <c r="I70" s="190"/>
      <c r="J70" s="191">
        <f>J131</f>
        <v>0</v>
      </c>
      <c r="K70" s="187"/>
      <c r="L70" s="192"/>
      <c r="S70" s="9"/>
      <c r="T70" s="9"/>
      <c r="U70" s="9"/>
      <c r="V70" s="9"/>
      <c r="W70" s="9"/>
      <c r="X70" s="9"/>
      <c r="Y70" s="9"/>
      <c r="Z70" s="9"/>
      <c r="AA70" s="9"/>
      <c r="AB70" s="9"/>
      <c r="AC70" s="9"/>
      <c r="AD70" s="9"/>
      <c r="AE70" s="9"/>
    </row>
    <row r="71" hidden="1" s="2" customFormat="1" ht="21.84" customHeight="1">
      <c r="A71" s="38"/>
      <c r="B71" s="39"/>
      <c r="C71" s="40"/>
      <c r="D71" s="40"/>
      <c r="E71" s="40"/>
      <c r="F71" s="40"/>
      <c r="G71" s="40"/>
      <c r="H71" s="40"/>
      <c r="I71" s="147"/>
      <c r="J71" s="40"/>
      <c r="K71" s="40"/>
      <c r="L71" s="148"/>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176"/>
      <c r="J72" s="60"/>
      <c r="K72" s="60"/>
      <c r="L72" s="148"/>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179"/>
      <c r="J76" s="62"/>
      <c r="K76" s="62"/>
      <c r="L76" s="148"/>
      <c r="S76" s="38"/>
      <c r="T76" s="38"/>
      <c r="U76" s="38"/>
      <c r="V76" s="38"/>
      <c r="W76" s="38"/>
      <c r="X76" s="38"/>
      <c r="Y76" s="38"/>
      <c r="Z76" s="38"/>
      <c r="AA76" s="38"/>
      <c r="AB76" s="38"/>
      <c r="AC76" s="38"/>
      <c r="AD76" s="38"/>
      <c r="AE76" s="38"/>
    </row>
    <row r="77" s="2" customFormat="1" ht="24.96" customHeight="1">
      <c r="A77" s="38"/>
      <c r="B77" s="39"/>
      <c r="C77" s="23" t="s">
        <v>189</v>
      </c>
      <c r="D77" s="40"/>
      <c r="E77" s="40"/>
      <c r="F77" s="40"/>
      <c r="G77" s="40"/>
      <c r="H77" s="40"/>
      <c r="I77" s="147"/>
      <c r="J77" s="40"/>
      <c r="K77" s="40"/>
      <c r="L77" s="148"/>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147"/>
      <c r="J78" s="40"/>
      <c r="K78" s="40"/>
      <c r="L78" s="148"/>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147"/>
      <c r="J79" s="40"/>
      <c r="K79" s="40"/>
      <c r="L79" s="148"/>
      <c r="S79" s="38"/>
      <c r="T79" s="38"/>
      <c r="U79" s="38"/>
      <c r="V79" s="38"/>
      <c r="W79" s="38"/>
      <c r="X79" s="38"/>
      <c r="Y79" s="38"/>
      <c r="Z79" s="38"/>
      <c r="AA79" s="38"/>
      <c r="AB79" s="38"/>
      <c r="AC79" s="38"/>
      <c r="AD79" s="38"/>
      <c r="AE79" s="38"/>
    </row>
    <row r="80" s="2" customFormat="1" ht="16.5" customHeight="1">
      <c r="A80" s="38"/>
      <c r="B80" s="39"/>
      <c r="C80" s="40"/>
      <c r="D80" s="40"/>
      <c r="E80" s="180" t="str">
        <f>E7</f>
        <v>Oprava trati v úseku Velké Březno - Boletice n/L km 440,200 - 443,320</v>
      </c>
      <c r="F80" s="32"/>
      <c r="G80" s="32"/>
      <c r="H80" s="32"/>
      <c r="I80" s="147"/>
      <c r="J80" s="40"/>
      <c r="K80" s="40"/>
      <c r="L80" s="148"/>
      <c r="S80" s="38"/>
      <c r="T80" s="38"/>
      <c r="U80" s="38"/>
      <c r="V80" s="38"/>
      <c r="W80" s="38"/>
      <c r="X80" s="38"/>
      <c r="Y80" s="38"/>
      <c r="Z80" s="38"/>
      <c r="AA80" s="38"/>
      <c r="AB80" s="38"/>
      <c r="AC80" s="38"/>
      <c r="AD80" s="38"/>
      <c r="AE80" s="38"/>
    </row>
    <row r="81" s="1" customFormat="1" ht="12" customHeight="1">
      <c r="B81" s="21"/>
      <c r="C81" s="32" t="s">
        <v>179</v>
      </c>
      <c r="D81" s="22"/>
      <c r="E81" s="22"/>
      <c r="F81" s="22"/>
      <c r="G81" s="22"/>
      <c r="H81" s="22"/>
      <c r="I81" s="139"/>
      <c r="J81" s="22"/>
      <c r="K81" s="22"/>
      <c r="L81" s="20"/>
    </row>
    <row r="82" s="1" customFormat="1" ht="16.5" customHeight="1">
      <c r="B82" s="21"/>
      <c r="C82" s="22"/>
      <c r="D82" s="22"/>
      <c r="E82" s="180" t="s">
        <v>988</v>
      </c>
      <c r="F82" s="22"/>
      <c r="G82" s="22"/>
      <c r="H82" s="22"/>
      <c r="I82" s="139"/>
      <c r="J82" s="22"/>
      <c r="K82" s="22"/>
      <c r="L82" s="20"/>
    </row>
    <row r="83" s="1" customFormat="1" ht="12" customHeight="1">
      <c r="B83" s="21"/>
      <c r="C83" s="32" t="s">
        <v>181</v>
      </c>
      <c r="D83" s="22"/>
      <c r="E83" s="22"/>
      <c r="F83" s="22"/>
      <c r="G83" s="22"/>
      <c r="H83" s="22"/>
      <c r="I83" s="139"/>
      <c r="J83" s="22"/>
      <c r="K83" s="22"/>
      <c r="L83" s="20"/>
    </row>
    <row r="84" s="2" customFormat="1" ht="16.5" customHeight="1">
      <c r="A84" s="38"/>
      <c r="B84" s="39"/>
      <c r="C84" s="40"/>
      <c r="D84" s="40"/>
      <c r="E84" s="290" t="s">
        <v>989</v>
      </c>
      <c r="F84" s="40"/>
      <c r="G84" s="40"/>
      <c r="H84" s="40"/>
      <c r="I84" s="147"/>
      <c r="J84" s="40"/>
      <c r="K84" s="40"/>
      <c r="L84" s="148"/>
      <c r="S84" s="38"/>
      <c r="T84" s="38"/>
      <c r="U84" s="38"/>
      <c r="V84" s="38"/>
      <c r="W84" s="38"/>
      <c r="X84" s="38"/>
      <c r="Y84" s="38"/>
      <c r="Z84" s="38"/>
      <c r="AA84" s="38"/>
      <c r="AB84" s="38"/>
      <c r="AC84" s="38"/>
      <c r="AD84" s="38"/>
      <c r="AE84" s="38"/>
    </row>
    <row r="85" s="2" customFormat="1" ht="12" customHeight="1">
      <c r="A85" s="38"/>
      <c r="B85" s="39"/>
      <c r="C85" s="32" t="s">
        <v>687</v>
      </c>
      <c r="D85" s="40"/>
      <c r="E85" s="40"/>
      <c r="F85" s="40"/>
      <c r="G85" s="40"/>
      <c r="H85" s="40"/>
      <c r="I85" s="147"/>
      <c r="J85" s="40"/>
      <c r="K85" s="40"/>
      <c r="L85" s="148"/>
      <c r="S85" s="38"/>
      <c r="T85" s="38"/>
      <c r="U85" s="38"/>
      <c r="V85" s="38"/>
      <c r="W85" s="38"/>
      <c r="X85" s="38"/>
      <c r="Y85" s="38"/>
      <c r="Z85" s="38"/>
      <c r="AA85" s="38"/>
      <c r="AB85" s="38"/>
      <c r="AC85" s="38"/>
      <c r="AD85" s="38"/>
      <c r="AE85" s="38"/>
    </row>
    <row r="86" s="2" customFormat="1" ht="16.5" customHeight="1">
      <c r="A86" s="38"/>
      <c r="B86" s="39"/>
      <c r="C86" s="40"/>
      <c r="D86" s="40"/>
      <c r="E86" s="69" t="str">
        <f>E13</f>
        <v>002 - km 440,246 - svršek</v>
      </c>
      <c r="F86" s="40"/>
      <c r="G86" s="40"/>
      <c r="H86" s="40"/>
      <c r="I86" s="147"/>
      <c r="J86" s="40"/>
      <c r="K86" s="40"/>
      <c r="L86" s="148"/>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147"/>
      <c r="J87" s="40"/>
      <c r="K87" s="40"/>
      <c r="L87" s="148"/>
      <c r="S87" s="38"/>
      <c r="T87" s="38"/>
      <c r="U87" s="38"/>
      <c r="V87" s="38"/>
      <c r="W87" s="38"/>
      <c r="X87" s="38"/>
      <c r="Y87" s="38"/>
      <c r="Z87" s="38"/>
      <c r="AA87" s="38"/>
      <c r="AB87" s="38"/>
      <c r="AC87" s="38"/>
      <c r="AD87" s="38"/>
      <c r="AE87" s="38"/>
    </row>
    <row r="88" s="2" customFormat="1" ht="12" customHeight="1">
      <c r="A88" s="38"/>
      <c r="B88" s="39"/>
      <c r="C88" s="32" t="s">
        <v>21</v>
      </c>
      <c r="D88" s="40"/>
      <c r="E88" s="40"/>
      <c r="F88" s="27" t="str">
        <f>F16</f>
        <v>trať 073</v>
      </c>
      <c r="G88" s="40"/>
      <c r="H88" s="40"/>
      <c r="I88" s="150" t="s">
        <v>23</v>
      </c>
      <c r="J88" s="72" t="str">
        <f>IF(J16="","",J16)</f>
        <v>14. 2. 2020</v>
      </c>
      <c r="K88" s="40"/>
      <c r="L88" s="148"/>
      <c r="S88" s="38"/>
      <c r="T88" s="38"/>
      <c r="U88" s="38"/>
      <c r="V88" s="38"/>
      <c r="W88" s="38"/>
      <c r="X88" s="38"/>
      <c r="Y88" s="38"/>
      <c r="Z88" s="38"/>
      <c r="AA88" s="38"/>
      <c r="AB88" s="38"/>
      <c r="AC88" s="38"/>
      <c r="AD88" s="38"/>
      <c r="AE88" s="38"/>
    </row>
    <row r="89" s="2" customFormat="1" ht="6.96" customHeight="1">
      <c r="A89" s="38"/>
      <c r="B89" s="39"/>
      <c r="C89" s="40"/>
      <c r="D89" s="40"/>
      <c r="E89" s="40"/>
      <c r="F89" s="40"/>
      <c r="G89" s="40"/>
      <c r="H89" s="40"/>
      <c r="I89" s="147"/>
      <c r="J89" s="40"/>
      <c r="K89" s="40"/>
      <c r="L89" s="148"/>
      <c r="S89" s="38"/>
      <c r="T89" s="38"/>
      <c r="U89" s="38"/>
      <c r="V89" s="38"/>
      <c r="W89" s="38"/>
      <c r="X89" s="38"/>
      <c r="Y89" s="38"/>
      <c r="Z89" s="38"/>
      <c r="AA89" s="38"/>
      <c r="AB89" s="38"/>
      <c r="AC89" s="38"/>
      <c r="AD89" s="38"/>
      <c r="AE89" s="38"/>
    </row>
    <row r="90" s="2" customFormat="1" ht="15.15" customHeight="1">
      <c r="A90" s="38"/>
      <c r="B90" s="39"/>
      <c r="C90" s="32" t="s">
        <v>25</v>
      </c>
      <c r="D90" s="40"/>
      <c r="E90" s="40"/>
      <c r="F90" s="27" t="str">
        <f>E19</f>
        <v>Správa železnic, OŘ ÚNL</v>
      </c>
      <c r="G90" s="40"/>
      <c r="H90" s="40"/>
      <c r="I90" s="150" t="s">
        <v>33</v>
      </c>
      <c r="J90" s="36" t="str">
        <f>E25</f>
        <v xml:space="preserve"> </v>
      </c>
      <c r="K90" s="40"/>
      <c r="L90" s="148"/>
      <c r="S90" s="38"/>
      <c r="T90" s="38"/>
      <c r="U90" s="38"/>
      <c r="V90" s="38"/>
      <c r="W90" s="38"/>
      <c r="X90" s="38"/>
      <c r="Y90" s="38"/>
      <c r="Z90" s="38"/>
      <c r="AA90" s="38"/>
      <c r="AB90" s="38"/>
      <c r="AC90" s="38"/>
      <c r="AD90" s="38"/>
      <c r="AE90" s="38"/>
    </row>
    <row r="91" s="2" customFormat="1" ht="15.15" customHeight="1">
      <c r="A91" s="38"/>
      <c r="B91" s="39"/>
      <c r="C91" s="32" t="s">
        <v>31</v>
      </c>
      <c r="D91" s="40"/>
      <c r="E91" s="40"/>
      <c r="F91" s="27" t="str">
        <f>IF(E22="","",E22)</f>
        <v>Vyplň údaj</v>
      </c>
      <c r="G91" s="40"/>
      <c r="H91" s="40"/>
      <c r="I91" s="150" t="s">
        <v>36</v>
      </c>
      <c r="J91" s="36" t="str">
        <f>E28</f>
        <v>Věra Trnková</v>
      </c>
      <c r="K91" s="40"/>
      <c r="L91" s="148"/>
      <c r="S91" s="38"/>
      <c r="T91" s="38"/>
      <c r="U91" s="38"/>
      <c r="V91" s="38"/>
      <c r="W91" s="38"/>
      <c r="X91" s="38"/>
      <c r="Y91" s="38"/>
      <c r="Z91" s="38"/>
      <c r="AA91" s="38"/>
      <c r="AB91" s="38"/>
      <c r="AC91" s="38"/>
      <c r="AD91" s="38"/>
      <c r="AE91" s="38"/>
    </row>
    <row r="92" s="2" customFormat="1" ht="10.32" customHeight="1">
      <c r="A92" s="38"/>
      <c r="B92" s="39"/>
      <c r="C92" s="40"/>
      <c r="D92" s="40"/>
      <c r="E92" s="40"/>
      <c r="F92" s="40"/>
      <c r="G92" s="40"/>
      <c r="H92" s="40"/>
      <c r="I92" s="147"/>
      <c r="J92" s="40"/>
      <c r="K92" s="40"/>
      <c r="L92" s="148"/>
      <c r="S92" s="38"/>
      <c r="T92" s="38"/>
      <c r="U92" s="38"/>
      <c r="V92" s="38"/>
      <c r="W92" s="38"/>
      <c r="X92" s="38"/>
      <c r="Y92" s="38"/>
      <c r="Z92" s="38"/>
      <c r="AA92" s="38"/>
      <c r="AB92" s="38"/>
      <c r="AC92" s="38"/>
      <c r="AD92" s="38"/>
      <c r="AE92" s="38"/>
    </row>
    <row r="93" s="11" customFormat="1" ht="29.28" customHeight="1">
      <c r="A93" s="199"/>
      <c r="B93" s="200"/>
      <c r="C93" s="201" t="s">
        <v>190</v>
      </c>
      <c r="D93" s="202" t="s">
        <v>59</v>
      </c>
      <c r="E93" s="202" t="s">
        <v>55</v>
      </c>
      <c r="F93" s="202" t="s">
        <v>56</v>
      </c>
      <c r="G93" s="202" t="s">
        <v>191</v>
      </c>
      <c r="H93" s="202" t="s">
        <v>192</v>
      </c>
      <c r="I93" s="203" t="s">
        <v>193</v>
      </c>
      <c r="J93" s="202" t="s">
        <v>185</v>
      </c>
      <c r="K93" s="204" t="s">
        <v>194</v>
      </c>
      <c r="L93" s="205"/>
      <c r="M93" s="92" t="s">
        <v>19</v>
      </c>
      <c r="N93" s="93" t="s">
        <v>44</v>
      </c>
      <c r="O93" s="93" t="s">
        <v>195</v>
      </c>
      <c r="P93" s="93" t="s">
        <v>196</v>
      </c>
      <c r="Q93" s="93" t="s">
        <v>197</v>
      </c>
      <c r="R93" s="93" t="s">
        <v>198</v>
      </c>
      <c r="S93" s="93" t="s">
        <v>199</v>
      </c>
      <c r="T93" s="94" t="s">
        <v>200</v>
      </c>
      <c r="U93" s="199"/>
      <c r="V93" s="199"/>
      <c r="W93" s="199"/>
      <c r="X93" s="199"/>
      <c r="Y93" s="199"/>
      <c r="Z93" s="199"/>
      <c r="AA93" s="199"/>
      <c r="AB93" s="199"/>
      <c r="AC93" s="199"/>
      <c r="AD93" s="199"/>
      <c r="AE93" s="199"/>
    </row>
    <row r="94" s="2" customFormat="1" ht="22.8" customHeight="1">
      <c r="A94" s="38"/>
      <c r="B94" s="39"/>
      <c r="C94" s="99" t="s">
        <v>201</v>
      </c>
      <c r="D94" s="40"/>
      <c r="E94" s="40"/>
      <c r="F94" s="40"/>
      <c r="G94" s="40"/>
      <c r="H94" s="40"/>
      <c r="I94" s="147"/>
      <c r="J94" s="206">
        <f>BK94</f>
        <v>0</v>
      </c>
      <c r="K94" s="40"/>
      <c r="L94" s="44"/>
      <c r="M94" s="95"/>
      <c r="N94" s="207"/>
      <c r="O94" s="96"/>
      <c r="P94" s="208">
        <f>P95+P131</f>
        <v>0</v>
      </c>
      <c r="Q94" s="96"/>
      <c r="R94" s="208">
        <f>R95+R131</f>
        <v>37.484999999999999</v>
      </c>
      <c r="S94" s="96"/>
      <c r="T94" s="209">
        <f>T95+T131</f>
        <v>0</v>
      </c>
      <c r="U94" s="38"/>
      <c r="V94" s="38"/>
      <c r="W94" s="38"/>
      <c r="X94" s="38"/>
      <c r="Y94" s="38"/>
      <c r="Z94" s="38"/>
      <c r="AA94" s="38"/>
      <c r="AB94" s="38"/>
      <c r="AC94" s="38"/>
      <c r="AD94" s="38"/>
      <c r="AE94" s="38"/>
      <c r="AT94" s="17" t="s">
        <v>73</v>
      </c>
      <c r="AU94" s="17" t="s">
        <v>186</v>
      </c>
      <c r="BK94" s="210">
        <f>BK95+BK131</f>
        <v>0</v>
      </c>
    </row>
    <row r="95" s="12" customFormat="1" ht="25.92" customHeight="1">
      <c r="A95" s="12"/>
      <c r="B95" s="211"/>
      <c r="C95" s="212"/>
      <c r="D95" s="213" t="s">
        <v>73</v>
      </c>
      <c r="E95" s="214" t="s">
        <v>202</v>
      </c>
      <c r="F95" s="214" t="s">
        <v>203</v>
      </c>
      <c r="G95" s="212"/>
      <c r="H95" s="212"/>
      <c r="I95" s="215"/>
      <c r="J95" s="216">
        <f>BK95</f>
        <v>0</v>
      </c>
      <c r="K95" s="212"/>
      <c r="L95" s="217"/>
      <c r="M95" s="218"/>
      <c r="N95" s="219"/>
      <c r="O95" s="219"/>
      <c r="P95" s="220">
        <f>P96</f>
        <v>0</v>
      </c>
      <c r="Q95" s="219"/>
      <c r="R95" s="220">
        <f>R96</f>
        <v>37.484999999999999</v>
      </c>
      <c r="S95" s="219"/>
      <c r="T95" s="221">
        <f>T96</f>
        <v>0</v>
      </c>
      <c r="U95" s="12"/>
      <c r="V95" s="12"/>
      <c r="W95" s="12"/>
      <c r="X95" s="12"/>
      <c r="Y95" s="12"/>
      <c r="Z95" s="12"/>
      <c r="AA95" s="12"/>
      <c r="AB95" s="12"/>
      <c r="AC95" s="12"/>
      <c r="AD95" s="12"/>
      <c r="AE95" s="12"/>
      <c r="AR95" s="222" t="s">
        <v>81</v>
      </c>
      <c r="AT95" s="223" t="s">
        <v>73</v>
      </c>
      <c r="AU95" s="223" t="s">
        <v>74</v>
      </c>
      <c r="AY95" s="222" t="s">
        <v>204</v>
      </c>
      <c r="BK95" s="224">
        <f>BK96</f>
        <v>0</v>
      </c>
    </row>
    <row r="96" s="12" customFormat="1" ht="22.8" customHeight="1">
      <c r="A96" s="12"/>
      <c r="B96" s="211"/>
      <c r="C96" s="212"/>
      <c r="D96" s="213" t="s">
        <v>73</v>
      </c>
      <c r="E96" s="225" t="s">
        <v>205</v>
      </c>
      <c r="F96" s="225" t="s">
        <v>1643</v>
      </c>
      <c r="G96" s="212"/>
      <c r="H96" s="212"/>
      <c r="I96" s="215"/>
      <c r="J96" s="226">
        <f>BK96</f>
        <v>0</v>
      </c>
      <c r="K96" s="212"/>
      <c r="L96" s="217"/>
      <c r="M96" s="218"/>
      <c r="N96" s="219"/>
      <c r="O96" s="219"/>
      <c r="P96" s="220">
        <f>SUM(P97:P130)</f>
        <v>0</v>
      </c>
      <c r="Q96" s="219"/>
      <c r="R96" s="220">
        <f>SUM(R97:R130)</f>
        <v>37.484999999999999</v>
      </c>
      <c r="S96" s="219"/>
      <c r="T96" s="221">
        <f>SUM(T97:T130)</f>
        <v>0</v>
      </c>
      <c r="U96" s="12"/>
      <c r="V96" s="12"/>
      <c r="W96" s="12"/>
      <c r="X96" s="12"/>
      <c r="Y96" s="12"/>
      <c r="Z96" s="12"/>
      <c r="AA96" s="12"/>
      <c r="AB96" s="12"/>
      <c r="AC96" s="12"/>
      <c r="AD96" s="12"/>
      <c r="AE96" s="12"/>
      <c r="AR96" s="222" t="s">
        <v>81</v>
      </c>
      <c r="AT96" s="223" t="s">
        <v>73</v>
      </c>
      <c r="AU96" s="223" t="s">
        <v>81</v>
      </c>
      <c r="AY96" s="222" t="s">
        <v>204</v>
      </c>
      <c r="BK96" s="224">
        <f>SUM(BK97:BK130)</f>
        <v>0</v>
      </c>
    </row>
    <row r="97" s="2" customFormat="1" ht="21.75" customHeight="1">
      <c r="A97" s="38"/>
      <c r="B97" s="39"/>
      <c r="C97" s="227" t="s">
        <v>81</v>
      </c>
      <c r="D97" s="227" t="s">
        <v>207</v>
      </c>
      <c r="E97" s="228" t="s">
        <v>1644</v>
      </c>
      <c r="F97" s="229" t="s">
        <v>1645</v>
      </c>
      <c r="G97" s="230" t="s">
        <v>261</v>
      </c>
      <c r="H97" s="231">
        <v>30</v>
      </c>
      <c r="I97" s="232"/>
      <c r="J97" s="233">
        <f>ROUND(I97*H97,2)</f>
        <v>0</v>
      </c>
      <c r="K97" s="229" t="s">
        <v>211</v>
      </c>
      <c r="L97" s="44"/>
      <c r="M97" s="234" t="s">
        <v>19</v>
      </c>
      <c r="N97" s="235" t="s">
        <v>45</v>
      </c>
      <c r="O97" s="84"/>
      <c r="P97" s="236">
        <f>O97*H97</f>
        <v>0</v>
      </c>
      <c r="Q97" s="236">
        <v>0</v>
      </c>
      <c r="R97" s="236">
        <f>Q97*H97</f>
        <v>0</v>
      </c>
      <c r="S97" s="236">
        <v>0</v>
      </c>
      <c r="T97" s="237">
        <f>S97*H97</f>
        <v>0</v>
      </c>
      <c r="U97" s="38"/>
      <c r="V97" s="38"/>
      <c r="W97" s="38"/>
      <c r="X97" s="38"/>
      <c r="Y97" s="38"/>
      <c r="Z97" s="38"/>
      <c r="AA97" s="38"/>
      <c r="AB97" s="38"/>
      <c r="AC97" s="38"/>
      <c r="AD97" s="38"/>
      <c r="AE97" s="38"/>
      <c r="AR97" s="238" t="s">
        <v>104</v>
      </c>
      <c r="AT97" s="238" t="s">
        <v>207</v>
      </c>
      <c r="AU97" s="238" t="s">
        <v>83</v>
      </c>
      <c r="AY97" s="17" t="s">
        <v>204</v>
      </c>
      <c r="BE97" s="239">
        <f>IF(N97="základní",J97,0)</f>
        <v>0</v>
      </c>
      <c r="BF97" s="239">
        <f>IF(N97="snížená",J97,0)</f>
        <v>0</v>
      </c>
      <c r="BG97" s="239">
        <f>IF(N97="zákl. přenesená",J97,0)</f>
        <v>0</v>
      </c>
      <c r="BH97" s="239">
        <f>IF(N97="sníž. přenesená",J97,0)</f>
        <v>0</v>
      </c>
      <c r="BI97" s="239">
        <f>IF(N97="nulová",J97,0)</f>
        <v>0</v>
      </c>
      <c r="BJ97" s="17" t="s">
        <v>81</v>
      </c>
      <c r="BK97" s="239">
        <f>ROUND(I97*H97,2)</f>
        <v>0</v>
      </c>
      <c r="BL97" s="17" t="s">
        <v>104</v>
      </c>
      <c r="BM97" s="238" t="s">
        <v>1646</v>
      </c>
    </row>
    <row r="98" s="2" customFormat="1">
      <c r="A98" s="38"/>
      <c r="B98" s="39"/>
      <c r="C98" s="40"/>
      <c r="D98" s="240" t="s">
        <v>213</v>
      </c>
      <c r="E98" s="40"/>
      <c r="F98" s="241" t="s">
        <v>1647</v>
      </c>
      <c r="G98" s="40"/>
      <c r="H98" s="40"/>
      <c r="I98" s="147"/>
      <c r="J98" s="40"/>
      <c r="K98" s="40"/>
      <c r="L98" s="44"/>
      <c r="M98" s="242"/>
      <c r="N98" s="243"/>
      <c r="O98" s="84"/>
      <c r="P98" s="84"/>
      <c r="Q98" s="84"/>
      <c r="R98" s="84"/>
      <c r="S98" s="84"/>
      <c r="T98" s="85"/>
      <c r="U98" s="38"/>
      <c r="V98" s="38"/>
      <c r="W98" s="38"/>
      <c r="X98" s="38"/>
      <c r="Y98" s="38"/>
      <c r="Z98" s="38"/>
      <c r="AA98" s="38"/>
      <c r="AB98" s="38"/>
      <c r="AC98" s="38"/>
      <c r="AD98" s="38"/>
      <c r="AE98" s="38"/>
      <c r="AT98" s="17" t="s">
        <v>213</v>
      </c>
      <c r="AU98" s="17" t="s">
        <v>83</v>
      </c>
    </row>
    <row r="99" s="2" customFormat="1">
      <c r="A99" s="38"/>
      <c r="B99" s="39"/>
      <c r="C99" s="40"/>
      <c r="D99" s="240" t="s">
        <v>215</v>
      </c>
      <c r="E99" s="40"/>
      <c r="F99" s="244" t="s">
        <v>1648</v>
      </c>
      <c r="G99" s="40"/>
      <c r="H99" s="40"/>
      <c r="I99" s="147"/>
      <c r="J99" s="40"/>
      <c r="K99" s="40"/>
      <c r="L99" s="44"/>
      <c r="M99" s="242"/>
      <c r="N99" s="243"/>
      <c r="O99" s="84"/>
      <c r="P99" s="84"/>
      <c r="Q99" s="84"/>
      <c r="R99" s="84"/>
      <c r="S99" s="84"/>
      <c r="T99" s="85"/>
      <c r="U99" s="38"/>
      <c r="V99" s="38"/>
      <c r="W99" s="38"/>
      <c r="X99" s="38"/>
      <c r="Y99" s="38"/>
      <c r="Z99" s="38"/>
      <c r="AA99" s="38"/>
      <c r="AB99" s="38"/>
      <c r="AC99" s="38"/>
      <c r="AD99" s="38"/>
      <c r="AE99" s="38"/>
      <c r="AT99" s="17" t="s">
        <v>215</v>
      </c>
      <c r="AU99" s="17" t="s">
        <v>83</v>
      </c>
    </row>
    <row r="100" s="13" customFormat="1">
      <c r="A100" s="13"/>
      <c r="B100" s="245"/>
      <c r="C100" s="246"/>
      <c r="D100" s="240" t="s">
        <v>217</v>
      </c>
      <c r="E100" s="247" t="s">
        <v>19</v>
      </c>
      <c r="F100" s="248" t="s">
        <v>1649</v>
      </c>
      <c r="G100" s="246"/>
      <c r="H100" s="247" t="s">
        <v>19</v>
      </c>
      <c r="I100" s="249"/>
      <c r="J100" s="246"/>
      <c r="K100" s="246"/>
      <c r="L100" s="250"/>
      <c r="M100" s="251"/>
      <c r="N100" s="252"/>
      <c r="O100" s="252"/>
      <c r="P100" s="252"/>
      <c r="Q100" s="252"/>
      <c r="R100" s="252"/>
      <c r="S100" s="252"/>
      <c r="T100" s="253"/>
      <c r="U100" s="13"/>
      <c r="V100" s="13"/>
      <c r="W100" s="13"/>
      <c r="X100" s="13"/>
      <c r="Y100" s="13"/>
      <c r="Z100" s="13"/>
      <c r="AA100" s="13"/>
      <c r="AB100" s="13"/>
      <c r="AC100" s="13"/>
      <c r="AD100" s="13"/>
      <c r="AE100" s="13"/>
      <c r="AT100" s="254" t="s">
        <v>217</v>
      </c>
      <c r="AU100" s="254" t="s">
        <v>83</v>
      </c>
      <c r="AV100" s="13" t="s">
        <v>81</v>
      </c>
      <c r="AW100" s="13" t="s">
        <v>35</v>
      </c>
      <c r="AX100" s="13" t="s">
        <v>74</v>
      </c>
      <c r="AY100" s="254" t="s">
        <v>204</v>
      </c>
    </row>
    <row r="101" s="14" customFormat="1">
      <c r="A101" s="14"/>
      <c r="B101" s="255"/>
      <c r="C101" s="256"/>
      <c r="D101" s="240" t="s">
        <v>217</v>
      </c>
      <c r="E101" s="257" t="s">
        <v>19</v>
      </c>
      <c r="F101" s="258" t="s">
        <v>1650</v>
      </c>
      <c r="G101" s="256"/>
      <c r="H101" s="259">
        <v>30</v>
      </c>
      <c r="I101" s="260"/>
      <c r="J101" s="256"/>
      <c r="K101" s="256"/>
      <c r="L101" s="261"/>
      <c r="M101" s="262"/>
      <c r="N101" s="263"/>
      <c r="O101" s="263"/>
      <c r="P101" s="263"/>
      <c r="Q101" s="263"/>
      <c r="R101" s="263"/>
      <c r="S101" s="263"/>
      <c r="T101" s="264"/>
      <c r="U101" s="14"/>
      <c r="V101" s="14"/>
      <c r="W101" s="14"/>
      <c r="X101" s="14"/>
      <c r="Y101" s="14"/>
      <c r="Z101" s="14"/>
      <c r="AA101" s="14"/>
      <c r="AB101" s="14"/>
      <c r="AC101" s="14"/>
      <c r="AD101" s="14"/>
      <c r="AE101" s="14"/>
      <c r="AT101" s="265" t="s">
        <v>217</v>
      </c>
      <c r="AU101" s="265" t="s">
        <v>83</v>
      </c>
      <c r="AV101" s="14" t="s">
        <v>83</v>
      </c>
      <c r="AW101" s="14" t="s">
        <v>35</v>
      </c>
      <c r="AX101" s="14" t="s">
        <v>81</v>
      </c>
      <c r="AY101" s="265" t="s">
        <v>204</v>
      </c>
    </row>
    <row r="102" s="2" customFormat="1" ht="21.75" customHeight="1">
      <c r="A102" s="38"/>
      <c r="B102" s="39"/>
      <c r="C102" s="227" t="s">
        <v>83</v>
      </c>
      <c r="D102" s="227" t="s">
        <v>207</v>
      </c>
      <c r="E102" s="228" t="s">
        <v>1651</v>
      </c>
      <c r="F102" s="229" t="s">
        <v>1652</v>
      </c>
      <c r="G102" s="230" t="s">
        <v>261</v>
      </c>
      <c r="H102" s="231">
        <v>26.25</v>
      </c>
      <c r="I102" s="232"/>
      <c r="J102" s="233">
        <f>ROUND(I102*H102,2)</f>
        <v>0</v>
      </c>
      <c r="K102" s="229" t="s">
        <v>211</v>
      </c>
      <c r="L102" s="44"/>
      <c r="M102" s="234" t="s">
        <v>19</v>
      </c>
      <c r="N102" s="235" t="s">
        <v>45</v>
      </c>
      <c r="O102" s="84"/>
      <c r="P102" s="236">
        <f>O102*H102</f>
        <v>0</v>
      </c>
      <c r="Q102" s="236">
        <v>0</v>
      </c>
      <c r="R102" s="236">
        <f>Q102*H102</f>
        <v>0</v>
      </c>
      <c r="S102" s="236">
        <v>0</v>
      </c>
      <c r="T102" s="237">
        <f>S102*H102</f>
        <v>0</v>
      </c>
      <c r="U102" s="38"/>
      <c r="V102" s="38"/>
      <c r="W102" s="38"/>
      <c r="X102" s="38"/>
      <c r="Y102" s="38"/>
      <c r="Z102" s="38"/>
      <c r="AA102" s="38"/>
      <c r="AB102" s="38"/>
      <c r="AC102" s="38"/>
      <c r="AD102" s="38"/>
      <c r="AE102" s="38"/>
      <c r="AR102" s="238" t="s">
        <v>104</v>
      </c>
      <c r="AT102" s="238" t="s">
        <v>207</v>
      </c>
      <c r="AU102" s="238" t="s">
        <v>83</v>
      </c>
      <c r="AY102" s="17" t="s">
        <v>204</v>
      </c>
      <c r="BE102" s="239">
        <f>IF(N102="základní",J102,0)</f>
        <v>0</v>
      </c>
      <c r="BF102" s="239">
        <f>IF(N102="snížená",J102,0)</f>
        <v>0</v>
      </c>
      <c r="BG102" s="239">
        <f>IF(N102="zákl. přenesená",J102,0)</f>
        <v>0</v>
      </c>
      <c r="BH102" s="239">
        <f>IF(N102="sníž. přenesená",J102,0)</f>
        <v>0</v>
      </c>
      <c r="BI102" s="239">
        <f>IF(N102="nulová",J102,0)</f>
        <v>0</v>
      </c>
      <c r="BJ102" s="17" t="s">
        <v>81</v>
      </c>
      <c r="BK102" s="239">
        <f>ROUND(I102*H102,2)</f>
        <v>0</v>
      </c>
      <c r="BL102" s="17" t="s">
        <v>104</v>
      </c>
      <c r="BM102" s="238" t="s">
        <v>1653</v>
      </c>
    </row>
    <row r="103" s="2" customFormat="1">
      <c r="A103" s="38"/>
      <c r="B103" s="39"/>
      <c r="C103" s="40"/>
      <c r="D103" s="240" t="s">
        <v>213</v>
      </c>
      <c r="E103" s="40"/>
      <c r="F103" s="241" t="s">
        <v>1654</v>
      </c>
      <c r="G103" s="40"/>
      <c r="H103" s="40"/>
      <c r="I103" s="147"/>
      <c r="J103" s="40"/>
      <c r="K103" s="40"/>
      <c r="L103" s="44"/>
      <c r="M103" s="242"/>
      <c r="N103" s="243"/>
      <c r="O103" s="84"/>
      <c r="P103" s="84"/>
      <c r="Q103" s="84"/>
      <c r="R103" s="84"/>
      <c r="S103" s="84"/>
      <c r="T103" s="85"/>
      <c r="U103" s="38"/>
      <c r="V103" s="38"/>
      <c r="W103" s="38"/>
      <c r="X103" s="38"/>
      <c r="Y103" s="38"/>
      <c r="Z103" s="38"/>
      <c r="AA103" s="38"/>
      <c r="AB103" s="38"/>
      <c r="AC103" s="38"/>
      <c r="AD103" s="38"/>
      <c r="AE103" s="38"/>
      <c r="AT103" s="17" t="s">
        <v>213</v>
      </c>
      <c r="AU103" s="17" t="s">
        <v>83</v>
      </c>
    </row>
    <row r="104" s="2" customFormat="1">
      <c r="A104" s="38"/>
      <c r="B104" s="39"/>
      <c r="C104" s="40"/>
      <c r="D104" s="240" t="s">
        <v>215</v>
      </c>
      <c r="E104" s="40"/>
      <c r="F104" s="244" t="s">
        <v>1655</v>
      </c>
      <c r="G104" s="40"/>
      <c r="H104" s="40"/>
      <c r="I104" s="147"/>
      <c r="J104" s="40"/>
      <c r="K104" s="40"/>
      <c r="L104" s="44"/>
      <c r="M104" s="242"/>
      <c r="N104" s="243"/>
      <c r="O104" s="84"/>
      <c r="P104" s="84"/>
      <c r="Q104" s="84"/>
      <c r="R104" s="84"/>
      <c r="S104" s="84"/>
      <c r="T104" s="85"/>
      <c r="U104" s="38"/>
      <c r="V104" s="38"/>
      <c r="W104" s="38"/>
      <c r="X104" s="38"/>
      <c r="Y104" s="38"/>
      <c r="Z104" s="38"/>
      <c r="AA104" s="38"/>
      <c r="AB104" s="38"/>
      <c r="AC104" s="38"/>
      <c r="AD104" s="38"/>
      <c r="AE104" s="38"/>
      <c r="AT104" s="17" t="s">
        <v>215</v>
      </c>
      <c r="AU104" s="17" t="s">
        <v>83</v>
      </c>
    </row>
    <row r="105" s="2" customFormat="1">
      <c r="A105" s="38"/>
      <c r="B105" s="39"/>
      <c r="C105" s="40"/>
      <c r="D105" s="240" t="s">
        <v>240</v>
      </c>
      <c r="E105" s="40"/>
      <c r="F105" s="244" t="s">
        <v>1656</v>
      </c>
      <c r="G105" s="40"/>
      <c r="H105" s="40"/>
      <c r="I105" s="147"/>
      <c r="J105" s="40"/>
      <c r="K105" s="40"/>
      <c r="L105" s="44"/>
      <c r="M105" s="242"/>
      <c r="N105" s="243"/>
      <c r="O105" s="84"/>
      <c r="P105" s="84"/>
      <c r="Q105" s="84"/>
      <c r="R105" s="84"/>
      <c r="S105" s="84"/>
      <c r="T105" s="85"/>
      <c r="U105" s="38"/>
      <c r="V105" s="38"/>
      <c r="W105" s="38"/>
      <c r="X105" s="38"/>
      <c r="Y105" s="38"/>
      <c r="Z105" s="38"/>
      <c r="AA105" s="38"/>
      <c r="AB105" s="38"/>
      <c r="AC105" s="38"/>
      <c r="AD105" s="38"/>
      <c r="AE105" s="38"/>
      <c r="AT105" s="17" t="s">
        <v>240</v>
      </c>
      <c r="AU105" s="17" t="s">
        <v>83</v>
      </c>
    </row>
    <row r="106" s="13" customFormat="1">
      <c r="A106" s="13"/>
      <c r="B106" s="245"/>
      <c r="C106" s="246"/>
      <c r="D106" s="240" t="s">
        <v>217</v>
      </c>
      <c r="E106" s="247" t="s">
        <v>19</v>
      </c>
      <c r="F106" s="248" t="s">
        <v>1649</v>
      </c>
      <c r="G106" s="246"/>
      <c r="H106" s="247" t="s">
        <v>19</v>
      </c>
      <c r="I106" s="249"/>
      <c r="J106" s="246"/>
      <c r="K106" s="246"/>
      <c r="L106" s="250"/>
      <c r="M106" s="251"/>
      <c r="N106" s="252"/>
      <c r="O106" s="252"/>
      <c r="P106" s="252"/>
      <c r="Q106" s="252"/>
      <c r="R106" s="252"/>
      <c r="S106" s="252"/>
      <c r="T106" s="253"/>
      <c r="U106" s="13"/>
      <c r="V106" s="13"/>
      <c r="W106" s="13"/>
      <c r="X106" s="13"/>
      <c r="Y106" s="13"/>
      <c r="Z106" s="13"/>
      <c r="AA106" s="13"/>
      <c r="AB106" s="13"/>
      <c r="AC106" s="13"/>
      <c r="AD106" s="13"/>
      <c r="AE106" s="13"/>
      <c r="AT106" s="254" t="s">
        <v>217</v>
      </c>
      <c r="AU106" s="254" t="s">
        <v>83</v>
      </c>
      <c r="AV106" s="13" t="s">
        <v>81</v>
      </c>
      <c r="AW106" s="13" t="s">
        <v>35</v>
      </c>
      <c r="AX106" s="13" t="s">
        <v>74</v>
      </c>
      <c r="AY106" s="254" t="s">
        <v>204</v>
      </c>
    </row>
    <row r="107" s="14" customFormat="1">
      <c r="A107" s="14"/>
      <c r="B107" s="255"/>
      <c r="C107" s="256"/>
      <c r="D107" s="240" t="s">
        <v>217</v>
      </c>
      <c r="E107" s="257" t="s">
        <v>19</v>
      </c>
      <c r="F107" s="258" t="s">
        <v>1657</v>
      </c>
      <c r="G107" s="256"/>
      <c r="H107" s="259">
        <v>26.25</v>
      </c>
      <c r="I107" s="260"/>
      <c r="J107" s="256"/>
      <c r="K107" s="256"/>
      <c r="L107" s="261"/>
      <c r="M107" s="262"/>
      <c r="N107" s="263"/>
      <c r="O107" s="263"/>
      <c r="P107" s="263"/>
      <c r="Q107" s="263"/>
      <c r="R107" s="263"/>
      <c r="S107" s="263"/>
      <c r="T107" s="264"/>
      <c r="U107" s="14"/>
      <c r="V107" s="14"/>
      <c r="W107" s="14"/>
      <c r="X107" s="14"/>
      <c r="Y107" s="14"/>
      <c r="Z107" s="14"/>
      <c r="AA107" s="14"/>
      <c r="AB107" s="14"/>
      <c r="AC107" s="14"/>
      <c r="AD107" s="14"/>
      <c r="AE107" s="14"/>
      <c r="AT107" s="265" t="s">
        <v>217</v>
      </c>
      <c r="AU107" s="265" t="s">
        <v>83</v>
      </c>
      <c r="AV107" s="14" t="s">
        <v>83</v>
      </c>
      <c r="AW107" s="14" t="s">
        <v>35</v>
      </c>
      <c r="AX107" s="14" t="s">
        <v>81</v>
      </c>
      <c r="AY107" s="265" t="s">
        <v>204</v>
      </c>
    </row>
    <row r="108" s="2" customFormat="1" ht="21.75" customHeight="1">
      <c r="A108" s="38"/>
      <c r="B108" s="39"/>
      <c r="C108" s="277" t="s">
        <v>94</v>
      </c>
      <c r="D108" s="277" t="s">
        <v>270</v>
      </c>
      <c r="E108" s="278" t="s">
        <v>1658</v>
      </c>
      <c r="F108" s="279" t="s">
        <v>1659</v>
      </c>
      <c r="G108" s="280" t="s">
        <v>250</v>
      </c>
      <c r="H108" s="281">
        <v>37.484999999999999</v>
      </c>
      <c r="I108" s="282"/>
      <c r="J108" s="283">
        <f>ROUND(I108*H108,2)</f>
        <v>0</v>
      </c>
      <c r="K108" s="279" t="s">
        <v>211</v>
      </c>
      <c r="L108" s="284"/>
      <c r="M108" s="285" t="s">
        <v>19</v>
      </c>
      <c r="N108" s="286" t="s">
        <v>45</v>
      </c>
      <c r="O108" s="84"/>
      <c r="P108" s="236">
        <f>O108*H108</f>
        <v>0</v>
      </c>
      <c r="Q108" s="236">
        <v>1</v>
      </c>
      <c r="R108" s="236">
        <f>Q108*H108</f>
        <v>37.484999999999999</v>
      </c>
      <c r="S108" s="236">
        <v>0</v>
      </c>
      <c r="T108" s="237">
        <f>S108*H108</f>
        <v>0</v>
      </c>
      <c r="U108" s="38"/>
      <c r="V108" s="38"/>
      <c r="W108" s="38"/>
      <c r="X108" s="38"/>
      <c r="Y108" s="38"/>
      <c r="Z108" s="38"/>
      <c r="AA108" s="38"/>
      <c r="AB108" s="38"/>
      <c r="AC108" s="38"/>
      <c r="AD108" s="38"/>
      <c r="AE108" s="38"/>
      <c r="AR108" s="238" t="s">
        <v>252</v>
      </c>
      <c r="AT108" s="238" t="s">
        <v>270</v>
      </c>
      <c r="AU108" s="238" t="s">
        <v>83</v>
      </c>
      <c r="AY108" s="17" t="s">
        <v>204</v>
      </c>
      <c r="BE108" s="239">
        <f>IF(N108="základní",J108,0)</f>
        <v>0</v>
      </c>
      <c r="BF108" s="239">
        <f>IF(N108="snížená",J108,0)</f>
        <v>0</v>
      </c>
      <c r="BG108" s="239">
        <f>IF(N108="zákl. přenesená",J108,0)</f>
        <v>0</v>
      </c>
      <c r="BH108" s="239">
        <f>IF(N108="sníž. přenesená",J108,0)</f>
        <v>0</v>
      </c>
      <c r="BI108" s="239">
        <f>IF(N108="nulová",J108,0)</f>
        <v>0</v>
      </c>
      <c r="BJ108" s="17" t="s">
        <v>81</v>
      </c>
      <c r="BK108" s="239">
        <f>ROUND(I108*H108,2)</f>
        <v>0</v>
      </c>
      <c r="BL108" s="17" t="s">
        <v>104</v>
      </c>
      <c r="BM108" s="238" t="s">
        <v>1660</v>
      </c>
    </row>
    <row r="109" s="2" customFormat="1">
      <c r="A109" s="38"/>
      <c r="B109" s="39"/>
      <c r="C109" s="40"/>
      <c r="D109" s="240" t="s">
        <v>213</v>
      </c>
      <c r="E109" s="40"/>
      <c r="F109" s="241" t="s">
        <v>1659</v>
      </c>
      <c r="G109" s="40"/>
      <c r="H109" s="40"/>
      <c r="I109" s="147"/>
      <c r="J109" s="40"/>
      <c r="K109" s="40"/>
      <c r="L109" s="44"/>
      <c r="M109" s="242"/>
      <c r="N109" s="243"/>
      <c r="O109" s="84"/>
      <c r="P109" s="84"/>
      <c r="Q109" s="84"/>
      <c r="R109" s="84"/>
      <c r="S109" s="84"/>
      <c r="T109" s="85"/>
      <c r="U109" s="38"/>
      <c r="V109" s="38"/>
      <c r="W109" s="38"/>
      <c r="X109" s="38"/>
      <c r="Y109" s="38"/>
      <c r="Z109" s="38"/>
      <c r="AA109" s="38"/>
      <c r="AB109" s="38"/>
      <c r="AC109" s="38"/>
      <c r="AD109" s="38"/>
      <c r="AE109" s="38"/>
      <c r="AT109" s="17" t="s">
        <v>213</v>
      </c>
      <c r="AU109" s="17" t="s">
        <v>83</v>
      </c>
    </row>
    <row r="110" s="14" customFormat="1">
      <c r="A110" s="14"/>
      <c r="B110" s="255"/>
      <c r="C110" s="256"/>
      <c r="D110" s="240" t="s">
        <v>217</v>
      </c>
      <c r="E110" s="257" t="s">
        <v>19</v>
      </c>
      <c r="F110" s="258" t="s">
        <v>1661</v>
      </c>
      <c r="G110" s="256"/>
      <c r="H110" s="259">
        <v>37.484999999999999</v>
      </c>
      <c r="I110" s="260"/>
      <c r="J110" s="256"/>
      <c r="K110" s="256"/>
      <c r="L110" s="261"/>
      <c r="M110" s="262"/>
      <c r="N110" s="263"/>
      <c r="O110" s="263"/>
      <c r="P110" s="263"/>
      <c r="Q110" s="263"/>
      <c r="R110" s="263"/>
      <c r="S110" s="263"/>
      <c r="T110" s="264"/>
      <c r="U110" s="14"/>
      <c r="V110" s="14"/>
      <c r="W110" s="14"/>
      <c r="X110" s="14"/>
      <c r="Y110" s="14"/>
      <c r="Z110" s="14"/>
      <c r="AA110" s="14"/>
      <c r="AB110" s="14"/>
      <c r="AC110" s="14"/>
      <c r="AD110" s="14"/>
      <c r="AE110" s="14"/>
      <c r="AT110" s="265" t="s">
        <v>217</v>
      </c>
      <c r="AU110" s="265" t="s">
        <v>83</v>
      </c>
      <c r="AV110" s="14" t="s">
        <v>83</v>
      </c>
      <c r="AW110" s="14" t="s">
        <v>35</v>
      </c>
      <c r="AX110" s="14" t="s">
        <v>81</v>
      </c>
      <c r="AY110" s="265" t="s">
        <v>204</v>
      </c>
    </row>
    <row r="111" s="2" customFormat="1" ht="21.75" customHeight="1">
      <c r="A111" s="38"/>
      <c r="B111" s="39"/>
      <c r="C111" s="227" t="s">
        <v>104</v>
      </c>
      <c r="D111" s="227" t="s">
        <v>207</v>
      </c>
      <c r="E111" s="228" t="s">
        <v>259</v>
      </c>
      <c r="F111" s="229" t="s">
        <v>1662</v>
      </c>
      <c r="G111" s="230" t="s">
        <v>261</v>
      </c>
      <c r="H111" s="231">
        <v>30</v>
      </c>
      <c r="I111" s="232"/>
      <c r="J111" s="233">
        <f>ROUND(I111*H111,2)</f>
        <v>0</v>
      </c>
      <c r="K111" s="229" t="s">
        <v>211</v>
      </c>
      <c r="L111" s="44"/>
      <c r="M111" s="234" t="s">
        <v>19</v>
      </c>
      <c r="N111" s="235" t="s">
        <v>45</v>
      </c>
      <c r="O111" s="84"/>
      <c r="P111" s="236">
        <f>O111*H111</f>
        <v>0</v>
      </c>
      <c r="Q111" s="236">
        <v>0</v>
      </c>
      <c r="R111" s="236">
        <f>Q111*H111</f>
        <v>0</v>
      </c>
      <c r="S111" s="236">
        <v>0</v>
      </c>
      <c r="T111" s="237">
        <f>S111*H111</f>
        <v>0</v>
      </c>
      <c r="U111" s="38"/>
      <c r="V111" s="38"/>
      <c r="W111" s="38"/>
      <c r="X111" s="38"/>
      <c r="Y111" s="38"/>
      <c r="Z111" s="38"/>
      <c r="AA111" s="38"/>
      <c r="AB111" s="38"/>
      <c r="AC111" s="38"/>
      <c r="AD111" s="38"/>
      <c r="AE111" s="38"/>
      <c r="AR111" s="238" t="s">
        <v>104</v>
      </c>
      <c r="AT111" s="238" t="s">
        <v>207</v>
      </c>
      <c r="AU111" s="238" t="s">
        <v>83</v>
      </c>
      <c r="AY111" s="17" t="s">
        <v>204</v>
      </c>
      <c r="BE111" s="239">
        <f>IF(N111="základní",J111,0)</f>
        <v>0</v>
      </c>
      <c r="BF111" s="239">
        <f>IF(N111="snížená",J111,0)</f>
        <v>0</v>
      </c>
      <c r="BG111" s="239">
        <f>IF(N111="zákl. přenesená",J111,0)</f>
        <v>0</v>
      </c>
      <c r="BH111" s="239">
        <f>IF(N111="sníž. přenesená",J111,0)</f>
        <v>0</v>
      </c>
      <c r="BI111" s="239">
        <f>IF(N111="nulová",J111,0)</f>
        <v>0</v>
      </c>
      <c r="BJ111" s="17" t="s">
        <v>81</v>
      </c>
      <c r="BK111" s="239">
        <f>ROUND(I111*H111,2)</f>
        <v>0</v>
      </c>
      <c r="BL111" s="17" t="s">
        <v>104</v>
      </c>
      <c r="BM111" s="238" t="s">
        <v>1663</v>
      </c>
    </row>
    <row r="112" s="2" customFormat="1">
      <c r="A112" s="38"/>
      <c r="B112" s="39"/>
      <c r="C112" s="40"/>
      <c r="D112" s="240" t="s">
        <v>213</v>
      </c>
      <c r="E112" s="40"/>
      <c r="F112" s="241" t="s">
        <v>263</v>
      </c>
      <c r="G112" s="40"/>
      <c r="H112" s="40"/>
      <c r="I112" s="147"/>
      <c r="J112" s="40"/>
      <c r="K112" s="40"/>
      <c r="L112" s="44"/>
      <c r="M112" s="242"/>
      <c r="N112" s="243"/>
      <c r="O112" s="84"/>
      <c r="P112" s="84"/>
      <c r="Q112" s="84"/>
      <c r="R112" s="84"/>
      <c r="S112" s="84"/>
      <c r="T112" s="85"/>
      <c r="U112" s="38"/>
      <c r="V112" s="38"/>
      <c r="W112" s="38"/>
      <c r="X112" s="38"/>
      <c r="Y112" s="38"/>
      <c r="Z112" s="38"/>
      <c r="AA112" s="38"/>
      <c r="AB112" s="38"/>
      <c r="AC112" s="38"/>
      <c r="AD112" s="38"/>
      <c r="AE112" s="38"/>
      <c r="AT112" s="17" t="s">
        <v>213</v>
      </c>
      <c r="AU112" s="17" t="s">
        <v>83</v>
      </c>
    </row>
    <row r="113" s="2" customFormat="1">
      <c r="A113" s="38"/>
      <c r="B113" s="39"/>
      <c r="C113" s="40"/>
      <c r="D113" s="240" t="s">
        <v>215</v>
      </c>
      <c r="E113" s="40"/>
      <c r="F113" s="244" t="s">
        <v>1664</v>
      </c>
      <c r="G113" s="40"/>
      <c r="H113" s="40"/>
      <c r="I113" s="147"/>
      <c r="J113" s="40"/>
      <c r="K113" s="40"/>
      <c r="L113" s="44"/>
      <c r="M113" s="242"/>
      <c r="N113" s="243"/>
      <c r="O113" s="84"/>
      <c r="P113" s="84"/>
      <c r="Q113" s="84"/>
      <c r="R113" s="84"/>
      <c r="S113" s="84"/>
      <c r="T113" s="85"/>
      <c r="U113" s="38"/>
      <c r="V113" s="38"/>
      <c r="W113" s="38"/>
      <c r="X113" s="38"/>
      <c r="Y113" s="38"/>
      <c r="Z113" s="38"/>
      <c r="AA113" s="38"/>
      <c r="AB113" s="38"/>
      <c r="AC113" s="38"/>
      <c r="AD113" s="38"/>
      <c r="AE113" s="38"/>
      <c r="AT113" s="17" t="s">
        <v>215</v>
      </c>
      <c r="AU113" s="17" t="s">
        <v>83</v>
      </c>
    </row>
    <row r="114" s="13" customFormat="1">
      <c r="A114" s="13"/>
      <c r="B114" s="245"/>
      <c r="C114" s="246"/>
      <c r="D114" s="240" t="s">
        <v>217</v>
      </c>
      <c r="E114" s="247" t="s">
        <v>19</v>
      </c>
      <c r="F114" s="248" t="s">
        <v>1665</v>
      </c>
      <c r="G114" s="246"/>
      <c r="H114" s="247" t="s">
        <v>19</v>
      </c>
      <c r="I114" s="249"/>
      <c r="J114" s="246"/>
      <c r="K114" s="246"/>
      <c r="L114" s="250"/>
      <c r="M114" s="251"/>
      <c r="N114" s="252"/>
      <c r="O114" s="252"/>
      <c r="P114" s="252"/>
      <c r="Q114" s="252"/>
      <c r="R114" s="252"/>
      <c r="S114" s="252"/>
      <c r="T114" s="253"/>
      <c r="U114" s="13"/>
      <c r="V114" s="13"/>
      <c r="W114" s="13"/>
      <c r="X114" s="13"/>
      <c r="Y114" s="13"/>
      <c r="Z114" s="13"/>
      <c r="AA114" s="13"/>
      <c r="AB114" s="13"/>
      <c r="AC114" s="13"/>
      <c r="AD114" s="13"/>
      <c r="AE114" s="13"/>
      <c r="AT114" s="254" t="s">
        <v>217</v>
      </c>
      <c r="AU114" s="254" t="s">
        <v>83</v>
      </c>
      <c r="AV114" s="13" t="s">
        <v>81</v>
      </c>
      <c r="AW114" s="13" t="s">
        <v>35</v>
      </c>
      <c r="AX114" s="13" t="s">
        <v>74</v>
      </c>
      <c r="AY114" s="254" t="s">
        <v>204</v>
      </c>
    </row>
    <row r="115" s="14" customFormat="1">
      <c r="A115" s="14"/>
      <c r="B115" s="255"/>
      <c r="C115" s="256"/>
      <c r="D115" s="240" t="s">
        <v>217</v>
      </c>
      <c r="E115" s="257" t="s">
        <v>19</v>
      </c>
      <c r="F115" s="258" t="s">
        <v>380</v>
      </c>
      <c r="G115" s="256"/>
      <c r="H115" s="259">
        <v>30</v>
      </c>
      <c r="I115" s="260"/>
      <c r="J115" s="256"/>
      <c r="K115" s="256"/>
      <c r="L115" s="261"/>
      <c r="M115" s="262"/>
      <c r="N115" s="263"/>
      <c r="O115" s="263"/>
      <c r="P115" s="263"/>
      <c r="Q115" s="263"/>
      <c r="R115" s="263"/>
      <c r="S115" s="263"/>
      <c r="T115" s="264"/>
      <c r="U115" s="14"/>
      <c r="V115" s="14"/>
      <c r="W115" s="14"/>
      <c r="X115" s="14"/>
      <c r="Y115" s="14"/>
      <c r="Z115" s="14"/>
      <c r="AA115" s="14"/>
      <c r="AB115" s="14"/>
      <c r="AC115" s="14"/>
      <c r="AD115" s="14"/>
      <c r="AE115" s="14"/>
      <c r="AT115" s="265" t="s">
        <v>217</v>
      </c>
      <c r="AU115" s="265" t="s">
        <v>83</v>
      </c>
      <c r="AV115" s="14" t="s">
        <v>83</v>
      </c>
      <c r="AW115" s="14" t="s">
        <v>35</v>
      </c>
      <c r="AX115" s="14" t="s">
        <v>81</v>
      </c>
      <c r="AY115" s="265" t="s">
        <v>204</v>
      </c>
    </row>
    <row r="116" s="2" customFormat="1" ht="21.75" customHeight="1">
      <c r="A116" s="38"/>
      <c r="B116" s="39"/>
      <c r="C116" s="227" t="s">
        <v>205</v>
      </c>
      <c r="D116" s="227" t="s">
        <v>207</v>
      </c>
      <c r="E116" s="228" t="s">
        <v>1666</v>
      </c>
      <c r="F116" s="229" t="s">
        <v>1667</v>
      </c>
      <c r="G116" s="230" t="s">
        <v>210</v>
      </c>
      <c r="H116" s="231">
        <v>0.014999999999999999</v>
      </c>
      <c r="I116" s="232"/>
      <c r="J116" s="233">
        <f>ROUND(I116*H116,2)</f>
        <v>0</v>
      </c>
      <c r="K116" s="229" t="s">
        <v>211</v>
      </c>
      <c r="L116" s="44"/>
      <c r="M116" s="234" t="s">
        <v>19</v>
      </c>
      <c r="N116" s="235" t="s">
        <v>45</v>
      </c>
      <c r="O116" s="84"/>
      <c r="P116" s="236">
        <f>O116*H116</f>
        <v>0</v>
      </c>
      <c r="Q116" s="236">
        <v>0</v>
      </c>
      <c r="R116" s="236">
        <f>Q116*H116</f>
        <v>0</v>
      </c>
      <c r="S116" s="236">
        <v>0</v>
      </c>
      <c r="T116" s="237">
        <f>S116*H116</f>
        <v>0</v>
      </c>
      <c r="U116" s="38"/>
      <c r="V116" s="38"/>
      <c r="W116" s="38"/>
      <c r="X116" s="38"/>
      <c r="Y116" s="38"/>
      <c r="Z116" s="38"/>
      <c r="AA116" s="38"/>
      <c r="AB116" s="38"/>
      <c r="AC116" s="38"/>
      <c r="AD116" s="38"/>
      <c r="AE116" s="38"/>
      <c r="AR116" s="238" t="s">
        <v>104</v>
      </c>
      <c r="AT116" s="238" t="s">
        <v>207</v>
      </c>
      <c r="AU116" s="238" t="s">
        <v>83</v>
      </c>
      <c r="AY116" s="17" t="s">
        <v>204</v>
      </c>
      <c r="BE116" s="239">
        <f>IF(N116="základní",J116,0)</f>
        <v>0</v>
      </c>
      <c r="BF116" s="239">
        <f>IF(N116="snížená",J116,0)</f>
        <v>0</v>
      </c>
      <c r="BG116" s="239">
        <f>IF(N116="zákl. přenesená",J116,0)</f>
        <v>0</v>
      </c>
      <c r="BH116" s="239">
        <f>IF(N116="sníž. přenesená",J116,0)</f>
        <v>0</v>
      </c>
      <c r="BI116" s="239">
        <f>IF(N116="nulová",J116,0)</f>
        <v>0</v>
      </c>
      <c r="BJ116" s="17" t="s">
        <v>81</v>
      </c>
      <c r="BK116" s="239">
        <f>ROUND(I116*H116,2)</f>
        <v>0</v>
      </c>
      <c r="BL116" s="17" t="s">
        <v>104</v>
      </c>
      <c r="BM116" s="238" t="s">
        <v>1668</v>
      </c>
    </row>
    <row r="117" s="2" customFormat="1">
      <c r="A117" s="38"/>
      <c r="B117" s="39"/>
      <c r="C117" s="40"/>
      <c r="D117" s="240" t="s">
        <v>213</v>
      </c>
      <c r="E117" s="40"/>
      <c r="F117" s="241" t="s">
        <v>1669</v>
      </c>
      <c r="G117" s="40"/>
      <c r="H117" s="40"/>
      <c r="I117" s="147"/>
      <c r="J117" s="40"/>
      <c r="K117" s="40"/>
      <c r="L117" s="44"/>
      <c r="M117" s="242"/>
      <c r="N117" s="243"/>
      <c r="O117" s="84"/>
      <c r="P117" s="84"/>
      <c r="Q117" s="84"/>
      <c r="R117" s="84"/>
      <c r="S117" s="84"/>
      <c r="T117" s="85"/>
      <c r="U117" s="38"/>
      <c r="V117" s="38"/>
      <c r="W117" s="38"/>
      <c r="X117" s="38"/>
      <c r="Y117" s="38"/>
      <c r="Z117" s="38"/>
      <c r="AA117" s="38"/>
      <c r="AB117" s="38"/>
      <c r="AC117" s="38"/>
      <c r="AD117" s="38"/>
      <c r="AE117" s="38"/>
      <c r="AT117" s="17" t="s">
        <v>213</v>
      </c>
      <c r="AU117" s="17" t="s">
        <v>83</v>
      </c>
    </row>
    <row r="118" s="2" customFormat="1">
      <c r="A118" s="38"/>
      <c r="B118" s="39"/>
      <c r="C118" s="40"/>
      <c r="D118" s="240" t="s">
        <v>215</v>
      </c>
      <c r="E118" s="40"/>
      <c r="F118" s="244" t="s">
        <v>224</v>
      </c>
      <c r="G118" s="40"/>
      <c r="H118" s="40"/>
      <c r="I118" s="147"/>
      <c r="J118" s="40"/>
      <c r="K118" s="40"/>
      <c r="L118" s="44"/>
      <c r="M118" s="242"/>
      <c r="N118" s="243"/>
      <c r="O118" s="84"/>
      <c r="P118" s="84"/>
      <c r="Q118" s="84"/>
      <c r="R118" s="84"/>
      <c r="S118" s="84"/>
      <c r="T118" s="85"/>
      <c r="U118" s="38"/>
      <c r="V118" s="38"/>
      <c r="W118" s="38"/>
      <c r="X118" s="38"/>
      <c r="Y118" s="38"/>
      <c r="Z118" s="38"/>
      <c r="AA118" s="38"/>
      <c r="AB118" s="38"/>
      <c r="AC118" s="38"/>
      <c r="AD118" s="38"/>
      <c r="AE118" s="38"/>
      <c r="AT118" s="17" t="s">
        <v>215</v>
      </c>
      <c r="AU118" s="17" t="s">
        <v>83</v>
      </c>
    </row>
    <row r="119" s="13" customFormat="1">
      <c r="A119" s="13"/>
      <c r="B119" s="245"/>
      <c r="C119" s="246"/>
      <c r="D119" s="240" t="s">
        <v>217</v>
      </c>
      <c r="E119" s="247" t="s">
        <v>19</v>
      </c>
      <c r="F119" s="248" t="s">
        <v>1649</v>
      </c>
      <c r="G119" s="246"/>
      <c r="H119" s="247" t="s">
        <v>19</v>
      </c>
      <c r="I119" s="249"/>
      <c r="J119" s="246"/>
      <c r="K119" s="246"/>
      <c r="L119" s="250"/>
      <c r="M119" s="251"/>
      <c r="N119" s="252"/>
      <c r="O119" s="252"/>
      <c r="P119" s="252"/>
      <c r="Q119" s="252"/>
      <c r="R119" s="252"/>
      <c r="S119" s="252"/>
      <c r="T119" s="253"/>
      <c r="U119" s="13"/>
      <c r="V119" s="13"/>
      <c r="W119" s="13"/>
      <c r="X119" s="13"/>
      <c r="Y119" s="13"/>
      <c r="Z119" s="13"/>
      <c r="AA119" s="13"/>
      <c r="AB119" s="13"/>
      <c r="AC119" s="13"/>
      <c r="AD119" s="13"/>
      <c r="AE119" s="13"/>
      <c r="AT119" s="254" t="s">
        <v>217</v>
      </c>
      <c r="AU119" s="254" t="s">
        <v>83</v>
      </c>
      <c r="AV119" s="13" t="s">
        <v>81</v>
      </c>
      <c r="AW119" s="13" t="s">
        <v>35</v>
      </c>
      <c r="AX119" s="13" t="s">
        <v>74</v>
      </c>
      <c r="AY119" s="254" t="s">
        <v>204</v>
      </c>
    </row>
    <row r="120" s="14" customFormat="1">
      <c r="A120" s="14"/>
      <c r="B120" s="255"/>
      <c r="C120" s="256"/>
      <c r="D120" s="240" t="s">
        <v>217</v>
      </c>
      <c r="E120" s="257" t="s">
        <v>19</v>
      </c>
      <c r="F120" s="258" t="s">
        <v>1670</v>
      </c>
      <c r="G120" s="256"/>
      <c r="H120" s="259">
        <v>0.014999999999999999</v>
      </c>
      <c r="I120" s="260"/>
      <c r="J120" s="256"/>
      <c r="K120" s="256"/>
      <c r="L120" s="261"/>
      <c r="M120" s="262"/>
      <c r="N120" s="263"/>
      <c r="O120" s="263"/>
      <c r="P120" s="263"/>
      <c r="Q120" s="263"/>
      <c r="R120" s="263"/>
      <c r="S120" s="263"/>
      <c r="T120" s="264"/>
      <c r="U120" s="14"/>
      <c r="V120" s="14"/>
      <c r="W120" s="14"/>
      <c r="X120" s="14"/>
      <c r="Y120" s="14"/>
      <c r="Z120" s="14"/>
      <c r="AA120" s="14"/>
      <c r="AB120" s="14"/>
      <c r="AC120" s="14"/>
      <c r="AD120" s="14"/>
      <c r="AE120" s="14"/>
      <c r="AT120" s="265" t="s">
        <v>217</v>
      </c>
      <c r="AU120" s="265" t="s">
        <v>83</v>
      </c>
      <c r="AV120" s="14" t="s">
        <v>83</v>
      </c>
      <c r="AW120" s="14" t="s">
        <v>35</v>
      </c>
      <c r="AX120" s="14" t="s">
        <v>81</v>
      </c>
      <c r="AY120" s="265" t="s">
        <v>204</v>
      </c>
    </row>
    <row r="121" s="2" customFormat="1" ht="21.75" customHeight="1">
      <c r="A121" s="38"/>
      <c r="B121" s="39"/>
      <c r="C121" s="227" t="s">
        <v>242</v>
      </c>
      <c r="D121" s="227" t="s">
        <v>207</v>
      </c>
      <c r="E121" s="228" t="s">
        <v>208</v>
      </c>
      <c r="F121" s="229" t="s">
        <v>209</v>
      </c>
      <c r="G121" s="230" t="s">
        <v>210</v>
      </c>
      <c r="H121" s="231">
        <v>0.014999999999999999</v>
      </c>
      <c r="I121" s="232"/>
      <c r="J121" s="233">
        <f>ROUND(I121*H121,2)</f>
        <v>0</v>
      </c>
      <c r="K121" s="229" t="s">
        <v>211</v>
      </c>
      <c r="L121" s="44"/>
      <c r="M121" s="234" t="s">
        <v>19</v>
      </c>
      <c r="N121" s="235" t="s">
        <v>45</v>
      </c>
      <c r="O121" s="84"/>
      <c r="P121" s="236">
        <f>O121*H121</f>
        <v>0</v>
      </c>
      <c r="Q121" s="236">
        <v>0</v>
      </c>
      <c r="R121" s="236">
        <f>Q121*H121</f>
        <v>0</v>
      </c>
      <c r="S121" s="236">
        <v>0</v>
      </c>
      <c r="T121" s="237">
        <f>S121*H121</f>
        <v>0</v>
      </c>
      <c r="U121" s="38"/>
      <c r="V121" s="38"/>
      <c r="W121" s="38"/>
      <c r="X121" s="38"/>
      <c r="Y121" s="38"/>
      <c r="Z121" s="38"/>
      <c r="AA121" s="38"/>
      <c r="AB121" s="38"/>
      <c r="AC121" s="38"/>
      <c r="AD121" s="38"/>
      <c r="AE121" s="38"/>
      <c r="AR121" s="238" t="s">
        <v>104</v>
      </c>
      <c r="AT121" s="238" t="s">
        <v>207</v>
      </c>
      <c r="AU121" s="238" t="s">
        <v>83</v>
      </c>
      <c r="AY121" s="17" t="s">
        <v>204</v>
      </c>
      <c r="BE121" s="239">
        <f>IF(N121="základní",J121,0)</f>
        <v>0</v>
      </c>
      <c r="BF121" s="239">
        <f>IF(N121="snížená",J121,0)</f>
        <v>0</v>
      </c>
      <c r="BG121" s="239">
        <f>IF(N121="zákl. přenesená",J121,0)</f>
        <v>0</v>
      </c>
      <c r="BH121" s="239">
        <f>IF(N121="sníž. přenesená",J121,0)</f>
        <v>0</v>
      </c>
      <c r="BI121" s="239">
        <f>IF(N121="nulová",J121,0)</f>
        <v>0</v>
      </c>
      <c r="BJ121" s="17" t="s">
        <v>81</v>
      </c>
      <c r="BK121" s="239">
        <f>ROUND(I121*H121,2)</f>
        <v>0</v>
      </c>
      <c r="BL121" s="17" t="s">
        <v>104</v>
      </c>
      <c r="BM121" s="238" t="s">
        <v>1671</v>
      </c>
    </row>
    <row r="122" s="2" customFormat="1">
      <c r="A122" s="38"/>
      <c r="B122" s="39"/>
      <c r="C122" s="40"/>
      <c r="D122" s="240" t="s">
        <v>213</v>
      </c>
      <c r="E122" s="40"/>
      <c r="F122" s="241" t="s">
        <v>214</v>
      </c>
      <c r="G122" s="40"/>
      <c r="H122" s="40"/>
      <c r="I122" s="147"/>
      <c r="J122" s="40"/>
      <c r="K122" s="40"/>
      <c r="L122" s="44"/>
      <c r="M122" s="242"/>
      <c r="N122" s="243"/>
      <c r="O122" s="84"/>
      <c r="P122" s="84"/>
      <c r="Q122" s="84"/>
      <c r="R122" s="84"/>
      <c r="S122" s="84"/>
      <c r="T122" s="85"/>
      <c r="U122" s="38"/>
      <c r="V122" s="38"/>
      <c r="W122" s="38"/>
      <c r="X122" s="38"/>
      <c r="Y122" s="38"/>
      <c r="Z122" s="38"/>
      <c r="AA122" s="38"/>
      <c r="AB122" s="38"/>
      <c r="AC122" s="38"/>
      <c r="AD122" s="38"/>
      <c r="AE122" s="38"/>
      <c r="AT122" s="17" t="s">
        <v>213</v>
      </c>
      <c r="AU122" s="17" t="s">
        <v>83</v>
      </c>
    </row>
    <row r="123" s="2" customFormat="1">
      <c r="A123" s="38"/>
      <c r="B123" s="39"/>
      <c r="C123" s="40"/>
      <c r="D123" s="240" t="s">
        <v>215</v>
      </c>
      <c r="E123" s="40"/>
      <c r="F123" s="244" t="s">
        <v>216</v>
      </c>
      <c r="G123" s="40"/>
      <c r="H123" s="40"/>
      <c r="I123" s="147"/>
      <c r="J123" s="40"/>
      <c r="K123" s="40"/>
      <c r="L123" s="44"/>
      <c r="M123" s="242"/>
      <c r="N123" s="243"/>
      <c r="O123" s="84"/>
      <c r="P123" s="84"/>
      <c r="Q123" s="84"/>
      <c r="R123" s="84"/>
      <c r="S123" s="84"/>
      <c r="T123" s="85"/>
      <c r="U123" s="38"/>
      <c r="V123" s="38"/>
      <c r="W123" s="38"/>
      <c r="X123" s="38"/>
      <c r="Y123" s="38"/>
      <c r="Z123" s="38"/>
      <c r="AA123" s="38"/>
      <c r="AB123" s="38"/>
      <c r="AC123" s="38"/>
      <c r="AD123" s="38"/>
      <c r="AE123" s="38"/>
      <c r="AT123" s="17" t="s">
        <v>215</v>
      </c>
      <c r="AU123" s="17" t="s">
        <v>83</v>
      </c>
    </row>
    <row r="124" s="13" customFormat="1">
      <c r="A124" s="13"/>
      <c r="B124" s="245"/>
      <c r="C124" s="246"/>
      <c r="D124" s="240" t="s">
        <v>217</v>
      </c>
      <c r="E124" s="247" t="s">
        <v>19</v>
      </c>
      <c r="F124" s="248" t="s">
        <v>1649</v>
      </c>
      <c r="G124" s="246"/>
      <c r="H124" s="247" t="s">
        <v>19</v>
      </c>
      <c r="I124" s="249"/>
      <c r="J124" s="246"/>
      <c r="K124" s="246"/>
      <c r="L124" s="250"/>
      <c r="M124" s="251"/>
      <c r="N124" s="252"/>
      <c r="O124" s="252"/>
      <c r="P124" s="252"/>
      <c r="Q124" s="252"/>
      <c r="R124" s="252"/>
      <c r="S124" s="252"/>
      <c r="T124" s="253"/>
      <c r="U124" s="13"/>
      <c r="V124" s="13"/>
      <c r="W124" s="13"/>
      <c r="X124" s="13"/>
      <c r="Y124" s="13"/>
      <c r="Z124" s="13"/>
      <c r="AA124" s="13"/>
      <c r="AB124" s="13"/>
      <c r="AC124" s="13"/>
      <c r="AD124" s="13"/>
      <c r="AE124" s="13"/>
      <c r="AT124" s="254" t="s">
        <v>217</v>
      </c>
      <c r="AU124" s="254" t="s">
        <v>83</v>
      </c>
      <c r="AV124" s="13" t="s">
        <v>81</v>
      </c>
      <c r="AW124" s="13" t="s">
        <v>35</v>
      </c>
      <c r="AX124" s="13" t="s">
        <v>74</v>
      </c>
      <c r="AY124" s="254" t="s">
        <v>204</v>
      </c>
    </row>
    <row r="125" s="14" customFormat="1">
      <c r="A125" s="14"/>
      <c r="B125" s="255"/>
      <c r="C125" s="256"/>
      <c r="D125" s="240" t="s">
        <v>217</v>
      </c>
      <c r="E125" s="257" t="s">
        <v>19</v>
      </c>
      <c r="F125" s="258" t="s">
        <v>1670</v>
      </c>
      <c r="G125" s="256"/>
      <c r="H125" s="259">
        <v>0.014999999999999999</v>
      </c>
      <c r="I125" s="260"/>
      <c r="J125" s="256"/>
      <c r="K125" s="256"/>
      <c r="L125" s="261"/>
      <c r="M125" s="262"/>
      <c r="N125" s="263"/>
      <c r="O125" s="263"/>
      <c r="P125" s="263"/>
      <c r="Q125" s="263"/>
      <c r="R125" s="263"/>
      <c r="S125" s="263"/>
      <c r="T125" s="264"/>
      <c r="U125" s="14"/>
      <c r="V125" s="14"/>
      <c r="W125" s="14"/>
      <c r="X125" s="14"/>
      <c r="Y125" s="14"/>
      <c r="Z125" s="14"/>
      <c r="AA125" s="14"/>
      <c r="AB125" s="14"/>
      <c r="AC125" s="14"/>
      <c r="AD125" s="14"/>
      <c r="AE125" s="14"/>
      <c r="AT125" s="265" t="s">
        <v>217</v>
      </c>
      <c r="AU125" s="265" t="s">
        <v>83</v>
      </c>
      <c r="AV125" s="14" t="s">
        <v>83</v>
      </c>
      <c r="AW125" s="14" t="s">
        <v>35</v>
      </c>
      <c r="AX125" s="14" t="s">
        <v>81</v>
      </c>
      <c r="AY125" s="265" t="s">
        <v>204</v>
      </c>
    </row>
    <row r="126" s="2" customFormat="1" ht="21.75" customHeight="1">
      <c r="A126" s="38"/>
      <c r="B126" s="39"/>
      <c r="C126" s="227" t="s">
        <v>247</v>
      </c>
      <c r="D126" s="227" t="s">
        <v>207</v>
      </c>
      <c r="E126" s="228" t="s">
        <v>1672</v>
      </c>
      <c r="F126" s="229" t="s">
        <v>1673</v>
      </c>
      <c r="G126" s="230" t="s">
        <v>1674</v>
      </c>
      <c r="H126" s="231">
        <v>4</v>
      </c>
      <c r="I126" s="232"/>
      <c r="J126" s="233">
        <f>ROUND(I126*H126,2)</f>
        <v>0</v>
      </c>
      <c r="K126" s="229" t="s">
        <v>211</v>
      </c>
      <c r="L126" s="44"/>
      <c r="M126" s="234" t="s">
        <v>19</v>
      </c>
      <c r="N126" s="235" t="s">
        <v>45</v>
      </c>
      <c r="O126" s="84"/>
      <c r="P126" s="236">
        <f>O126*H126</f>
        <v>0</v>
      </c>
      <c r="Q126" s="236">
        <v>0</v>
      </c>
      <c r="R126" s="236">
        <f>Q126*H126</f>
        <v>0</v>
      </c>
      <c r="S126" s="236">
        <v>0</v>
      </c>
      <c r="T126" s="237">
        <f>S126*H126</f>
        <v>0</v>
      </c>
      <c r="U126" s="38"/>
      <c r="V126" s="38"/>
      <c r="W126" s="38"/>
      <c r="X126" s="38"/>
      <c r="Y126" s="38"/>
      <c r="Z126" s="38"/>
      <c r="AA126" s="38"/>
      <c r="AB126" s="38"/>
      <c r="AC126" s="38"/>
      <c r="AD126" s="38"/>
      <c r="AE126" s="38"/>
      <c r="AR126" s="238" t="s">
        <v>104</v>
      </c>
      <c r="AT126" s="238" t="s">
        <v>207</v>
      </c>
      <c r="AU126" s="238" t="s">
        <v>83</v>
      </c>
      <c r="AY126" s="17" t="s">
        <v>204</v>
      </c>
      <c r="BE126" s="239">
        <f>IF(N126="základní",J126,0)</f>
        <v>0</v>
      </c>
      <c r="BF126" s="239">
        <f>IF(N126="snížená",J126,0)</f>
        <v>0</v>
      </c>
      <c r="BG126" s="239">
        <f>IF(N126="zákl. přenesená",J126,0)</f>
        <v>0</v>
      </c>
      <c r="BH126" s="239">
        <f>IF(N126="sníž. přenesená",J126,0)</f>
        <v>0</v>
      </c>
      <c r="BI126" s="239">
        <f>IF(N126="nulová",J126,0)</f>
        <v>0</v>
      </c>
      <c r="BJ126" s="17" t="s">
        <v>81</v>
      </c>
      <c r="BK126" s="239">
        <f>ROUND(I126*H126,2)</f>
        <v>0</v>
      </c>
      <c r="BL126" s="17" t="s">
        <v>104</v>
      </c>
      <c r="BM126" s="238" t="s">
        <v>1675</v>
      </c>
    </row>
    <row r="127" s="2" customFormat="1">
      <c r="A127" s="38"/>
      <c r="B127" s="39"/>
      <c r="C127" s="40"/>
      <c r="D127" s="240" t="s">
        <v>213</v>
      </c>
      <c r="E127" s="40"/>
      <c r="F127" s="241" t="s">
        <v>1676</v>
      </c>
      <c r="G127" s="40"/>
      <c r="H127" s="40"/>
      <c r="I127" s="147"/>
      <c r="J127" s="40"/>
      <c r="K127" s="40"/>
      <c r="L127" s="44"/>
      <c r="M127" s="242"/>
      <c r="N127" s="243"/>
      <c r="O127" s="84"/>
      <c r="P127" s="84"/>
      <c r="Q127" s="84"/>
      <c r="R127" s="84"/>
      <c r="S127" s="84"/>
      <c r="T127" s="85"/>
      <c r="U127" s="38"/>
      <c r="V127" s="38"/>
      <c r="W127" s="38"/>
      <c r="X127" s="38"/>
      <c r="Y127" s="38"/>
      <c r="Z127" s="38"/>
      <c r="AA127" s="38"/>
      <c r="AB127" s="38"/>
      <c r="AC127" s="38"/>
      <c r="AD127" s="38"/>
      <c r="AE127" s="38"/>
      <c r="AT127" s="17" t="s">
        <v>213</v>
      </c>
      <c r="AU127" s="17" t="s">
        <v>83</v>
      </c>
    </row>
    <row r="128" s="2" customFormat="1">
      <c r="A128" s="38"/>
      <c r="B128" s="39"/>
      <c r="C128" s="40"/>
      <c r="D128" s="240" t="s">
        <v>215</v>
      </c>
      <c r="E128" s="40"/>
      <c r="F128" s="244" t="s">
        <v>1677</v>
      </c>
      <c r="G128" s="40"/>
      <c r="H128" s="40"/>
      <c r="I128" s="147"/>
      <c r="J128" s="40"/>
      <c r="K128" s="40"/>
      <c r="L128" s="44"/>
      <c r="M128" s="242"/>
      <c r="N128" s="243"/>
      <c r="O128" s="84"/>
      <c r="P128" s="84"/>
      <c r="Q128" s="84"/>
      <c r="R128" s="84"/>
      <c r="S128" s="84"/>
      <c r="T128" s="85"/>
      <c r="U128" s="38"/>
      <c r="V128" s="38"/>
      <c r="W128" s="38"/>
      <c r="X128" s="38"/>
      <c r="Y128" s="38"/>
      <c r="Z128" s="38"/>
      <c r="AA128" s="38"/>
      <c r="AB128" s="38"/>
      <c r="AC128" s="38"/>
      <c r="AD128" s="38"/>
      <c r="AE128" s="38"/>
      <c r="AT128" s="17" t="s">
        <v>215</v>
      </c>
      <c r="AU128" s="17" t="s">
        <v>83</v>
      </c>
    </row>
    <row r="129" s="13" customFormat="1">
      <c r="A129" s="13"/>
      <c r="B129" s="245"/>
      <c r="C129" s="246"/>
      <c r="D129" s="240" t="s">
        <v>217</v>
      </c>
      <c r="E129" s="247" t="s">
        <v>19</v>
      </c>
      <c r="F129" s="248" t="s">
        <v>1649</v>
      </c>
      <c r="G129" s="246"/>
      <c r="H129" s="247" t="s">
        <v>19</v>
      </c>
      <c r="I129" s="249"/>
      <c r="J129" s="246"/>
      <c r="K129" s="246"/>
      <c r="L129" s="250"/>
      <c r="M129" s="251"/>
      <c r="N129" s="252"/>
      <c r="O129" s="252"/>
      <c r="P129" s="252"/>
      <c r="Q129" s="252"/>
      <c r="R129" s="252"/>
      <c r="S129" s="252"/>
      <c r="T129" s="253"/>
      <c r="U129" s="13"/>
      <c r="V129" s="13"/>
      <c r="W129" s="13"/>
      <c r="X129" s="13"/>
      <c r="Y129" s="13"/>
      <c r="Z129" s="13"/>
      <c r="AA129" s="13"/>
      <c r="AB129" s="13"/>
      <c r="AC129" s="13"/>
      <c r="AD129" s="13"/>
      <c r="AE129" s="13"/>
      <c r="AT129" s="254" t="s">
        <v>217</v>
      </c>
      <c r="AU129" s="254" t="s">
        <v>83</v>
      </c>
      <c r="AV129" s="13" t="s">
        <v>81</v>
      </c>
      <c r="AW129" s="13" t="s">
        <v>35</v>
      </c>
      <c r="AX129" s="13" t="s">
        <v>74</v>
      </c>
      <c r="AY129" s="254" t="s">
        <v>204</v>
      </c>
    </row>
    <row r="130" s="14" customFormat="1">
      <c r="A130" s="14"/>
      <c r="B130" s="255"/>
      <c r="C130" s="256"/>
      <c r="D130" s="240" t="s">
        <v>217</v>
      </c>
      <c r="E130" s="257" t="s">
        <v>19</v>
      </c>
      <c r="F130" s="258" t="s">
        <v>1678</v>
      </c>
      <c r="G130" s="256"/>
      <c r="H130" s="259">
        <v>4</v>
      </c>
      <c r="I130" s="260"/>
      <c r="J130" s="256"/>
      <c r="K130" s="256"/>
      <c r="L130" s="261"/>
      <c r="M130" s="262"/>
      <c r="N130" s="263"/>
      <c r="O130" s="263"/>
      <c r="P130" s="263"/>
      <c r="Q130" s="263"/>
      <c r="R130" s="263"/>
      <c r="S130" s="263"/>
      <c r="T130" s="264"/>
      <c r="U130" s="14"/>
      <c r="V130" s="14"/>
      <c r="W130" s="14"/>
      <c r="X130" s="14"/>
      <c r="Y130" s="14"/>
      <c r="Z130" s="14"/>
      <c r="AA130" s="14"/>
      <c r="AB130" s="14"/>
      <c r="AC130" s="14"/>
      <c r="AD130" s="14"/>
      <c r="AE130" s="14"/>
      <c r="AT130" s="265" t="s">
        <v>217</v>
      </c>
      <c r="AU130" s="265" t="s">
        <v>83</v>
      </c>
      <c r="AV130" s="14" t="s">
        <v>83</v>
      </c>
      <c r="AW130" s="14" t="s">
        <v>35</v>
      </c>
      <c r="AX130" s="14" t="s">
        <v>81</v>
      </c>
      <c r="AY130" s="265" t="s">
        <v>204</v>
      </c>
    </row>
    <row r="131" s="12" customFormat="1" ht="25.92" customHeight="1">
      <c r="A131" s="12"/>
      <c r="B131" s="211"/>
      <c r="C131" s="212"/>
      <c r="D131" s="213" t="s">
        <v>73</v>
      </c>
      <c r="E131" s="214" t="s">
        <v>762</v>
      </c>
      <c r="F131" s="214" t="s">
        <v>763</v>
      </c>
      <c r="G131" s="212"/>
      <c r="H131" s="212"/>
      <c r="I131" s="215"/>
      <c r="J131" s="216">
        <f>BK131</f>
        <v>0</v>
      </c>
      <c r="K131" s="212"/>
      <c r="L131" s="217"/>
      <c r="M131" s="218"/>
      <c r="N131" s="219"/>
      <c r="O131" s="219"/>
      <c r="P131" s="220">
        <f>SUM(P132:P137)</f>
        <v>0</v>
      </c>
      <c r="Q131" s="219"/>
      <c r="R131" s="220">
        <f>SUM(R132:R137)</f>
        <v>0</v>
      </c>
      <c r="S131" s="219"/>
      <c r="T131" s="221">
        <f>SUM(T132:T137)</f>
        <v>0</v>
      </c>
      <c r="U131" s="12"/>
      <c r="V131" s="12"/>
      <c r="W131" s="12"/>
      <c r="X131" s="12"/>
      <c r="Y131" s="12"/>
      <c r="Z131" s="12"/>
      <c r="AA131" s="12"/>
      <c r="AB131" s="12"/>
      <c r="AC131" s="12"/>
      <c r="AD131" s="12"/>
      <c r="AE131" s="12"/>
      <c r="AR131" s="222" t="s">
        <v>104</v>
      </c>
      <c r="AT131" s="223" t="s">
        <v>73</v>
      </c>
      <c r="AU131" s="223" t="s">
        <v>74</v>
      </c>
      <c r="AY131" s="222" t="s">
        <v>204</v>
      </c>
      <c r="BK131" s="224">
        <f>SUM(BK132:BK137)</f>
        <v>0</v>
      </c>
    </row>
    <row r="132" s="2" customFormat="1" ht="21.75" customHeight="1">
      <c r="A132" s="38"/>
      <c r="B132" s="39"/>
      <c r="C132" s="227" t="s">
        <v>252</v>
      </c>
      <c r="D132" s="227" t="s">
        <v>207</v>
      </c>
      <c r="E132" s="228" t="s">
        <v>425</v>
      </c>
      <c r="F132" s="229" t="s">
        <v>768</v>
      </c>
      <c r="G132" s="230" t="s">
        <v>250</v>
      </c>
      <c r="H132" s="231">
        <v>37.484999999999999</v>
      </c>
      <c r="I132" s="232"/>
      <c r="J132" s="233">
        <f>ROUND(I132*H132,2)</f>
        <v>0</v>
      </c>
      <c r="K132" s="229" t="s">
        <v>211</v>
      </c>
      <c r="L132" s="44"/>
      <c r="M132" s="234" t="s">
        <v>19</v>
      </c>
      <c r="N132" s="235" t="s">
        <v>45</v>
      </c>
      <c r="O132" s="84"/>
      <c r="P132" s="236">
        <f>O132*H132</f>
        <v>0</v>
      </c>
      <c r="Q132" s="236">
        <v>0</v>
      </c>
      <c r="R132" s="236">
        <f>Q132*H132</f>
        <v>0</v>
      </c>
      <c r="S132" s="236">
        <v>0</v>
      </c>
      <c r="T132" s="237">
        <f>S132*H132</f>
        <v>0</v>
      </c>
      <c r="U132" s="38"/>
      <c r="V132" s="38"/>
      <c r="W132" s="38"/>
      <c r="X132" s="38"/>
      <c r="Y132" s="38"/>
      <c r="Z132" s="38"/>
      <c r="AA132" s="38"/>
      <c r="AB132" s="38"/>
      <c r="AC132" s="38"/>
      <c r="AD132" s="38"/>
      <c r="AE132" s="38"/>
      <c r="AR132" s="238" t="s">
        <v>769</v>
      </c>
      <c r="AT132" s="238" t="s">
        <v>207</v>
      </c>
      <c r="AU132" s="238" t="s">
        <v>81</v>
      </c>
      <c r="AY132" s="17" t="s">
        <v>204</v>
      </c>
      <c r="BE132" s="239">
        <f>IF(N132="základní",J132,0)</f>
        <v>0</v>
      </c>
      <c r="BF132" s="239">
        <f>IF(N132="snížená",J132,0)</f>
        <v>0</v>
      </c>
      <c r="BG132" s="239">
        <f>IF(N132="zákl. přenesená",J132,0)</f>
        <v>0</v>
      </c>
      <c r="BH132" s="239">
        <f>IF(N132="sníž. přenesená",J132,0)</f>
        <v>0</v>
      </c>
      <c r="BI132" s="239">
        <f>IF(N132="nulová",J132,0)</f>
        <v>0</v>
      </c>
      <c r="BJ132" s="17" t="s">
        <v>81</v>
      </c>
      <c r="BK132" s="239">
        <f>ROUND(I132*H132,2)</f>
        <v>0</v>
      </c>
      <c r="BL132" s="17" t="s">
        <v>769</v>
      </c>
      <c r="BM132" s="238" t="s">
        <v>1679</v>
      </c>
    </row>
    <row r="133" s="2" customFormat="1">
      <c r="A133" s="38"/>
      <c r="B133" s="39"/>
      <c r="C133" s="40"/>
      <c r="D133" s="240" t="s">
        <v>213</v>
      </c>
      <c r="E133" s="40"/>
      <c r="F133" s="241" t="s">
        <v>428</v>
      </c>
      <c r="G133" s="40"/>
      <c r="H133" s="40"/>
      <c r="I133" s="147"/>
      <c r="J133" s="40"/>
      <c r="K133" s="40"/>
      <c r="L133" s="44"/>
      <c r="M133" s="242"/>
      <c r="N133" s="243"/>
      <c r="O133" s="84"/>
      <c r="P133" s="84"/>
      <c r="Q133" s="84"/>
      <c r="R133" s="84"/>
      <c r="S133" s="84"/>
      <c r="T133" s="85"/>
      <c r="U133" s="38"/>
      <c r="V133" s="38"/>
      <c r="W133" s="38"/>
      <c r="X133" s="38"/>
      <c r="Y133" s="38"/>
      <c r="Z133" s="38"/>
      <c r="AA133" s="38"/>
      <c r="AB133" s="38"/>
      <c r="AC133" s="38"/>
      <c r="AD133" s="38"/>
      <c r="AE133" s="38"/>
      <c r="AT133" s="17" t="s">
        <v>213</v>
      </c>
      <c r="AU133" s="17" t="s">
        <v>81</v>
      </c>
    </row>
    <row r="134" s="2" customFormat="1">
      <c r="A134" s="38"/>
      <c r="B134" s="39"/>
      <c r="C134" s="40"/>
      <c r="D134" s="240" t="s">
        <v>215</v>
      </c>
      <c r="E134" s="40"/>
      <c r="F134" s="244" t="s">
        <v>429</v>
      </c>
      <c r="G134" s="40"/>
      <c r="H134" s="40"/>
      <c r="I134" s="147"/>
      <c r="J134" s="40"/>
      <c r="K134" s="40"/>
      <c r="L134" s="44"/>
      <c r="M134" s="242"/>
      <c r="N134" s="243"/>
      <c r="O134" s="84"/>
      <c r="P134" s="84"/>
      <c r="Q134" s="84"/>
      <c r="R134" s="84"/>
      <c r="S134" s="84"/>
      <c r="T134" s="85"/>
      <c r="U134" s="38"/>
      <c r="V134" s="38"/>
      <c r="W134" s="38"/>
      <c r="X134" s="38"/>
      <c r="Y134" s="38"/>
      <c r="Z134" s="38"/>
      <c r="AA134" s="38"/>
      <c r="AB134" s="38"/>
      <c r="AC134" s="38"/>
      <c r="AD134" s="38"/>
      <c r="AE134" s="38"/>
      <c r="AT134" s="17" t="s">
        <v>215</v>
      </c>
      <c r="AU134" s="17" t="s">
        <v>81</v>
      </c>
    </row>
    <row r="135" s="2" customFormat="1">
      <c r="A135" s="38"/>
      <c r="B135" s="39"/>
      <c r="C135" s="40"/>
      <c r="D135" s="240" t="s">
        <v>240</v>
      </c>
      <c r="E135" s="40"/>
      <c r="F135" s="244" t="s">
        <v>280</v>
      </c>
      <c r="G135" s="40"/>
      <c r="H135" s="40"/>
      <c r="I135" s="147"/>
      <c r="J135" s="40"/>
      <c r="K135" s="40"/>
      <c r="L135" s="44"/>
      <c r="M135" s="242"/>
      <c r="N135" s="243"/>
      <c r="O135" s="84"/>
      <c r="P135" s="84"/>
      <c r="Q135" s="84"/>
      <c r="R135" s="84"/>
      <c r="S135" s="84"/>
      <c r="T135" s="85"/>
      <c r="U135" s="38"/>
      <c r="V135" s="38"/>
      <c r="W135" s="38"/>
      <c r="X135" s="38"/>
      <c r="Y135" s="38"/>
      <c r="Z135" s="38"/>
      <c r="AA135" s="38"/>
      <c r="AB135" s="38"/>
      <c r="AC135" s="38"/>
      <c r="AD135" s="38"/>
      <c r="AE135" s="38"/>
      <c r="AT135" s="17" t="s">
        <v>240</v>
      </c>
      <c r="AU135" s="17" t="s">
        <v>81</v>
      </c>
    </row>
    <row r="136" s="13" customFormat="1">
      <c r="A136" s="13"/>
      <c r="B136" s="245"/>
      <c r="C136" s="246"/>
      <c r="D136" s="240" t="s">
        <v>217</v>
      </c>
      <c r="E136" s="247" t="s">
        <v>19</v>
      </c>
      <c r="F136" s="248" t="s">
        <v>1680</v>
      </c>
      <c r="G136" s="246"/>
      <c r="H136" s="247" t="s">
        <v>19</v>
      </c>
      <c r="I136" s="249"/>
      <c r="J136" s="246"/>
      <c r="K136" s="246"/>
      <c r="L136" s="250"/>
      <c r="M136" s="251"/>
      <c r="N136" s="252"/>
      <c r="O136" s="252"/>
      <c r="P136" s="252"/>
      <c r="Q136" s="252"/>
      <c r="R136" s="252"/>
      <c r="S136" s="252"/>
      <c r="T136" s="253"/>
      <c r="U136" s="13"/>
      <c r="V136" s="13"/>
      <c r="W136" s="13"/>
      <c r="X136" s="13"/>
      <c r="Y136" s="13"/>
      <c r="Z136" s="13"/>
      <c r="AA136" s="13"/>
      <c r="AB136" s="13"/>
      <c r="AC136" s="13"/>
      <c r="AD136" s="13"/>
      <c r="AE136" s="13"/>
      <c r="AT136" s="254" t="s">
        <v>217</v>
      </c>
      <c r="AU136" s="254" t="s">
        <v>81</v>
      </c>
      <c r="AV136" s="13" t="s">
        <v>81</v>
      </c>
      <c r="AW136" s="13" t="s">
        <v>35</v>
      </c>
      <c r="AX136" s="13" t="s">
        <v>74</v>
      </c>
      <c r="AY136" s="254" t="s">
        <v>204</v>
      </c>
    </row>
    <row r="137" s="14" customFormat="1">
      <c r="A137" s="14"/>
      <c r="B137" s="255"/>
      <c r="C137" s="256"/>
      <c r="D137" s="240" t="s">
        <v>217</v>
      </c>
      <c r="E137" s="257" t="s">
        <v>19</v>
      </c>
      <c r="F137" s="258" t="s">
        <v>1681</v>
      </c>
      <c r="G137" s="256"/>
      <c r="H137" s="259">
        <v>37.484999999999999</v>
      </c>
      <c r="I137" s="260"/>
      <c r="J137" s="256"/>
      <c r="K137" s="256"/>
      <c r="L137" s="261"/>
      <c r="M137" s="287"/>
      <c r="N137" s="288"/>
      <c r="O137" s="288"/>
      <c r="P137" s="288"/>
      <c r="Q137" s="288"/>
      <c r="R137" s="288"/>
      <c r="S137" s="288"/>
      <c r="T137" s="289"/>
      <c r="U137" s="14"/>
      <c r="V137" s="14"/>
      <c r="W137" s="14"/>
      <c r="X137" s="14"/>
      <c r="Y137" s="14"/>
      <c r="Z137" s="14"/>
      <c r="AA137" s="14"/>
      <c r="AB137" s="14"/>
      <c r="AC137" s="14"/>
      <c r="AD137" s="14"/>
      <c r="AE137" s="14"/>
      <c r="AT137" s="265" t="s">
        <v>217</v>
      </c>
      <c r="AU137" s="265" t="s">
        <v>81</v>
      </c>
      <c r="AV137" s="14" t="s">
        <v>83</v>
      </c>
      <c r="AW137" s="14" t="s">
        <v>35</v>
      </c>
      <c r="AX137" s="14" t="s">
        <v>81</v>
      </c>
      <c r="AY137" s="265" t="s">
        <v>204</v>
      </c>
    </row>
    <row r="138" s="2" customFormat="1" ht="6.96" customHeight="1">
      <c r="A138" s="38"/>
      <c r="B138" s="59"/>
      <c r="C138" s="60"/>
      <c r="D138" s="60"/>
      <c r="E138" s="60"/>
      <c r="F138" s="60"/>
      <c r="G138" s="60"/>
      <c r="H138" s="60"/>
      <c r="I138" s="176"/>
      <c r="J138" s="60"/>
      <c r="K138" s="60"/>
      <c r="L138" s="44"/>
      <c r="M138" s="38"/>
      <c r="O138" s="38"/>
      <c r="P138" s="38"/>
      <c r="Q138" s="38"/>
      <c r="R138" s="38"/>
      <c r="S138" s="38"/>
      <c r="T138" s="38"/>
      <c r="U138" s="38"/>
      <c r="V138" s="38"/>
      <c r="W138" s="38"/>
      <c r="X138" s="38"/>
      <c r="Y138" s="38"/>
      <c r="Z138" s="38"/>
      <c r="AA138" s="38"/>
      <c r="AB138" s="38"/>
      <c r="AC138" s="38"/>
      <c r="AD138" s="38"/>
      <c r="AE138" s="38"/>
    </row>
  </sheetData>
  <sheetProtection sheet="1" autoFilter="0" formatColumns="0" formatRows="0" objects="1" scenarios="1" spinCount="100000" saltValue="+eeSn949UGsHSUKtlgrvYjyLXrCQxJbOHrzpElYE4pAq6ZIf6/aZ/hsTc+ljp3IYhur2x6TAT9BrxBJCTRbOYA==" hashValue="0CDKXOXLAv6MIVHBKzd7sjcXl3513SBrGbCN+Y2GAHB1AYCq3pUq2ywVZUcPpSPQoOemGuydOkOKnu14VtaAwQ==" algorithmName="SHA-512" password="CC35"/>
  <autoFilter ref="C93:K137"/>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134</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988</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989</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470</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1682</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ROUND(J95,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ROUND((SUM(BE95:BE113)),  2)</f>
        <v>0</v>
      </c>
      <c r="G37" s="38"/>
      <c r="H37" s="38"/>
      <c r="I37" s="165">
        <v>0.20999999999999999</v>
      </c>
      <c r="J37" s="164">
        <f>ROUND(((SUM(BE95:BE113))*I37),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ROUND((SUM(BF95:BF113)),  2)</f>
        <v>0</v>
      </c>
      <c r="G38" s="38"/>
      <c r="H38" s="38"/>
      <c r="I38" s="165">
        <v>0.14999999999999999</v>
      </c>
      <c r="J38" s="164">
        <f>ROUND(((SUM(BF95:BF113))*I38),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ROUND((SUM(BG95:BG113)),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ROUND((SUM(BH95:BH113)),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ROUND((SUM(BI95:BI113)),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988</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989</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470</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002 - VRN</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J95</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939</v>
      </c>
      <c r="E68" s="189"/>
      <c r="F68" s="189"/>
      <c r="G68" s="189"/>
      <c r="H68" s="189"/>
      <c r="I68" s="190"/>
      <c r="J68" s="191">
        <f>J96</f>
        <v>0</v>
      </c>
      <c r="K68" s="187"/>
      <c r="L68" s="192"/>
      <c r="S68" s="9"/>
      <c r="T68" s="9"/>
      <c r="U68" s="9"/>
      <c r="V68" s="9"/>
      <c r="W68" s="9"/>
      <c r="X68" s="9"/>
      <c r="Y68" s="9"/>
      <c r="Z68" s="9"/>
      <c r="AA68" s="9"/>
      <c r="AB68" s="9"/>
      <c r="AC68" s="9"/>
      <c r="AD68" s="9"/>
      <c r="AE68" s="9"/>
    </row>
    <row r="69" hidden="1" s="10" customFormat="1" ht="19.92" customHeight="1">
      <c r="A69" s="10"/>
      <c r="B69" s="193"/>
      <c r="C69" s="125"/>
      <c r="D69" s="194" t="s">
        <v>1683</v>
      </c>
      <c r="E69" s="195"/>
      <c r="F69" s="195"/>
      <c r="G69" s="195"/>
      <c r="H69" s="195"/>
      <c r="I69" s="196"/>
      <c r="J69" s="197">
        <f>J97</f>
        <v>0</v>
      </c>
      <c r="K69" s="125"/>
      <c r="L69" s="198"/>
      <c r="S69" s="10"/>
      <c r="T69" s="10"/>
      <c r="U69" s="10"/>
      <c r="V69" s="10"/>
      <c r="W69" s="10"/>
      <c r="X69" s="10"/>
      <c r="Y69" s="10"/>
      <c r="Z69" s="10"/>
      <c r="AA69" s="10"/>
      <c r="AB69" s="10"/>
      <c r="AC69" s="10"/>
      <c r="AD69" s="10"/>
      <c r="AE69" s="10"/>
    </row>
    <row r="70" hidden="1" s="10" customFormat="1" ht="19.92" customHeight="1">
      <c r="A70" s="10"/>
      <c r="B70" s="193"/>
      <c r="C70" s="125"/>
      <c r="D70" s="194" t="s">
        <v>1684</v>
      </c>
      <c r="E70" s="195"/>
      <c r="F70" s="195"/>
      <c r="G70" s="195"/>
      <c r="H70" s="195"/>
      <c r="I70" s="196"/>
      <c r="J70" s="197">
        <f>J104</f>
        <v>0</v>
      </c>
      <c r="K70" s="125"/>
      <c r="L70" s="198"/>
      <c r="S70" s="10"/>
      <c r="T70" s="10"/>
      <c r="U70" s="10"/>
      <c r="V70" s="10"/>
      <c r="W70" s="10"/>
      <c r="X70" s="10"/>
      <c r="Y70" s="10"/>
      <c r="Z70" s="10"/>
      <c r="AA70" s="10"/>
      <c r="AB70" s="10"/>
      <c r="AC70" s="10"/>
      <c r="AD70" s="10"/>
      <c r="AE70" s="10"/>
    </row>
    <row r="71" hidden="1" s="10" customFormat="1" ht="19.92" customHeight="1">
      <c r="A71" s="10"/>
      <c r="B71" s="193"/>
      <c r="C71" s="125"/>
      <c r="D71" s="194" t="s">
        <v>1685</v>
      </c>
      <c r="E71" s="195"/>
      <c r="F71" s="195"/>
      <c r="G71" s="195"/>
      <c r="H71" s="195"/>
      <c r="I71" s="196"/>
      <c r="J71" s="197">
        <f>J108</f>
        <v>0</v>
      </c>
      <c r="K71" s="125"/>
      <c r="L71" s="198"/>
      <c r="S71" s="10"/>
      <c r="T71" s="10"/>
      <c r="U71" s="10"/>
      <c r="V71" s="10"/>
      <c r="W71" s="10"/>
      <c r="X71" s="10"/>
      <c r="Y71" s="10"/>
      <c r="Z71" s="10"/>
      <c r="AA71" s="10"/>
      <c r="AB71" s="10"/>
      <c r="AC71" s="10"/>
      <c r="AD71" s="10"/>
      <c r="AE71" s="10"/>
    </row>
    <row r="72" hidden="1" s="2" customFormat="1" ht="21.84" customHeight="1">
      <c r="A72" s="38"/>
      <c r="B72" s="39"/>
      <c r="C72" s="40"/>
      <c r="D72" s="40"/>
      <c r="E72" s="40"/>
      <c r="F72" s="40"/>
      <c r="G72" s="40"/>
      <c r="H72" s="40"/>
      <c r="I72" s="147"/>
      <c r="J72" s="40"/>
      <c r="K72" s="40"/>
      <c r="L72" s="148"/>
      <c r="S72" s="38"/>
      <c r="T72" s="38"/>
      <c r="U72" s="38"/>
      <c r="V72" s="38"/>
      <c r="W72" s="38"/>
      <c r="X72" s="38"/>
      <c r="Y72" s="38"/>
      <c r="Z72" s="38"/>
      <c r="AA72" s="38"/>
      <c r="AB72" s="38"/>
      <c r="AC72" s="38"/>
      <c r="AD72" s="38"/>
      <c r="AE72" s="38"/>
    </row>
    <row r="73" hidden="1" s="2" customFormat="1" ht="6.96" customHeight="1">
      <c r="A73" s="38"/>
      <c r="B73" s="59"/>
      <c r="C73" s="60"/>
      <c r="D73" s="60"/>
      <c r="E73" s="60"/>
      <c r="F73" s="60"/>
      <c r="G73" s="60"/>
      <c r="H73" s="60"/>
      <c r="I73" s="176"/>
      <c r="J73" s="60"/>
      <c r="K73" s="60"/>
      <c r="L73" s="148"/>
      <c r="S73" s="38"/>
      <c r="T73" s="38"/>
      <c r="U73" s="38"/>
      <c r="V73" s="38"/>
      <c r="W73" s="38"/>
      <c r="X73" s="38"/>
      <c r="Y73" s="38"/>
      <c r="Z73" s="38"/>
      <c r="AA73" s="38"/>
      <c r="AB73" s="38"/>
      <c r="AC73" s="38"/>
      <c r="AD73" s="38"/>
      <c r="AE73" s="38"/>
    </row>
    <row r="74" hidden="1"/>
    <row r="75" hidden="1"/>
    <row r="76" hidden="1"/>
    <row r="77" s="2" customFormat="1" ht="6.96" customHeight="1">
      <c r="A77" s="38"/>
      <c r="B77" s="61"/>
      <c r="C77" s="62"/>
      <c r="D77" s="62"/>
      <c r="E77" s="62"/>
      <c r="F77" s="62"/>
      <c r="G77" s="62"/>
      <c r="H77" s="62"/>
      <c r="I77" s="179"/>
      <c r="J77" s="62"/>
      <c r="K77" s="62"/>
      <c r="L77" s="148"/>
      <c r="S77" s="38"/>
      <c r="T77" s="38"/>
      <c r="U77" s="38"/>
      <c r="V77" s="38"/>
      <c r="W77" s="38"/>
      <c r="X77" s="38"/>
      <c r="Y77" s="38"/>
      <c r="Z77" s="38"/>
      <c r="AA77" s="38"/>
      <c r="AB77" s="38"/>
      <c r="AC77" s="38"/>
      <c r="AD77" s="38"/>
      <c r="AE77" s="38"/>
    </row>
    <row r="78" s="2" customFormat="1" ht="24.96" customHeight="1">
      <c r="A78" s="38"/>
      <c r="B78" s="39"/>
      <c r="C78" s="23" t="s">
        <v>189</v>
      </c>
      <c r="D78" s="40"/>
      <c r="E78" s="40"/>
      <c r="F78" s="40"/>
      <c r="G78" s="40"/>
      <c r="H78" s="40"/>
      <c r="I78" s="147"/>
      <c r="J78" s="40"/>
      <c r="K78" s="40"/>
      <c r="L78" s="148"/>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147"/>
      <c r="J79" s="40"/>
      <c r="K79" s="40"/>
      <c r="L79" s="148"/>
      <c r="S79" s="38"/>
      <c r="T79" s="38"/>
      <c r="U79" s="38"/>
      <c r="V79" s="38"/>
      <c r="W79" s="38"/>
      <c r="X79" s="38"/>
      <c r="Y79" s="38"/>
      <c r="Z79" s="38"/>
      <c r="AA79" s="38"/>
      <c r="AB79" s="38"/>
      <c r="AC79" s="38"/>
      <c r="AD79" s="38"/>
      <c r="AE79" s="38"/>
    </row>
    <row r="80" s="2" customFormat="1" ht="12" customHeight="1">
      <c r="A80" s="38"/>
      <c r="B80" s="39"/>
      <c r="C80" s="32" t="s">
        <v>16</v>
      </c>
      <c r="D80" s="40"/>
      <c r="E80" s="40"/>
      <c r="F80" s="40"/>
      <c r="G80" s="40"/>
      <c r="H80" s="40"/>
      <c r="I80" s="147"/>
      <c r="J80" s="40"/>
      <c r="K80" s="40"/>
      <c r="L80" s="148"/>
      <c r="S80" s="38"/>
      <c r="T80" s="38"/>
      <c r="U80" s="38"/>
      <c r="V80" s="38"/>
      <c r="W80" s="38"/>
      <c r="X80" s="38"/>
      <c r="Y80" s="38"/>
      <c r="Z80" s="38"/>
      <c r="AA80" s="38"/>
      <c r="AB80" s="38"/>
      <c r="AC80" s="38"/>
      <c r="AD80" s="38"/>
      <c r="AE80" s="38"/>
    </row>
    <row r="81" s="2" customFormat="1" ht="16.5" customHeight="1">
      <c r="A81" s="38"/>
      <c r="B81" s="39"/>
      <c r="C81" s="40"/>
      <c r="D81" s="40"/>
      <c r="E81" s="180" t="str">
        <f>E7</f>
        <v>Oprava trati v úseku Velké Březno - Boletice n/L km 440,200 - 443,320</v>
      </c>
      <c r="F81" s="32"/>
      <c r="G81" s="32"/>
      <c r="H81" s="32"/>
      <c r="I81" s="147"/>
      <c r="J81" s="40"/>
      <c r="K81" s="40"/>
      <c r="L81" s="148"/>
      <c r="S81" s="38"/>
      <c r="T81" s="38"/>
      <c r="U81" s="38"/>
      <c r="V81" s="38"/>
      <c r="W81" s="38"/>
      <c r="X81" s="38"/>
      <c r="Y81" s="38"/>
      <c r="Z81" s="38"/>
      <c r="AA81" s="38"/>
      <c r="AB81" s="38"/>
      <c r="AC81" s="38"/>
      <c r="AD81" s="38"/>
      <c r="AE81" s="38"/>
    </row>
    <row r="82" s="1" customFormat="1" ht="12" customHeight="1">
      <c r="B82" s="21"/>
      <c r="C82" s="32" t="s">
        <v>179</v>
      </c>
      <c r="D82" s="22"/>
      <c r="E82" s="22"/>
      <c r="F82" s="22"/>
      <c r="G82" s="22"/>
      <c r="H82" s="22"/>
      <c r="I82" s="139"/>
      <c r="J82" s="22"/>
      <c r="K82" s="22"/>
      <c r="L82" s="20"/>
    </row>
    <row r="83" s="1" customFormat="1" ht="16.5" customHeight="1">
      <c r="B83" s="21"/>
      <c r="C83" s="22"/>
      <c r="D83" s="22"/>
      <c r="E83" s="180" t="s">
        <v>988</v>
      </c>
      <c r="F83" s="22"/>
      <c r="G83" s="22"/>
      <c r="H83" s="22"/>
      <c r="I83" s="139"/>
      <c r="J83" s="22"/>
      <c r="K83" s="22"/>
      <c r="L83" s="20"/>
    </row>
    <row r="84" s="1" customFormat="1" ht="12" customHeight="1">
      <c r="B84" s="21"/>
      <c r="C84" s="32" t="s">
        <v>181</v>
      </c>
      <c r="D84" s="22"/>
      <c r="E84" s="22"/>
      <c r="F84" s="22"/>
      <c r="G84" s="22"/>
      <c r="H84" s="22"/>
      <c r="I84" s="139"/>
      <c r="J84" s="22"/>
      <c r="K84" s="22"/>
      <c r="L84" s="20"/>
    </row>
    <row r="85" s="2" customFormat="1" ht="16.5" customHeight="1">
      <c r="A85" s="38"/>
      <c r="B85" s="39"/>
      <c r="C85" s="40"/>
      <c r="D85" s="40"/>
      <c r="E85" s="290" t="s">
        <v>989</v>
      </c>
      <c r="F85" s="40"/>
      <c r="G85" s="40"/>
      <c r="H85" s="40"/>
      <c r="I85" s="147"/>
      <c r="J85" s="40"/>
      <c r="K85" s="40"/>
      <c r="L85" s="148"/>
      <c r="S85" s="38"/>
      <c r="T85" s="38"/>
      <c r="U85" s="38"/>
      <c r="V85" s="38"/>
      <c r="W85" s="38"/>
      <c r="X85" s="38"/>
      <c r="Y85" s="38"/>
      <c r="Z85" s="38"/>
      <c r="AA85" s="38"/>
      <c r="AB85" s="38"/>
      <c r="AC85" s="38"/>
      <c r="AD85" s="38"/>
      <c r="AE85" s="38"/>
    </row>
    <row r="86" s="2" customFormat="1" ht="12" customHeight="1">
      <c r="A86" s="38"/>
      <c r="B86" s="39"/>
      <c r="C86" s="32" t="s">
        <v>470</v>
      </c>
      <c r="D86" s="40"/>
      <c r="E86" s="40"/>
      <c r="F86" s="40"/>
      <c r="G86" s="40"/>
      <c r="H86" s="40"/>
      <c r="I86" s="147"/>
      <c r="J86" s="40"/>
      <c r="K86" s="40"/>
      <c r="L86" s="148"/>
      <c r="S86" s="38"/>
      <c r="T86" s="38"/>
      <c r="U86" s="38"/>
      <c r="V86" s="38"/>
      <c r="W86" s="38"/>
      <c r="X86" s="38"/>
      <c r="Y86" s="38"/>
      <c r="Z86" s="38"/>
      <c r="AA86" s="38"/>
      <c r="AB86" s="38"/>
      <c r="AC86" s="38"/>
      <c r="AD86" s="38"/>
      <c r="AE86" s="38"/>
    </row>
    <row r="87" s="2" customFormat="1" ht="16.5" customHeight="1">
      <c r="A87" s="38"/>
      <c r="B87" s="39"/>
      <c r="C87" s="40"/>
      <c r="D87" s="40"/>
      <c r="E87" s="69" t="str">
        <f>E13</f>
        <v>002 - VRN</v>
      </c>
      <c r="F87" s="40"/>
      <c r="G87" s="40"/>
      <c r="H87" s="40"/>
      <c r="I87" s="147"/>
      <c r="J87" s="40"/>
      <c r="K87" s="40"/>
      <c r="L87" s="148"/>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7"/>
      <c r="J88" s="40"/>
      <c r="K88" s="40"/>
      <c r="L88" s="148"/>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F16</f>
        <v>trať 073</v>
      </c>
      <c r="G89" s="40"/>
      <c r="H89" s="40"/>
      <c r="I89" s="150" t="s">
        <v>23</v>
      </c>
      <c r="J89" s="72" t="str">
        <f>IF(J16="","",J16)</f>
        <v>14. 2. 2020</v>
      </c>
      <c r="K89" s="40"/>
      <c r="L89" s="148"/>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7"/>
      <c r="J90" s="40"/>
      <c r="K90" s="40"/>
      <c r="L90" s="148"/>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E19</f>
        <v>Správa železnic, OŘ ÚNL</v>
      </c>
      <c r="G91" s="40"/>
      <c r="H91" s="40"/>
      <c r="I91" s="150" t="s">
        <v>33</v>
      </c>
      <c r="J91" s="36" t="str">
        <f>E25</f>
        <v xml:space="preserve"> </v>
      </c>
      <c r="K91" s="40"/>
      <c r="L91" s="148"/>
      <c r="S91" s="38"/>
      <c r="T91" s="38"/>
      <c r="U91" s="38"/>
      <c r="V91" s="38"/>
      <c r="W91" s="38"/>
      <c r="X91" s="38"/>
      <c r="Y91" s="38"/>
      <c r="Z91" s="38"/>
      <c r="AA91" s="38"/>
      <c r="AB91" s="38"/>
      <c r="AC91" s="38"/>
      <c r="AD91" s="38"/>
      <c r="AE91" s="38"/>
    </row>
    <row r="92" s="2" customFormat="1" ht="15.15" customHeight="1">
      <c r="A92" s="38"/>
      <c r="B92" s="39"/>
      <c r="C92" s="32" t="s">
        <v>31</v>
      </c>
      <c r="D92" s="40"/>
      <c r="E92" s="40"/>
      <c r="F92" s="27" t="str">
        <f>IF(E22="","",E22)</f>
        <v>Vyplň údaj</v>
      </c>
      <c r="G92" s="40"/>
      <c r="H92" s="40"/>
      <c r="I92" s="150" t="s">
        <v>36</v>
      </c>
      <c r="J92" s="36" t="str">
        <f>E28</f>
        <v>Věra Trnková</v>
      </c>
      <c r="K92" s="40"/>
      <c r="L92" s="148"/>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7"/>
      <c r="J93" s="40"/>
      <c r="K93" s="40"/>
      <c r="L93" s="148"/>
      <c r="S93" s="38"/>
      <c r="T93" s="38"/>
      <c r="U93" s="38"/>
      <c r="V93" s="38"/>
      <c r="W93" s="38"/>
      <c r="X93" s="38"/>
      <c r="Y93" s="38"/>
      <c r="Z93" s="38"/>
      <c r="AA93" s="38"/>
      <c r="AB93" s="38"/>
      <c r="AC93" s="38"/>
      <c r="AD93" s="38"/>
      <c r="AE93" s="38"/>
    </row>
    <row r="94" s="11" customFormat="1" ht="29.28" customHeight="1">
      <c r="A94" s="199"/>
      <c r="B94" s="200"/>
      <c r="C94" s="201" t="s">
        <v>190</v>
      </c>
      <c r="D94" s="202" t="s">
        <v>59</v>
      </c>
      <c r="E94" s="202" t="s">
        <v>55</v>
      </c>
      <c r="F94" s="202" t="s">
        <v>56</v>
      </c>
      <c r="G94" s="202" t="s">
        <v>191</v>
      </c>
      <c r="H94" s="202" t="s">
        <v>192</v>
      </c>
      <c r="I94" s="203" t="s">
        <v>193</v>
      </c>
      <c r="J94" s="202" t="s">
        <v>185</v>
      </c>
      <c r="K94" s="204" t="s">
        <v>194</v>
      </c>
      <c r="L94" s="205"/>
      <c r="M94" s="92" t="s">
        <v>19</v>
      </c>
      <c r="N94" s="93" t="s">
        <v>44</v>
      </c>
      <c r="O94" s="93" t="s">
        <v>195</v>
      </c>
      <c r="P94" s="93" t="s">
        <v>196</v>
      </c>
      <c r="Q94" s="93" t="s">
        <v>197</v>
      </c>
      <c r="R94" s="93" t="s">
        <v>198</v>
      </c>
      <c r="S94" s="93" t="s">
        <v>199</v>
      </c>
      <c r="T94" s="94" t="s">
        <v>200</v>
      </c>
      <c r="U94" s="199"/>
      <c r="V94" s="199"/>
      <c r="W94" s="199"/>
      <c r="X94" s="199"/>
      <c r="Y94" s="199"/>
      <c r="Z94" s="199"/>
      <c r="AA94" s="199"/>
      <c r="AB94" s="199"/>
      <c r="AC94" s="199"/>
      <c r="AD94" s="199"/>
      <c r="AE94" s="199"/>
    </row>
    <row r="95" s="2" customFormat="1" ht="22.8" customHeight="1">
      <c r="A95" s="38"/>
      <c r="B95" s="39"/>
      <c r="C95" s="99" t="s">
        <v>201</v>
      </c>
      <c r="D95" s="40"/>
      <c r="E95" s="40"/>
      <c r="F95" s="40"/>
      <c r="G95" s="40"/>
      <c r="H95" s="40"/>
      <c r="I95" s="147"/>
      <c r="J95" s="206">
        <f>BK95</f>
        <v>0</v>
      </c>
      <c r="K95" s="40"/>
      <c r="L95" s="44"/>
      <c r="M95" s="95"/>
      <c r="N95" s="207"/>
      <c r="O95" s="96"/>
      <c r="P95" s="208">
        <f>P96</f>
        <v>0</v>
      </c>
      <c r="Q95" s="96"/>
      <c r="R95" s="208">
        <f>R96</f>
        <v>0</v>
      </c>
      <c r="S95" s="96"/>
      <c r="T95" s="209">
        <f>T96</f>
        <v>0</v>
      </c>
      <c r="U95" s="38"/>
      <c r="V95" s="38"/>
      <c r="W95" s="38"/>
      <c r="X95" s="38"/>
      <c r="Y95" s="38"/>
      <c r="Z95" s="38"/>
      <c r="AA95" s="38"/>
      <c r="AB95" s="38"/>
      <c r="AC95" s="38"/>
      <c r="AD95" s="38"/>
      <c r="AE95" s="38"/>
      <c r="AT95" s="17" t="s">
        <v>73</v>
      </c>
      <c r="AU95" s="17" t="s">
        <v>186</v>
      </c>
      <c r="BK95" s="210">
        <f>BK96</f>
        <v>0</v>
      </c>
    </row>
    <row r="96" s="12" customFormat="1" ht="25.92" customHeight="1">
      <c r="A96" s="12"/>
      <c r="B96" s="211"/>
      <c r="C96" s="212"/>
      <c r="D96" s="213" t="s">
        <v>73</v>
      </c>
      <c r="E96" s="214" t="s">
        <v>119</v>
      </c>
      <c r="F96" s="214" t="s">
        <v>940</v>
      </c>
      <c r="G96" s="212"/>
      <c r="H96" s="212"/>
      <c r="I96" s="215"/>
      <c r="J96" s="216">
        <f>BK96</f>
        <v>0</v>
      </c>
      <c r="K96" s="212"/>
      <c r="L96" s="217"/>
      <c r="M96" s="218"/>
      <c r="N96" s="219"/>
      <c r="O96" s="219"/>
      <c r="P96" s="220">
        <f>P97+P104+P108</f>
        <v>0</v>
      </c>
      <c r="Q96" s="219"/>
      <c r="R96" s="220">
        <f>R97+R104+R108</f>
        <v>0</v>
      </c>
      <c r="S96" s="219"/>
      <c r="T96" s="221">
        <f>T97+T104+T108</f>
        <v>0</v>
      </c>
      <c r="U96" s="12"/>
      <c r="V96" s="12"/>
      <c r="W96" s="12"/>
      <c r="X96" s="12"/>
      <c r="Y96" s="12"/>
      <c r="Z96" s="12"/>
      <c r="AA96" s="12"/>
      <c r="AB96" s="12"/>
      <c r="AC96" s="12"/>
      <c r="AD96" s="12"/>
      <c r="AE96" s="12"/>
      <c r="AR96" s="222" t="s">
        <v>205</v>
      </c>
      <c r="AT96" s="223" t="s">
        <v>73</v>
      </c>
      <c r="AU96" s="223" t="s">
        <v>74</v>
      </c>
      <c r="AY96" s="222" t="s">
        <v>204</v>
      </c>
      <c r="BK96" s="224">
        <f>BK97+BK104+BK108</f>
        <v>0</v>
      </c>
    </row>
    <row r="97" s="12" customFormat="1" ht="22.8" customHeight="1">
      <c r="A97" s="12"/>
      <c r="B97" s="211"/>
      <c r="C97" s="212"/>
      <c r="D97" s="213" t="s">
        <v>73</v>
      </c>
      <c r="E97" s="225" t="s">
        <v>1686</v>
      </c>
      <c r="F97" s="225" t="s">
        <v>1687</v>
      </c>
      <c r="G97" s="212"/>
      <c r="H97" s="212"/>
      <c r="I97" s="215"/>
      <c r="J97" s="226">
        <f>BK97</f>
        <v>0</v>
      </c>
      <c r="K97" s="212"/>
      <c r="L97" s="217"/>
      <c r="M97" s="218"/>
      <c r="N97" s="219"/>
      <c r="O97" s="219"/>
      <c r="P97" s="220">
        <f>SUM(P98:P103)</f>
        <v>0</v>
      </c>
      <c r="Q97" s="219"/>
      <c r="R97" s="220">
        <f>SUM(R98:R103)</f>
        <v>0</v>
      </c>
      <c r="S97" s="219"/>
      <c r="T97" s="221">
        <f>SUM(T98:T103)</f>
        <v>0</v>
      </c>
      <c r="U97" s="12"/>
      <c r="V97" s="12"/>
      <c r="W97" s="12"/>
      <c r="X97" s="12"/>
      <c r="Y97" s="12"/>
      <c r="Z97" s="12"/>
      <c r="AA97" s="12"/>
      <c r="AB97" s="12"/>
      <c r="AC97" s="12"/>
      <c r="AD97" s="12"/>
      <c r="AE97" s="12"/>
      <c r="AR97" s="222" t="s">
        <v>205</v>
      </c>
      <c r="AT97" s="223" t="s">
        <v>73</v>
      </c>
      <c r="AU97" s="223" t="s">
        <v>81</v>
      </c>
      <c r="AY97" s="222" t="s">
        <v>204</v>
      </c>
      <c r="BK97" s="224">
        <f>SUM(BK98:BK103)</f>
        <v>0</v>
      </c>
    </row>
    <row r="98" s="2" customFormat="1" ht="16.5" customHeight="1">
      <c r="A98" s="38"/>
      <c r="B98" s="39"/>
      <c r="C98" s="227" t="s">
        <v>81</v>
      </c>
      <c r="D98" s="227" t="s">
        <v>207</v>
      </c>
      <c r="E98" s="228" t="s">
        <v>1688</v>
      </c>
      <c r="F98" s="229" t="s">
        <v>1689</v>
      </c>
      <c r="G98" s="230" t="s">
        <v>943</v>
      </c>
      <c r="H98" s="231">
        <v>1</v>
      </c>
      <c r="I98" s="232"/>
      <c r="J98" s="233">
        <f>ROUND(I98*H98,2)</f>
        <v>0</v>
      </c>
      <c r="K98" s="229" t="s">
        <v>1006</v>
      </c>
      <c r="L98" s="44"/>
      <c r="M98" s="234" t="s">
        <v>19</v>
      </c>
      <c r="N98" s="235" t="s">
        <v>45</v>
      </c>
      <c r="O98" s="84"/>
      <c r="P98" s="236">
        <f>O98*H98</f>
        <v>0</v>
      </c>
      <c r="Q98" s="236">
        <v>0</v>
      </c>
      <c r="R98" s="236">
        <f>Q98*H98</f>
        <v>0</v>
      </c>
      <c r="S98" s="236">
        <v>0</v>
      </c>
      <c r="T98" s="237">
        <f>S98*H98</f>
        <v>0</v>
      </c>
      <c r="U98" s="38"/>
      <c r="V98" s="38"/>
      <c r="W98" s="38"/>
      <c r="X98" s="38"/>
      <c r="Y98" s="38"/>
      <c r="Z98" s="38"/>
      <c r="AA98" s="38"/>
      <c r="AB98" s="38"/>
      <c r="AC98" s="38"/>
      <c r="AD98" s="38"/>
      <c r="AE98" s="38"/>
      <c r="AR98" s="238" t="s">
        <v>1690</v>
      </c>
      <c r="AT98" s="238" t="s">
        <v>207</v>
      </c>
      <c r="AU98" s="238" t="s">
        <v>83</v>
      </c>
      <c r="AY98" s="17" t="s">
        <v>204</v>
      </c>
      <c r="BE98" s="239">
        <f>IF(N98="základní",J98,0)</f>
        <v>0</v>
      </c>
      <c r="BF98" s="239">
        <f>IF(N98="snížená",J98,0)</f>
        <v>0</v>
      </c>
      <c r="BG98" s="239">
        <f>IF(N98="zákl. přenesená",J98,0)</f>
        <v>0</v>
      </c>
      <c r="BH98" s="239">
        <f>IF(N98="sníž. přenesená",J98,0)</f>
        <v>0</v>
      </c>
      <c r="BI98" s="239">
        <f>IF(N98="nulová",J98,0)</f>
        <v>0</v>
      </c>
      <c r="BJ98" s="17" t="s">
        <v>81</v>
      </c>
      <c r="BK98" s="239">
        <f>ROUND(I98*H98,2)</f>
        <v>0</v>
      </c>
      <c r="BL98" s="17" t="s">
        <v>1690</v>
      </c>
      <c r="BM98" s="238" t="s">
        <v>1691</v>
      </c>
    </row>
    <row r="99" s="2" customFormat="1">
      <c r="A99" s="38"/>
      <c r="B99" s="39"/>
      <c r="C99" s="40"/>
      <c r="D99" s="240" t="s">
        <v>213</v>
      </c>
      <c r="E99" s="40"/>
      <c r="F99" s="241" t="s">
        <v>1689</v>
      </c>
      <c r="G99" s="40"/>
      <c r="H99" s="40"/>
      <c r="I99" s="147"/>
      <c r="J99" s="40"/>
      <c r="K99" s="40"/>
      <c r="L99" s="44"/>
      <c r="M99" s="242"/>
      <c r="N99" s="243"/>
      <c r="O99" s="84"/>
      <c r="P99" s="84"/>
      <c r="Q99" s="84"/>
      <c r="R99" s="84"/>
      <c r="S99" s="84"/>
      <c r="T99" s="85"/>
      <c r="U99" s="38"/>
      <c r="V99" s="38"/>
      <c r="W99" s="38"/>
      <c r="X99" s="38"/>
      <c r="Y99" s="38"/>
      <c r="Z99" s="38"/>
      <c r="AA99" s="38"/>
      <c r="AB99" s="38"/>
      <c r="AC99" s="38"/>
      <c r="AD99" s="38"/>
      <c r="AE99" s="38"/>
      <c r="AT99" s="17" t="s">
        <v>213</v>
      </c>
      <c r="AU99" s="17" t="s">
        <v>83</v>
      </c>
    </row>
    <row r="100" s="2" customFormat="1">
      <c r="A100" s="38"/>
      <c r="B100" s="39"/>
      <c r="C100" s="40"/>
      <c r="D100" s="240" t="s">
        <v>240</v>
      </c>
      <c r="E100" s="40"/>
      <c r="F100" s="244" t="s">
        <v>1692</v>
      </c>
      <c r="G100" s="40"/>
      <c r="H100" s="40"/>
      <c r="I100" s="147"/>
      <c r="J100" s="40"/>
      <c r="K100" s="40"/>
      <c r="L100" s="44"/>
      <c r="M100" s="242"/>
      <c r="N100" s="243"/>
      <c r="O100" s="84"/>
      <c r="P100" s="84"/>
      <c r="Q100" s="84"/>
      <c r="R100" s="84"/>
      <c r="S100" s="84"/>
      <c r="T100" s="85"/>
      <c r="U100" s="38"/>
      <c r="V100" s="38"/>
      <c r="W100" s="38"/>
      <c r="X100" s="38"/>
      <c r="Y100" s="38"/>
      <c r="Z100" s="38"/>
      <c r="AA100" s="38"/>
      <c r="AB100" s="38"/>
      <c r="AC100" s="38"/>
      <c r="AD100" s="38"/>
      <c r="AE100" s="38"/>
      <c r="AT100" s="17" t="s">
        <v>240</v>
      </c>
      <c r="AU100" s="17" t="s">
        <v>83</v>
      </c>
    </row>
    <row r="101" s="2" customFormat="1" ht="16.5" customHeight="1">
      <c r="A101" s="38"/>
      <c r="B101" s="39"/>
      <c r="C101" s="227" t="s">
        <v>83</v>
      </c>
      <c r="D101" s="227" t="s">
        <v>207</v>
      </c>
      <c r="E101" s="228" t="s">
        <v>1693</v>
      </c>
      <c r="F101" s="229" t="s">
        <v>1694</v>
      </c>
      <c r="G101" s="230" t="s">
        <v>943</v>
      </c>
      <c r="H101" s="231">
        <v>1</v>
      </c>
      <c r="I101" s="232"/>
      <c r="J101" s="233">
        <f>ROUND(I101*H101,2)</f>
        <v>0</v>
      </c>
      <c r="K101" s="229" t="s">
        <v>1006</v>
      </c>
      <c r="L101" s="44"/>
      <c r="M101" s="234" t="s">
        <v>19</v>
      </c>
      <c r="N101" s="235" t="s">
        <v>45</v>
      </c>
      <c r="O101" s="84"/>
      <c r="P101" s="236">
        <f>O101*H101</f>
        <v>0</v>
      </c>
      <c r="Q101" s="236">
        <v>0</v>
      </c>
      <c r="R101" s="236">
        <f>Q101*H101</f>
        <v>0</v>
      </c>
      <c r="S101" s="236">
        <v>0</v>
      </c>
      <c r="T101" s="237">
        <f>S101*H101</f>
        <v>0</v>
      </c>
      <c r="U101" s="38"/>
      <c r="V101" s="38"/>
      <c r="W101" s="38"/>
      <c r="X101" s="38"/>
      <c r="Y101" s="38"/>
      <c r="Z101" s="38"/>
      <c r="AA101" s="38"/>
      <c r="AB101" s="38"/>
      <c r="AC101" s="38"/>
      <c r="AD101" s="38"/>
      <c r="AE101" s="38"/>
      <c r="AR101" s="238" t="s">
        <v>1690</v>
      </c>
      <c r="AT101" s="238" t="s">
        <v>207</v>
      </c>
      <c r="AU101" s="238" t="s">
        <v>83</v>
      </c>
      <c r="AY101" s="17" t="s">
        <v>204</v>
      </c>
      <c r="BE101" s="239">
        <f>IF(N101="základní",J101,0)</f>
        <v>0</v>
      </c>
      <c r="BF101" s="239">
        <f>IF(N101="snížená",J101,0)</f>
        <v>0</v>
      </c>
      <c r="BG101" s="239">
        <f>IF(N101="zákl. přenesená",J101,0)</f>
        <v>0</v>
      </c>
      <c r="BH101" s="239">
        <f>IF(N101="sníž. přenesená",J101,0)</f>
        <v>0</v>
      </c>
      <c r="BI101" s="239">
        <f>IF(N101="nulová",J101,0)</f>
        <v>0</v>
      </c>
      <c r="BJ101" s="17" t="s">
        <v>81</v>
      </c>
      <c r="BK101" s="239">
        <f>ROUND(I101*H101,2)</f>
        <v>0</v>
      </c>
      <c r="BL101" s="17" t="s">
        <v>1690</v>
      </c>
      <c r="BM101" s="238" t="s">
        <v>1695</v>
      </c>
    </row>
    <row r="102" s="2" customFormat="1">
      <c r="A102" s="38"/>
      <c r="B102" s="39"/>
      <c r="C102" s="40"/>
      <c r="D102" s="240" t="s">
        <v>213</v>
      </c>
      <c r="E102" s="40"/>
      <c r="F102" s="241" t="s">
        <v>1694</v>
      </c>
      <c r="G102" s="40"/>
      <c r="H102" s="40"/>
      <c r="I102" s="147"/>
      <c r="J102" s="40"/>
      <c r="K102" s="40"/>
      <c r="L102" s="44"/>
      <c r="M102" s="242"/>
      <c r="N102" s="243"/>
      <c r="O102" s="84"/>
      <c r="P102" s="84"/>
      <c r="Q102" s="84"/>
      <c r="R102" s="84"/>
      <c r="S102" s="84"/>
      <c r="T102" s="85"/>
      <c r="U102" s="38"/>
      <c r="V102" s="38"/>
      <c r="W102" s="38"/>
      <c r="X102" s="38"/>
      <c r="Y102" s="38"/>
      <c r="Z102" s="38"/>
      <c r="AA102" s="38"/>
      <c r="AB102" s="38"/>
      <c r="AC102" s="38"/>
      <c r="AD102" s="38"/>
      <c r="AE102" s="38"/>
      <c r="AT102" s="17" t="s">
        <v>213</v>
      </c>
      <c r="AU102" s="17" t="s">
        <v>83</v>
      </c>
    </row>
    <row r="103" s="2" customFormat="1">
      <c r="A103" s="38"/>
      <c r="B103" s="39"/>
      <c r="C103" s="40"/>
      <c r="D103" s="240" t="s">
        <v>240</v>
      </c>
      <c r="E103" s="40"/>
      <c r="F103" s="244" t="s">
        <v>1696</v>
      </c>
      <c r="G103" s="40"/>
      <c r="H103" s="40"/>
      <c r="I103" s="147"/>
      <c r="J103" s="40"/>
      <c r="K103" s="40"/>
      <c r="L103" s="44"/>
      <c r="M103" s="242"/>
      <c r="N103" s="243"/>
      <c r="O103" s="84"/>
      <c r="P103" s="84"/>
      <c r="Q103" s="84"/>
      <c r="R103" s="84"/>
      <c r="S103" s="84"/>
      <c r="T103" s="85"/>
      <c r="U103" s="38"/>
      <c r="V103" s="38"/>
      <c r="W103" s="38"/>
      <c r="X103" s="38"/>
      <c r="Y103" s="38"/>
      <c r="Z103" s="38"/>
      <c r="AA103" s="38"/>
      <c r="AB103" s="38"/>
      <c r="AC103" s="38"/>
      <c r="AD103" s="38"/>
      <c r="AE103" s="38"/>
      <c r="AT103" s="17" t="s">
        <v>240</v>
      </c>
      <c r="AU103" s="17" t="s">
        <v>83</v>
      </c>
    </row>
    <row r="104" s="12" customFormat="1" ht="22.8" customHeight="1">
      <c r="A104" s="12"/>
      <c r="B104" s="211"/>
      <c r="C104" s="212"/>
      <c r="D104" s="213" t="s">
        <v>73</v>
      </c>
      <c r="E104" s="225" t="s">
        <v>1697</v>
      </c>
      <c r="F104" s="225" t="s">
        <v>1698</v>
      </c>
      <c r="G104" s="212"/>
      <c r="H104" s="212"/>
      <c r="I104" s="215"/>
      <c r="J104" s="226">
        <f>BK104</f>
        <v>0</v>
      </c>
      <c r="K104" s="212"/>
      <c r="L104" s="217"/>
      <c r="M104" s="218"/>
      <c r="N104" s="219"/>
      <c r="O104" s="219"/>
      <c r="P104" s="220">
        <f>SUM(P105:P107)</f>
        <v>0</v>
      </c>
      <c r="Q104" s="219"/>
      <c r="R104" s="220">
        <f>SUM(R105:R107)</f>
        <v>0</v>
      </c>
      <c r="S104" s="219"/>
      <c r="T104" s="221">
        <f>SUM(T105:T107)</f>
        <v>0</v>
      </c>
      <c r="U104" s="12"/>
      <c r="V104" s="12"/>
      <c r="W104" s="12"/>
      <c r="X104" s="12"/>
      <c r="Y104" s="12"/>
      <c r="Z104" s="12"/>
      <c r="AA104" s="12"/>
      <c r="AB104" s="12"/>
      <c r="AC104" s="12"/>
      <c r="AD104" s="12"/>
      <c r="AE104" s="12"/>
      <c r="AR104" s="222" t="s">
        <v>205</v>
      </c>
      <c r="AT104" s="223" t="s">
        <v>73</v>
      </c>
      <c r="AU104" s="223" t="s">
        <v>81</v>
      </c>
      <c r="AY104" s="222" t="s">
        <v>204</v>
      </c>
      <c r="BK104" s="224">
        <f>SUM(BK105:BK107)</f>
        <v>0</v>
      </c>
    </row>
    <row r="105" s="2" customFormat="1" ht="16.5" customHeight="1">
      <c r="A105" s="38"/>
      <c r="B105" s="39"/>
      <c r="C105" s="227" t="s">
        <v>94</v>
      </c>
      <c r="D105" s="227" t="s">
        <v>207</v>
      </c>
      <c r="E105" s="228" t="s">
        <v>1699</v>
      </c>
      <c r="F105" s="229" t="s">
        <v>1698</v>
      </c>
      <c r="G105" s="230" t="s">
        <v>943</v>
      </c>
      <c r="H105" s="231">
        <v>1</v>
      </c>
      <c r="I105" s="232"/>
      <c r="J105" s="233">
        <f>ROUND(I105*H105,2)</f>
        <v>0</v>
      </c>
      <c r="K105" s="229" t="s">
        <v>1006</v>
      </c>
      <c r="L105" s="44"/>
      <c r="M105" s="234" t="s">
        <v>19</v>
      </c>
      <c r="N105" s="235" t="s">
        <v>45</v>
      </c>
      <c r="O105" s="84"/>
      <c r="P105" s="236">
        <f>O105*H105</f>
        <v>0</v>
      </c>
      <c r="Q105" s="236">
        <v>0</v>
      </c>
      <c r="R105" s="236">
        <f>Q105*H105</f>
        <v>0</v>
      </c>
      <c r="S105" s="236">
        <v>0</v>
      </c>
      <c r="T105" s="237">
        <f>S105*H105</f>
        <v>0</v>
      </c>
      <c r="U105" s="38"/>
      <c r="V105" s="38"/>
      <c r="W105" s="38"/>
      <c r="X105" s="38"/>
      <c r="Y105" s="38"/>
      <c r="Z105" s="38"/>
      <c r="AA105" s="38"/>
      <c r="AB105" s="38"/>
      <c r="AC105" s="38"/>
      <c r="AD105" s="38"/>
      <c r="AE105" s="38"/>
      <c r="AR105" s="238" t="s">
        <v>1690</v>
      </c>
      <c r="AT105" s="238" t="s">
        <v>207</v>
      </c>
      <c r="AU105" s="238" t="s">
        <v>83</v>
      </c>
      <c r="AY105" s="17" t="s">
        <v>204</v>
      </c>
      <c r="BE105" s="239">
        <f>IF(N105="základní",J105,0)</f>
        <v>0</v>
      </c>
      <c r="BF105" s="239">
        <f>IF(N105="snížená",J105,0)</f>
        <v>0</v>
      </c>
      <c r="BG105" s="239">
        <f>IF(N105="zákl. přenesená",J105,0)</f>
        <v>0</v>
      </c>
      <c r="BH105" s="239">
        <f>IF(N105="sníž. přenesená",J105,0)</f>
        <v>0</v>
      </c>
      <c r="BI105" s="239">
        <f>IF(N105="nulová",J105,0)</f>
        <v>0</v>
      </c>
      <c r="BJ105" s="17" t="s">
        <v>81</v>
      </c>
      <c r="BK105" s="239">
        <f>ROUND(I105*H105,2)</f>
        <v>0</v>
      </c>
      <c r="BL105" s="17" t="s">
        <v>1690</v>
      </c>
      <c r="BM105" s="238" t="s">
        <v>1700</v>
      </c>
    </row>
    <row r="106" s="2" customFormat="1">
      <c r="A106" s="38"/>
      <c r="B106" s="39"/>
      <c r="C106" s="40"/>
      <c r="D106" s="240" t="s">
        <v>213</v>
      </c>
      <c r="E106" s="40"/>
      <c r="F106" s="241" t="s">
        <v>1698</v>
      </c>
      <c r="G106" s="40"/>
      <c r="H106" s="40"/>
      <c r="I106" s="147"/>
      <c r="J106" s="40"/>
      <c r="K106" s="40"/>
      <c r="L106" s="44"/>
      <c r="M106" s="242"/>
      <c r="N106" s="243"/>
      <c r="O106" s="84"/>
      <c r="P106" s="84"/>
      <c r="Q106" s="84"/>
      <c r="R106" s="84"/>
      <c r="S106" s="84"/>
      <c r="T106" s="85"/>
      <c r="U106" s="38"/>
      <c r="V106" s="38"/>
      <c r="W106" s="38"/>
      <c r="X106" s="38"/>
      <c r="Y106" s="38"/>
      <c r="Z106" s="38"/>
      <c r="AA106" s="38"/>
      <c r="AB106" s="38"/>
      <c r="AC106" s="38"/>
      <c r="AD106" s="38"/>
      <c r="AE106" s="38"/>
      <c r="AT106" s="17" t="s">
        <v>213</v>
      </c>
      <c r="AU106" s="17" t="s">
        <v>83</v>
      </c>
    </row>
    <row r="107" s="2" customFormat="1">
      <c r="A107" s="38"/>
      <c r="B107" s="39"/>
      <c r="C107" s="40"/>
      <c r="D107" s="240" t="s">
        <v>240</v>
      </c>
      <c r="E107" s="40"/>
      <c r="F107" s="244" t="s">
        <v>1701</v>
      </c>
      <c r="G107" s="40"/>
      <c r="H107" s="40"/>
      <c r="I107" s="147"/>
      <c r="J107" s="40"/>
      <c r="K107" s="40"/>
      <c r="L107" s="44"/>
      <c r="M107" s="242"/>
      <c r="N107" s="243"/>
      <c r="O107" s="84"/>
      <c r="P107" s="84"/>
      <c r="Q107" s="84"/>
      <c r="R107" s="84"/>
      <c r="S107" s="84"/>
      <c r="T107" s="85"/>
      <c r="U107" s="38"/>
      <c r="V107" s="38"/>
      <c r="W107" s="38"/>
      <c r="X107" s="38"/>
      <c r="Y107" s="38"/>
      <c r="Z107" s="38"/>
      <c r="AA107" s="38"/>
      <c r="AB107" s="38"/>
      <c r="AC107" s="38"/>
      <c r="AD107" s="38"/>
      <c r="AE107" s="38"/>
      <c r="AT107" s="17" t="s">
        <v>240</v>
      </c>
      <c r="AU107" s="17" t="s">
        <v>83</v>
      </c>
    </row>
    <row r="108" s="12" customFormat="1" ht="22.8" customHeight="1">
      <c r="A108" s="12"/>
      <c r="B108" s="211"/>
      <c r="C108" s="212"/>
      <c r="D108" s="213" t="s">
        <v>73</v>
      </c>
      <c r="E108" s="225" t="s">
        <v>1702</v>
      </c>
      <c r="F108" s="225" t="s">
        <v>1703</v>
      </c>
      <c r="G108" s="212"/>
      <c r="H108" s="212"/>
      <c r="I108" s="215"/>
      <c r="J108" s="226">
        <f>BK108</f>
        <v>0</v>
      </c>
      <c r="K108" s="212"/>
      <c r="L108" s="217"/>
      <c r="M108" s="218"/>
      <c r="N108" s="219"/>
      <c r="O108" s="219"/>
      <c r="P108" s="220">
        <f>SUM(P109:P113)</f>
        <v>0</v>
      </c>
      <c r="Q108" s="219"/>
      <c r="R108" s="220">
        <f>SUM(R109:R113)</f>
        <v>0</v>
      </c>
      <c r="S108" s="219"/>
      <c r="T108" s="221">
        <f>SUM(T109:T113)</f>
        <v>0</v>
      </c>
      <c r="U108" s="12"/>
      <c r="V108" s="12"/>
      <c r="W108" s="12"/>
      <c r="X108" s="12"/>
      <c r="Y108" s="12"/>
      <c r="Z108" s="12"/>
      <c r="AA108" s="12"/>
      <c r="AB108" s="12"/>
      <c r="AC108" s="12"/>
      <c r="AD108" s="12"/>
      <c r="AE108" s="12"/>
      <c r="AR108" s="222" t="s">
        <v>205</v>
      </c>
      <c r="AT108" s="223" t="s">
        <v>73</v>
      </c>
      <c r="AU108" s="223" t="s">
        <v>81</v>
      </c>
      <c r="AY108" s="222" t="s">
        <v>204</v>
      </c>
      <c r="BK108" s="224">
        <f>SUM(BK109:BK113)</f>
        <v>0</v>
      </c>
    </row>
    <row r="109" s="2" customFormat="1" ht="16.5" customHeight="1">
      <c r="A109" s="38"/>
      <c r="B109" s="39"/>
      <c r="C109" s="227" t="s">
        <v>104</v>
      </c>
      <c r="D109" s="227" t="s">
        <v>207</v>
      </c>
      <c r="E109" s="228" t="s">
        <v>1704</v>
      </c>
      <c r="F109" s="229" t="s">
        <v>1705</v>
      </c>
      <c r="G109" s="230" t="s">
        <v>943</v>
      </c>
      <c r="H109" s="231">
        <v>1</v>
      </c>
      <c r="I109" s="232"/>
      <c r="J109" s="233">
        <f>ROUND(I109*H109,2)</f>
        <v>0</v>
      </c>
      <c r="K109" s="229" t="s">
        <v>1006</v>
      </c>
      <c r="L109" s="44"/>
      <c r="M109" s="234" t="s">
        <v>19</v>
      </c>
      <c r="N109" s="235" t="s">
        <v>45</v>
      </c>
      <c r="O109" s="84"/>
      <c r="P109" s="236">
        <f>O109*H109</f>
        <v>0</v>
      </c>
      <c r="Q109" s="236">
        <v>0</v>
      </c>
      <c r="R109" s="236">
        <f>Q109*H109</f>
        <v>0</v>
      </c>
      <c r="S109" s="236">
        <v>0</v>
      </c>
      <c r="T109" s="237">
        <f>S109*H109</f>
        <v>0</v>
      </c>
      <c r="U109" s="38"/>
      <c r="V109" s="38"/>
      <c r="W109" s="38"/>
      <c r="X109" s="38"/>
      <c r="Y109" s="38"/>
      <c r="Z109" s="38"/>
      <c r="AA109" s="38"/>
      <c r="AB109" s="38"/>
      <c r="AC109" s="38"/>
      <c r="AD109" s="38"/>
      <c r="AE109" s="38"/>
      <c r="AR109" s="238" t="s">
        <v>104</v>
      </c>
      <c r="AT109" s="238" t="s">
        <v>207</v>
      </c>
      <c r="AU109" s="238" t="s">
        <v>83</v>
      </c>
      <c r="AY109" s="17" t="s">
        <v>204</v>
      </c>
      <c r="BE109" s="239">
        <f>IF(N109="základní",J109,0)</f>
        <v>0</v>
      </c>
      <c r="BF109" s="239">
        <f>IF(N109="snížená",J109,0)</f>
        <v>0</v>
      </c>
      <c r="BG109" s="239">
        <f>IF(N109="zákl. přenesená",J109,0)</f>
        <v>0</v>
      </c>
      <c r="BH109" s="239">
        <f>IF(N109="sníž. přenesená",J109,0)</f>
        <v>0</v>
      </c>
      <c r="BI109" s="239">
        <f>IF(N109="nulová",J109,0)</f>
        <v>0</v>
      </c>
      <c r="BJ109" s="17" t="s">
        <v>81</v>
      </c>
      <c r="BK109" s="239">
        <f>ROUND(I109*H109,2)</f>
        <v>0</v>
      </c>
      <c r="BL109" s="17" t="s">
        <v>104</v>
      </c>
      <c r="BM109" s="238" t="s">
        <v>1706</v>
      </c>
    </row>
    <row r="110" s="2" customFormat="1">
      <c r="A110" s="38"/>
      <c r="B110" s="39"/>
      <c r="C110" s="40"/>
      <c r="D110" s="240" t="s">
        <v>213</v>
      </c>
      <c r="E110" s="40"/>
      <c r="F110" s="241" t="s">
        <v>1705</v>
      </c>
      <c r="G110" s="40"/>
      <c r="H110" s="40"/>
      <c r="I110" s="147"/>
      <c r="J110" s="40"/>
      <c r="K110" s="40"/>
      <c r="L110" s="44"/>
      <c r="M110" s="242"/>
      <c r="N110" s="243"/>
      <c r="O110" s="84"/>
      <c r="P110" s="84"/>
      <c r="Q110" s="84"/>
      <c r="R110" s="84"/>
      <c r="S110" s="84"/>
      <c r="T110" s="85"/>
      <c r="U110" s="38"/>
      <c r="V110" s="38"/>
      <c r="W110" s="38"/>
      <c r="X110" s="38"/>
      <c r="Y110" s="38"/>
      <c r="Z110" s="38"/>
      <c r="AA110" s="38"/>
      <c r="AB110" s="38"/>
      <c r="AC110" s="38"/>
      <c r="AD110" s="38"/>
      <c r="AE110" s="38"/>
      <c r="AT110" s="17" t="s">
        <v>213</v>
      </c>
      <c r="AU110" s="17" t="s">
        <v>83</v>
      </c>
    </row>
    <row r="111" s="2" customFormat="1">
      <c r="A111" s="38"/>
      <c r="B111" s="39"/>
      <c r="C111" s="40"/>
      <c r="D111" s="240" t="s">
        <v>240</v>
      </c>
      <c r="E111" s="40"/>
      <c r="F111" s="244" t="s">
        <v>1707</v>
      </c>
      <c r="G111" s="40"/>
      <c r="H111" s="40"/>
      <c r="I111" s="147"/>
      <c r="J111" s="40"/>
      <c r="K111" s="40"/>
      <c r="L111" s="44"/>
      <c r="M111" s="242"/>
      <c r="N111" s="243"/>
      <c r="O111" s="84"/>
      <c r="P111" s="84"/>
      <c r="Q111" s="84"/>
      <c r="R111" s="84"/>
      <c r="S111" s="84"/>
      <c r="T111" s="85"/>
      <c r="U111" s="38"/>
      <c r="V111" s="38"/>
      <c r="W111" s="38"/>
      <c r="X111" s="38"/>
      <c r="Y111" s="38"/>
      <c r="Z111" s="38"/>
      <c r="AA111" s="38"/>
      <c r="AB111" s="38"/>
      <c r="AC111" s="38"/>
      <c r="AD111" s="38"/>
      <c r="AE111" s="38"/>
      <c r="AT111" s="17" t="s">
        <v>240</v>
      </c>
      <c r="AU111" s="17" t="s">
        <v>83</v>
      </c>
    </row>
    <row r="112" s="13" customFormat="1">
      <c r="A112" s="13"/>
      <c r="B112" s="245"/>
      <c r="C112" s="246"/>
      <c r="D112" s="240" t="s">
        <v>217</v>
      </c>
      <c r="E112" s="247" t="s">
        <v>19</v>
      </c>
      <c r="F112" s="248" t="s">
        <v>1708</v>
      </c>
      <c r="G112" s="246"/>
      <c r="H112" s="247" t="s">
        <v>19</v>
      </c>
      <c r="I112" s="249"/>
      <c r="J112" s="246"/>
      <c r="K112" s="246"/>
      <c r="L112" s="250"/>
      <c r="M112" s="251"/>
      <c r="N112" s="252"/>
      <c r="O112" s="252"/>
      <c r="P112" s="252"/>
      <c r="Q112" s="252"/>
      <c r="R112" s="252"/>
      <c r="S112" s="252"/>
      <c r="T112" s="253"/>
      <c r="U112" s="13"/>
      <c r="V112" s="13"/>
      <c r="W112" s="13"/>
      <c r="X112" s="13"/>
      <c r="Y112" s="13"/>
      <c r="Z112" s="13"/>
      <c r="AA112" s="13"/>
      <c r="AB112" s="13"/>
      <c r="AC112" s="13"/>
      <c r="AD112" s="13"/>
      <c r="AE112" s="13"/>
      <c r="AT112" s="254" t="s">
        <v>217</v>
      </c>
      <c r="AU112" s="254" t="s">
        <v>83</v>
      </c>
      <c r="AV112" s="13" t="s">
        <v>81</v>
      </c>
      <c r="AW112" s="13" t="s">
        <v>35</v>
      </c>
      <c r="AX112" s="13" t="s">
        <v>74</v>
      </c>
      <c r="AY112" s="254" t="s">
        <v>204</v>
      </c>
    </row>
    <row r="113" s="14" customFormat="1">
      <c r="A113" s="14"/>
      <c r="B113" s="255"/>
      <c r="C113" s="256"/>
      <c r="D113" s="240" t="s">
        <v>217</v>
      </c>
      <c r="E113" s="257" t="s">
        <v>19</v>
      </c>
      <c r="F113" s="258" t="s">
        <v>81</v>
      </c>
      <c r="G113" s="256"/>
      <c r="H113" s="259">
        <v>1</v>
      </c>
      <c r="I113" s="260"/>
      <c r="J113" s="256"/>
      <c r="K113" s="256"/>
      <c r="L113" s="261"/>
      <c r="M113" s="287"/>
      <c r="N113" s="288"/>
      <c r="O113" s="288"/>
      <c r="P113" s="288"/>
      <c r="Q113" s="288"/>
      <c r="R113" s="288"/>
      <c r="S113" s="288"/>
      <c r="T113" s="289"/>
      <c r="U113" s="14"/>
      <c r="V113" s="14"/>
      <c r="W113" s="14"/>
      <c r="X113" s="14"/>
      <c r="Y113" s="14"/>
      <c r="Z113" s="14"/>
      <c r="AA113" s="14"/>
      <c r="AB113" s="14"/>
      <c r="AC113" s="14"/>
      <c r="AD113" s="14"/>
      <c r="AE113" s="14"/>
      <c r="AT113" s="265" t="s">
        <v>217</v>
      </c>
      <c r="AU113" s="265" t="s">
        <v>83</v>
      </c>
      <c r="AV113" s="14" t="s">
        <v>83</v>
      </c>
      <c r="AW113" s="14" t="s">
        <v>35</v>
      </c>
      <c r="AX113" s="14" t="s">
        <v>81</v>
      </c>
      <c r="AY113" s="265" t="s">
        <v>204</v>
      </c>
    </row>
    <row r="114" s="2" customFormat="1" ht="6.96" customHeight="1">
      <c r="A114" s="38"/>
      <c r="B114" s="59"/>
      <c r="C114" s="60"/>
      <c r="D114" s="60"/>
      <c r="E114" s="60"/>
      <c r="F114" s="60"/>
      <c r="G114" s="60"/>
      <c r="H114" s="60"/>
      <c r="I114" s="176"/>
      <c r="J114" s="60"/>
      <c r="K114" s="60"/>
      <c r="L114" s="44"/>
      <c r="M114" s="38"/>
      <c r="O114" s="38"/>
      <c r="P114" s="38"/>
      <c r="Q114" s="38"/>
      <c r="R114" s="38"/>
      <c r="S114" s="38"/>
      <c r="T114" s="38"/>
      <c r="U114" s="38"/>
      <c r="V114" s="38"/>
      <c r="W114" s="38"/>
      <c r="X114" s="38"/>
      <c r="Y114" s="38"/>
      <c r="Z114" s="38"/>
      <c r="AA114" s="38"/>
      <c r="AB114" s="38"/>
      <c r="AC114" s="38"/>
      <c r="AD114" s="38"/>
      <c r="AE114" s="38"/>
    </row>
  </sheetData>
  <sheetProtection sheet="1" autoFilter="0" formatColumns="0" formatRows="0" objects="1" scenarios="1" spinCount="100000" saltValue="vF/r83rWS1AtQdPevyBRVxInA9JFEZFkxNpY7JVDzqLqucasXEjSx4GujkXHmLfuNKuzq4LmrfVXY2R83wz3Lg==" hashValue="MtVdiOR5UONK9LnrQNnvTzsMqJUXJVknweosPMBaxmCkWa/AyEHqoDaPbqJ/3HoXvPnidynGY/9hQd9NAwze2w==" algorithmName="SHA-512" password="CC35"/>
  <autoFilter ref="C94:K113"/>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139</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988</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1709</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687</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1710</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ROUND(J103,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ROUND((SUM(BE103:BE542)),  2)</f>
        <v>0</v>
      </c>
      <c r="G37" s="38"/>
      <c r="H37" s="38"/>
      <c r="I37" s="165">
        <v>0.20999999999999999</v>
      </c>
      <c r="J37" s="164">
        <f>ROUND(((SUM(BE103:BE542))*I37),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ROUND((SUM(BF103:BF542)),  2)</f>
        <v>0</v>
      </c>
      <c r="G38" s="38"/>
      <c r="H38" s="38"/>
      <c r="I38" s="165">
        <v>0.14999999999999999</v>
      </c>
      <c r="J38" s="164">
        <f>ROUND(((SUM(BF103:BF542))*I38),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ROUND((SUM(BG103:BG542)),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ROUND((SUM(BH103:BH542)),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ROUND((SUM(BI103:BI542)),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988</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1709</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687</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001 - km 441,125 - most</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J103</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187</v>
      </c>
      <c r="E68" s="189"/>
      <c r="F68" s="189"/>
      <c r="G68" s="189"/>
      <c r="H68" s="189"/>
      <c r="I68" s="190"/>
      <c r="J68" s="191">
        <f>J104</f>
        <v>0</v>
      </c>
      <c r="K68" s="187"/>
      <c r="L68" s="192"/>
      <c r="S68" s="9"/>
      <c r="T68" s="9"/>
      <c r="U68" s="9"/>
      <c r="V68" s="9"/>
      <c r="W68" s="9"/>
      <c r="X68" s="9"/>
      <c r="Y68" s="9"/>
      <c r="Z68" s="9"/>
      <c r="AA68" s="9"/>
      <c r="AB68" s="9"/>
      <c r="AC68" s="9"/>
      <c r="AD68" s="9"/>
      <c r="AE68" s="9"/>
    </row>
    <row r="69" hidden="1" s="10" customFormat="1" ht="19.92" customHeight="1">
      <c r="A69" s="10"/>
      <c r="B69" s="193"/>
      <c r="C69" s="125"/>
      <c r="D69" s="194" t="s">
        <v>991</v>
      </c>
      <c r="E69" s="195"/>
      <c r="F69" s="195"/>
      <c r="G69" s="195"/>
      <c r="H69" s="195"/>
      <c r="I69" s="196"/>
      <c r="J69" s="197">
        <f>J105</f>
        <v>0</v>
      </c>
      <c r="K69" s="125"/>
      <c r="L69" s="198"/>
      <c r="S69" s="10"/>
      <c r="T69" s="10"/>
      <c r="U69" s="10"/>
      <c r="V69" s="10"/>
      <c r="W69" s="10"/>
      <c r="X69" s="10"/>
      <c r="Y69" s="10"/>
      <c r="Z69" s="10"/>
      <c r="AA69" s="10"/>
      <c r="AB69" s="10"/>
      <c r="AC69" s="10"/>
      <c r="AD69" s="10"/>
      <c r="AE69" s="10"/>
    </row>
    <row r="70" hidden="1" s="10" customFormat="1" ht="19.92" customHeight="1">
      <c r="A70" s="10"/>
      <c r="B70" s="193"/>
      <c r="C70" s="125"/>
      <c r="D70" s="194" t="s">
        <v>992</v>
      </c>
      <c r="E70" s="195"/>
      <c r="F70" s="195"/>
      <c r="G70" s="195"/>
      <c r="H70" s="195"/>
      <c r="I70" s="196"/>
      <c r="J70" s="197">
        <f>J200</f>
        <v>0</v>
      </c>
      <c r="K70" s="125"/>
      <c r="L70" s="198"/>
      <c r="S70" s="10"/>
      <c r="T70" s="10"/>
      <c r="U70" s="10"/>
      <c r="V70" s="10"/>
      <c r="W70" s="10"/>
      <c r="X70" s="10"/>
      <c r="Y70" s="10"/>
      <c r="Z70" s="10"/>
      <c r="AA70" s="10"/>
      <c r="AB70" s="10"/>
      <c r="AC70" s="10"/>
      <c r="AD70" s="10"/>
      <c r="AE70" s="10"/>
    </row>
    <row r="71" hidden="1" s="10" customFormat="1" ht="19.92" customHeight="1">
      <c r="A71" s="10"/>
      <c r="B71" s="193"/>
      <c r="C71" s="125"/>
      <c r="D71" s="194" t="s">
        <v>993</v>
      </c>
      <c r="E71" s="195"/>
      <c r="F71" s="195"/>
      <c r="G71" s="195"/>
      <c r="H71" s="195"/>
      <c r="I71" s="196"/>
      <c r="J71" s="197">
        <f>J211</f>
        <v>0</v>
      </c>
      <c r="K71" s="125"/>
      <c r="L71" s="198"/>
      <c r="S71" s="10"/>
      <c r="T71" s="10"/>
      <c r="U71" s="10"/>
      <c r="V71" s="10"/>
      <c r="W71" s="10"/>
      <c r="X71" s="10"/>
      <c r="Y71" s="10"/>
      <c r="Z71" s="10"/>
      <c r="AA71" s="10"/>
      <c r="AB71" s="10"/>
      <c r="AC71" s="10"/>
      <c r="AD71" s="10"/>
      <c r="AE71" s="10"/>
    </row>
    <row r="72" hidden="1" s="10" customFormat="1" ht="19.92" customHeight="1">
      <c r="A72" s="10"/>
      <c r="B72" s="193"/>
      <c r="C72" s="125"/>
      <c r="D72" s="194" t="s">
        <v>994</v>
      </c>
      <c r="E72" s="195"/>
      <c r="F72" s="195"/>
      <c r="G72" s="195"/>
      <c r="H72" s="195"/>
      <c r="I72" s="196"/>
      <c r="J72" s="197">
        <f>J287</f>
        <v>0</v>
      </c>
      <c r="K72" s="125"/>
      <c r="L72" s="198"/>
      <c r="S72" s="10"/>
      <c r="T72" s="10"/>
      <c r="U72" s="10"/>
      <c r="V72" s="10"/>
      <c r="W72" s="10"/>
      <c r="X72" s="10"/>
      <c r="Y72" s="10"/>
      <c r="Z72" s="10"/>
      <c r="AA72" s="10"/>
      <c r="AB72" s="10"/>
      <c r="AC72" s="10"/>
      <c r="AD72" s="10"/>
      <c r="AE72" s="10"/>
    </row>
    <row r="73" hidden="1" s="10" customFormat="1" ht="19.92" customHeight="1">
      <c r="A73" s="10"/>
      <c r="B73" s="193"/>
      <c r="C73" s="125"/>
      <c r="D73" s="194" t="s">
        <v>995</v>
      </c>
      <c r="E73" s="195"/>
      <c r="F73" s="195"/>
      <c r="G73" s="195"/>
      <c r="H73" s="195"/>
      <c r="I73" s="196"/>
      <c r="J73" s="197">
        <f>J331</f>
        <v>0</v>
      </c>
      <c r="K73" s="125"/>
      <c r="L73" s="198"/>
      <c r="S73" s="10"/>
      <c r="T73" s="10"/>
      <c r="U73" s="10"/>
      <c r="V73" s="10"/>
      <c r="W73" s="10"/>
      <c r="X73" s="10"/>
      <c r="Y73" s="10"/>
      <c r="Z73" s="10"/>
      <c r="AA73" s="10"/>
      <c r="AB73" s="10"/>
      <c r="AC73" s="10"/>
      <c r="AD73" s="10"/>
      <c r="AE73" s="10"/>
    </row>
    <row r="74" hidden="1" s="10" customFormat="1" ht="19.92" customHeight="1">
      <c r="A74" s="10"/>
      <c r="B74" s="193"/>
      <c r="C74" s="125"/>
      <c r="D74" s="194" t="s">
        <v>996</v>
      </c>
      <c r="E74" s="195"/>
      <c r="F74" s="195"/>
      <c r="G74" s="195"/>
      <c r="H74" s="195"/>
      <c r="I74" s="196"/>
      <c r="J74" s="197">
        <f>J350</f>
        <v>0</v>
      </c>
      <c r="K74" s="125"/>
      <c r="L74" s="198"/>
      <c r="S74" s="10"/>
      <c r="T74" s="10"/>
      <c r="U74" s="10"/>
      <c r="V74" s="10"/>
      <c r="W74" s="10"/>
      <c r="X74" s="10"/>
      <c r="Y74" s="10"/>
      <c r="Z74" s="10"/>
      <c r="AA74" s="10"/>
      <c r="AB74" s="10"/>
      <c r="AC74" s="10"/>
      <c r="AD74" s="10"/>
      <c r="AE74" s="10"/>
    </row>
    <row r="75" hidden="1" s="10" customFormat="1" ht="19.92" customHeight="1">
      <c r="A75" s="10"/>
      <c r="B75" s="193"/>
      <c r="C75" s="125"/>
      <c r="D75" s="194" t="s">
        <v>997</v>
      </c>
      <c r="E75" s="195"/>
      <c r="F75" s="195"/>
      <c r="G75" s="195"/>
      <c r="H75" s="195"/>
      <c r="I75" s="196"/>
      <c r="J75" s="197">
        <f>J475</f>
        <v>0</v>
      </c>
      <c r="K75" s="125"/>
      <c r="L75" s="198"/>
      <c r="S75" s="10"/>
      <c r="T75" s="10"/>
      <c r="U75" s="10"/>
      <c r="V75" s="10"/>
      <c r="W75" s="10"/>
      <c r="X75" s="10"/>
      <c r="Y75" s="10"/>
      <c r="Z75" s="10"/>
      <c r="AA75" s="10"/>
      <c r="AB75" s="10"/>
      <c r="AC75" s="10"/>
      <c r="AD75" s="10"/>
      <c r="AE75" s="10"/>
    </row>
    <row r="76" hidden="1" s="10" customFormat="1" ht="19.92" customHeight="1">
      <c r="A76" s="10"/>
      <c r="B76" s="193"/>
      <c r="C76" s="125"/>
      <c r="D76" s="194" t="s">
        <v>998</v>
      </c>
      <c r="E76" s="195"/>
      <c r="F76" s="195"/>
      <c r="G76" s="195"/>
      <c r="H76" s="195"/>
      <c r="I76" s="196"/>
      <c r="J76" s="197">
        <f>J493</f>
        <v>0</v>
      </c>
      <c r="K76" s="125"/>
      <c r="L76" s="198"/>
      <c r="S76" s="10"/>
      <c r="T76" s="10"/>
      <c r="U76" s="10"/>
      <c r="V76" s="10"/>
      <c r="W76" s="10"/>
      <c r="X76" s="10"/>
      <c r="Y76" s="10"/>
      <c r="Z76" s="10"/>
      <c r="AA76" s="10"/>
      <c r="AB76" s="10"/>
      <c r="AC76" s="10"/>
      <c r="AD76" s="10"/>
      <c r="AE76" s="10"/>
    </row>
    <row r="77" hidden="1" s="9" customFormat="1" ht="24.96" customHeight="1">
      <c r="A77" s="9"/>
      <c r="B77" s="186"/>
      <c r="C77" s="187"/>
      <c r="D77" s="188" t="s">
        <v>999</v>
      </c>
      <c r="E77" s="189"/>
      <c r="F77" s="189"/>
      <c r="G77" s="189"/>
      <c r="H77" s="189"/>
      <c r="I77" s="190"/>
      <c r="J77" s="191">
        <f>J498</f>
        <v>0</v>
      </c>
      <c r="K77" s="187"/>
      <c r="L77" s="192"/>
      <c r="S77" s="9"/>
      <c r="T77" s="9"/>
      <c r="U77" s="9"/>
      <c r="V77" s="9"/>
      <c r="W77" s="9"/>
      <c r="X77" s="9"/>
      <c r="Y77" s="9"/>
      <c r="Z77" s="9"/>
      <c r="AA77" s="9"/>
      <c r="AB77" s="9"/>
      <c r="AC77" s="9"/>
      <c r="AD77" s="9"/>
      <c r="AE77" s="9"/>
    </row>
    <row r="78" hidden="1" s="10" customFormat="1" ht="19.92" customHeight="1">
      <c r="A78" s="10"/>
      <c r="B78" s="193"/>
      <c r="C78" s="125"/>
      <c r="D78" s="194" t="s">
        <v>1000</v>
      </c>
      <c r="E78" s="195"/>
      <c r="F78" s="195"/>
      <c r="G78" s="195"/>
      <c r="H78" s="195"/>
      <c r="I78" s="196"/>
      <c r="J78" s="197">
        <f>J499</f>
        <v>0</v>
      </c>
      <c r="K78" s="125"/>
      <c r="L78" s="198"/>
      <c r="S78" s="10"/>
      <c r="T78" s="10"/>
      <c r="U78" s="10"/>
      <c r="V78" s="10"/>
      <c r="W78" s="10"/>
      <c r="X78" s="10"/>
      <c r="Y78" s="10"/>
      <c r="Z78" s="10"/>
      <c r="AA78" s="10"/>
      <c r="AB78" s="10"/>
      <c r="AC78" s="10"/>
      <c r="AD78" s="10"/>
      <c r="AE78" s="10"/>
    </row>
    <row r="79" hidden="1" s="10" customFormat="1" ht="19.92" customHeight="1">
      <c r="A79" s="10"/>
      <c r="B79" s="193"/>
      <c r="C79" s="125"/>
      <c r="D79" s="194" t="s">
        <v>1001</v>
      </c>
      <c r="E79" s="195"/>
      <c r="F79" s="195"/>
      <c r="G79" s="195"/>
      <c r="H79" s="195"/>
      <c r="I79" s="196"/>
      <c r="J79" s="197">
        <f>J534</f>
        <v>0</v>
      </c>
      <c r="K79" s="125"/>
      <c r="L79" s="198"/>
      <c r="S79" s="10"/>
      <c r="T79" s="10"/>
      <c r="U79" s="10"/>
      <c r="V79" s="10"/>
      <c r="W79" s="10"/>
      <c r="X79" s="10"/>
      <c r="Y79" s="10"/>
      <c r="Z79" s="10"/>
      <c r="AA79" s="10"/>
      <c r="AB79" s="10"/>
      <c r="AC79" s="10"/>
      <c r="AD79" s="10"/>
      <c r="AE79" s="10"/>
    </row>
    <row r="80" hidden="1" s="2" customFormat="1" ht="21.84" customHeight="1">
      <c r="A80" s="38"/>
      <c r="B80" s="39"/>
      <c r="C80" s="40"/>
      <c r="D80" s="40"/>
      <c r="E80" s="40"/>
      <c r="F80" s="40"/>
      <c r="G80" s="40"/>
      <c r="H80" s="40"/>
      <c r="I80" s="147"/>
      <c r="J80" s="40"/>
      <c r="K80" s="40"/>
      <c r="L80" s="148"/>
      <c r="S80" s="38"/>
      <c r="T80" s="38"/>
      <c r="U80" s="38"/>
      <c r="V80" s="38"/>
      <c r="W80" s="38"/>
      <c r="X80" s="38"/>
      <c r="Y80" s="38"/>
      <c r="Z80" s="38"/>
      <c r="AA80" s="38"/>
      <c r="AB80" s="38"/>
      <c r="AC80" s="38"/>
      <c r="AD80" s="38"/>
      <c r="AE80" s="38"/>
    </row>
    <row r="81" hidden="1" s="2" customFormat="1" ht="6.96" customHeight="1">
      <c r="A81" s="38"/>
      <c r="B81" s="59"/>
      <c r="C81" s="60"/>
      <c r="D81" s="60"/>
      <c r="E81" s="60"/>
      <c r="F81" s="60"/>
      <c r="G81" s="60"/>
      <c r="H81" s="60"/>
      <c r="I81" s="176"/>
      <c r="J81" s="60"/>
      <c r="K81" s="60"/>
      <c r="L81" s="148"/>
      <c r="S81" s="38"/>
      <c r="T81" s="38"/>
      <c r="U81" s="38"/>
      <c r="V81" s="38"/>
      <c r="W81" s="38"/>
      <c r="X81" s="38"/>
      <c r="Y81" s="38"/>
      <c r="Z81" s="38"/>
      <c r="AA81" s="38"/>
      <c r="AB81" s="38"/>
      <c r="AC81" s="38"/>
      <c r="AD81" s="38"/>
      <c r="AE81" s="38"/>
    </row>
    <row r="82" hidden="1"/>
    <row r="83" hidden="1"/>
    <row r="84" hidden="1"/>
    <row r="85" s="2" customFormat="1" ht="6.96" customHeight="1">
      <c r="A85" s="38"/>
      <c r="B85" s="61"/>
      <c r="C85" s="62"/>
      <c r="D85" s="62"/>
      <c r="E85" s="62"/>
      <c r="F85" s="62"/>
      <c r="G85" s="62"/>
      <c r="H85" s="62"/>
      <c r="I85" s="179"/>
      <c r="J85" s="62"/>
      <c r="K85" s="62"/>
      <c r="L85" s="148"/>
      <c r="S85" s="38"/>
      <c r="T85" s="38"/>
      <c r="U85" s="38"/>
      <c r="V85" s="38"/>
      <c r="W85" s="38"/>
      <c r="X85" s="38"/>
      <c r="Y85" s="38"/>
      <c r="Z85" s="38"/>
      <c r="AA85" s="38"/>
      <c r="AB85" s="38"/>
      <c r="AC85" s="38"/>
      <c r="AD85" s="38"/>
      <c r="AE85" s="38"/>
    </row>
    <row r="86" s="2" customFormat="1" ht="24.96" customHeight="1">
      <c r="A86" s="38"/>
      <c r="B86" s="39"/>
      <c r="C86" s="23" t="s">
        <v>189</v>
      </c>
      <c r="D86" s="40"/>
      <c r="E86" s="40"/>
      <c r="F86" s="40"/>
      <c r="G86" s="40"/>
      <c r="H86" s="40"/>
      <c r="I86" s="147"/>
      <c r="J86" s="40"/>
      <c r="K86" s="40"/>
      <c r="L86" s="148"/>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147"/>
      <c r="J87" s="40"/>
      <c r="K87" s="40"/>
      <c r="L87" s="148"/>
      <c r="S87" s="38"/>
      <c r="T87" s="38"/>
      <c r="U87" s="38"/>
      <c r="V87" s="38"/>
      <c r="W87" s="38"/>
      <c r="X87" s="38"/>
      <c r="Y87" s="38"/>
      <c r="Z87" s="38"/>
      <c r="AA87" s="38"/>
      <c r="AB87" s="38"/>
      <c r="AC87" s="38"/>
      <c r="AD87" s="38"/>
      <c r="AE87" s="38"/>
    </row>
    <row r="88" s="2" customFormat="1" ht="12" customHeight="1">
      <c r="A88" s="38"/>
      <c r="B88" s="39"/>
      <c r="C88" s="32" t="s">
        <v>16</v>
      </c>
      <c r="D88" s="40"/>
      <c r="E88" s="40"/>
      <c r="F88" s="40"/>
      <c r="G88" s="40"/>
      <c r="H88" s="40"/>
      <c r="I88" s="147"/>
      <c r="J88" s="40"/>
      <c r="K88" s="40"/>
      <c r="L88" s="148"/>
      <c r="S88" s="38"/>
      <c r="T88" s="38"/>
      <c r="U88" s="38"/>
      <c r="V88" s="38"/>
      <c r="W88" s="38"/>
      <c r="X88" s="38"/>
      <c r="Y88" s="38"/>
      <c r="Z88" s="38"/>
      <c r="AA88" s="38"/>
      <c r="AB88" s="38"/>
      <c r="AC88" s="38"/>
      <c r="AD88" s="38"/>
      <c r="AE88" s="38"/>
    </row>
    <row r="89" s="2" customFormat="1" ht="16.5" customHeight="1">
      <c r="A89" s="38"/>
      <c r="B89" s="39"/>
      <c r="C89" s="40"/>
      <c r="D89" s="40"/>
      <c r="E89" s="180" t="str">
        <f>E7</f>
        <v>Oprava trati v úseku Velké Březno - Boletice n/L km 440,200 - 443,320</v>
      </c>
      <c r="F89" s="32"/>
      <c r="G89" s="32"/>
      <c r="H89" s="32"/>
      <c r="I89" s="147"/>
      <c r="J89" s="40"/>
      <c r="K89" s="40"/>
      <c r="L89" s="148"/>
      <c r="S89" s="38"/>
      <c r="T89" s="38"/>
      <c r="U89" s="38"/>
      <c r="V89" s="38"/>
      <c r="W89" s="38"/>
      <c r="X89" s="38"/>
      <c r="Y89" s="38"/>
      <c r="Z89" s="38"/>
      <c r="AA89" s="38"/>
      <c r="AB89" s="38"/>
      <c r="AC89" s="38"/>
      <c r="AD89" s="38"/>
      <c r="AE89" s="38"/>
    </row>
    <row r="90" s="1" customFormat="1" ht="12" customHeight="1">
      <c r="B90" s="21"/>
      <c r="C90" s="32" t="s">
        <v>179</v>
      </c>
      <c r="D90" s="22"/>
      <c r="E90" s="22"/>
      <c r="F90" s="22"/>
      <c r="G90" s="22"/>
      <c r="H90" s="22"/>
      <c r="I90" s="139"/>
      <c r="J90" s="22"/>
      <c r="K90" s="22"/>
      <c r="L90" s="20"/>
    </row>
    <row r="91" s="1" customFormat="1" ht="16.5" customHeight="1">
      <c r="B91" s="21"/>
      <c r="C91" s="22"/>
      <c r="D91" s="22"/>
      <c r="E91" s="180" t="s">
        <v>988</v>
      </c>
      <c r="F91" s="22"/>
      <c r="G91" s="22"/>
      <c r="H91" s="22"/>
      <c r="I91" s="139"/>
      <c r="J91" s="22"/>
      <c r="K91" s="22"/>
      <c r="L91" s="20"/>
    </row>
    <row r="92" s="1" customFormat="1" ht="12" customHeight="1">
      <c r="B92" s="21"/>
      <c r="C92" s="32" t="s">
        <v>181</v>
      </c>
      <c r="D92" s="22"/>
      <c r="E92" s="22"/>
      <c r="F92" s="22"/>
      <c r="G92" s="22"/>
      <c r="H92" s="22"/>
      <c r="I92" s="139"/>
      <c r="J92" s="22"/>
      <c r="K92" s="22"/>
      <c r="L92" s="20"/>
    </row>
    <row r="93" s="2" customFormat="1" ht="16.5" customHeight="1">
      <c r="A93" s="38"/>
      <c r="B93" s="39"/>
      <c r="C93" s="40"/>
      <c r="D93" s="40"/>
      <c r="E93" s="290" t="s">
        <v>1709</v>
      </c>
      <c r="F93" s="40"/>
      <c r="G93" s="40"/>
      <c r="H93" s="40"/>
      <c r="I93" s="147"/>
      <c r="J93" s="40"/>
      <c r="K93" s="40"/>
      <c r="L93" s="148"/>
      <c r="S93" s="38"/>
      <c r="T93" s="38"/>
      <c r="U93" s="38"/>
      <c r="V93" s="38"/>
      <c r="W93" s="38"/>
      <c r="X93" s="38"/>
      <c r="Y93" s="38"/>
      <c r="Z93" s="38"/>
      <c r="AA93" s="38"/>
      <c r="AB93" s="38"/>
      <c r="AC93" s="38"/>
      <c r="AD93" s="38"/>
      <c r="AE93" s="38"/>
    </row>
    <row r="94" s="2" customFormat="1" ht="12" customHeight="1">
      <c r="A94" s="38"/>
      <c r="B94" s="39"/>
      <c r="C94" s="32" t="s">
        <v>687</v>
      </c>
      <c r="D94" s="40"/>
      <c r="E94" s="40"/>
      <c r="F94" s="40"/>
      <c r="G94" s="40"/>
      <c r="H94" s="40"/>
      <c r="I94" s="147"/>
      <c r="J94" s="40"/>
      <c r="K94" s="40"/>
      <c r="L94" s="148"/>
      <c r="S94" s="38"/>
      <c r="T94" s="38"/>
      <c r="U94" s="38"/>
      <c r="V94" s="38"/>
      <c r="W94" s="38"/>
      <c r="X94" s="38"/>
      <c r="Y94" s="38"/>
      <c r="Z94" s="38"/>
      <c r="AA94" s="38"/>
      <c r="AB94" s="38"/>
      <c r="AC94" s="38"/>
      <c r="AD94" s="38"/>
      <c r="AE94" s="38"/>
    </row>
    <row r="95" s="2" customFormat="1" ht="16.5" customHeight="1">
      <c r="A95" s="38"/>
      <c r="B95" s="39"/>
      <c r="C95" s="40"/>
      <c r="D95" s="40"/>
      <c r="E95" s="69" t="str">
        <f>E13</f>
        <v>001 - km 441,125 - most</v>
      </c>
      <c r="F95" s="40"/>
      <c r="G95" s="40"/>
      <c r="H95" s="40"/>
      <c r="I95" s="147"/>
      <c r="J95" s="40"/>
      <c r="K95" s="40"/>
      <c r="L95" s="148"/>
      <c r="S95" s="38"/>
      <c r="T95" s="38"/>
      <c r="U95" s="38"/>
      <c r="V95" s="38"/>
      <c r="W95" s="38"/>
      <c r="X95" s="38"/>
      <c r="Y95" s="38"/>
      <c r="Z95" s="38"/>
      <c r="AA95" s="38"/>
      <c r="AB95" s="38"/>
      <c r="AC95" s="38"/>
      <c r="AD95" s="38"/>
      <c r="AE95" s="38"/>
    </row>
    <row r="96" s="2" customFormat="1" ht="6.96" customHeight="1">
      <c r="A96" s="38"/>
      <c r="B96" s="39"/>
      <c r="C96" s="40"/>
      <c r="D96" s="40"/>
      <c r="E96" s="40"/>
      <c r="F96" s="40"/>
      <c r="G96" s="40"/>
      <c r="H96" s="40"/>
      <c r="I96" s="147"/>
      <c r="J96" s="40"/>
      <c r="K96" s="40"/>
      <c r="L96" s="148"/>
      <c r="S96" s="38"/>
      <c r="T96" s="38"/>
      <c r="U96" s="38"/>
      <c r="V96" s="38"/>
      <c r="W96" s="38"/>
      <c r="X96" s="38"/>
      <c r="Y96" s="38"/>
      <c r="Z96" s="38"/>
      <c r="AA96" s="38"/>
      <c r="AB96" s="38"/>
      <c r="AC96" s="38"/>
      <c r="AD96" s="38"/>
      <c r="AE96" s="38"/>
    </row>
    <row r="97" s="2" customFormat="1" ht="12" customHeight="1">
      <c r="A97" s="38"/>
      <c r="B97" s="39"/>
      <c r="C97" s="32" t="s">
        <v>21</v>
      </c>
      <c r="D97" s="40"/>
      <c r="E97" s="40"/>
      <c r="F97" s="27" t="str">
        <f>F16</f>
        <v>trať 073</v>
      </c>
      <c r="G97" s="40"/>
      <c r="H97" s="40"/>
      <c r="I97" s="150" t="s">
        <v>23</v>
      </c>
      <c r="J97" s="72" t="str">
        <f>IF(J16="","",J16)</f>
        <v>14. 2. 2020</v>
      </c>
      <c r="K97" s="40"/>
      <c r="L97" s="148"/>
      <c r="S97" s="38"/>
      <c r="T97" s="38"/>
      <c r="U97" s="38"/>
      <c r="V97" s="38"/>
      <c r="W97" s="38"/>
      <c r="X97" s="38"/>
      <c r="Y97" s="38"/>
      <c r="Z97" s="38"/>
      <c r="AA97" s="38"/>
      <c r="AB97" s="38"/>
      <c r="AC97" s="38"/>
      <c r="AD97" s="38"/>
      <c r="AE97" s="38"/>
    </row>
    <row r="98" s="2" customFormat="1" ht="6.96" customHeight="1">
      <c r="A98" s="38"/>
      <c r="B98" s="39"/>
      <c r="C98" s="40"/>
      <c r="D98" s="40"/>
      <c r="E98" s="40"/>
      <c r="F98" s="40"/>
      <c r="G98" s="40"/>
      <c r="H98" s="40"/>
      <c r="I98" s="147"/>
      <c r="J98" s="40"/>
      <c r="K98" s="40"/>
      <c r="L98" s="148"/>
      <c r="S98" s="38"/>
      <c r="T98" s="38"/>
      <c r="U98" s="38"/>
      <c r="V98" s="38"/>
      <c r="W98" s="38"/>
      <c r="X98" s="38"/>
      <c r="Y98" s="38"/>
      <c r="Z98" s="38"/>
      <c r="AA98" s="38"/>
      <c r="AB98" s="38"/>
      <c r="AC98" s="38"/>
      <c r="AD98" s="38"/>
      <c r="AE98" s="38"/>
    </row>
    <row r="99" s="2" customFormat="1" ht="15.15" customHeight="1">
      <c r="A99" s="38"/>
      <c r="B99" s="39"/>
      <c r="C99" s="32" t="s">
        <v>25</v>
      </c>
      <c r="D99" s="40"/>
      <c r="E99" s="40"/>
      <c r="F99" s="27" t="str">
        <f>E19</f>
        <v>Správa železnic, OŘ ÚNL</v>
      </c>
      <c r="G99" s="40"/>
      <c r="H99" s="40"/>
      <c r="I99" s="150" t="s">
        <v>33</v>
      </c>
      <c r="J99" s="36" t="str">
        <f>E25</f>
        <v xml:space="preserve"> </v>
      </c>
      <c r="K99" s="40"/>
      <c r="L99" s="148"/>
      <c r="S99" s="38"/>
      <c r="T99" s="38"/>
      <c r="U99" s="38"/>
      <c r="V99" s="38"/>
      <c r="W99" s="38"/>
      <c r="X99" s="38"/>
      <c r="Y99" s="38"/>
      <c r="Z99" s="38"/>
      <c r="AA99" s="38"/>
      <c r="AB99" s="38"/>
      <c r="AC99" s="38"/>
      <c r="AD99" s="38"/>
      <c r="AE99" s="38"/>
    </row>
    <row r="100" s="2" customFormat="1" ht="15.15" customHeight="1">
      <c r="A100" s="38"/>
      <c r="B100" s="39"/>
      <c r="C100" s="32" t="s">
        <v>31</v>
      </c>
      <c r="D100" s="40"/>
      <c r="E100" s="40"/>
      <c r="F100" s="27" t="str">
        <f>IF(E22="","",E22)</f>
        <v>Vyplň údaj</v>
      </c>
      <c r="G100" s="40"/>
      <c r="H100" s="40"/>
      <c r="I100" s="150" t="s">
        <v>36</v>
      </c>
      <c r="J100" s="36" t="str">
        <f>E28</f>
        <v>Věra Trnková</v>
      </c>
      <c r="K100" s="40"/>
      <c r="L100" s="148"/>
      <c r="S100" s="38"/>
      <c r="T100" s="38"/>
      <c r="U100" s="38"/>
      <c r="V100" s="38"/>
      <c r="W100" s="38"/>
      <c r="X100" s="38"/>
      <c r="Y100" s="38"/>
      <c r="Z100" s="38"/>
      <c r="AA100" s="38"/>
      <c r="AB100" s="38"/>
      <c r="AC100" s="38"/>
      <c r="AD100" s="38"/>
      <c r="AE100" s="38"/>
    </row>
    <row r="101" s="2" customFormat="1" ht="10.32" customHeight="1">
      <c r="A101" s="38"/>
      <c r="B101" s="39"/>
      <c r="C101" s="40"/>
      <c r="D101" s="40"/>
      <c r="E101" s="40"/>
      <c r="F101" s="40"/>
      <c r="G101" s="40"/>
      <c r="H101" s="40"/>
      <c r="I101" s="147"/>
      <c r="J101" s="40"/>
      <c r="K101" s="40"/>
      <c r="L101" s="148"/>
      <c r="S101" s="38"/>
      <c r="T101" s="38"/>
      <c r="U101" s="38"/>
      <c r="V101" s="38"/>
      <c r="W101" s="38"/>
      <c r="X101" s="38"/>
      <c r="Y101" s="38"/>
      <c r="Z101" s="38"/>
      <c r="AA101" s="38"/>
      <c r="AB101" s="38"/>
      <c r="AC101" s="38"/>
      <c r="AD101" s="38"/>
      <c r="AE101" s="38"/>
    </row>
    <row r="102" s="11" customFormat="1" ht="29.28" customHeight="1">
      <c r="A102" s="199"/>
      <c r="B102" s="200"/>
      <c r="C102" s="201" t="s">
        <v>190</v>
      </c>
      <c r="D102" s="202" t="s">
        <v>59</v>
      </c>
      <c r="E102" s="202" t="s">
        <v>55</v>
      </c>
      <c r="F102" s="202" t="s">
        <v>56</v>
      </c>
      <c r="G102" s="202" t="s">
        <v>191</v>
      </c>
      <c r="H102" s="202" t="s">
        <v>192</v>
      </c>
      <c r="I102" s="203" t="s">
        <v>193</v>
      </c>
      <c r="J102" s="202" t="s">
        <v>185</v>
      </c>
      <c r="K102" s="204" t="s">
        <v>194</v>
      </c>
      <c r="L102" s="205"/>
      <c r="M102" s="92" t="s">
        <v>19</v>
      </c>
      <c r="N102" s="93" t="s">
        <v>44</v>
      </c>
      <c r="O102" s="93" t="s">
        <v>195</v>
      </c>
      <c r="P102" s="93" t="s">
        <v>196</v>
      </c>
      <c r="Q102" s="93" t="s">
        <v>197</v>
      </c>
      <c r="R102" s="93" t="s">
        <v>198</v>
      </c>
      <c r="S102" s="93" t="s">
        <v>199</v>
      </c>
      <c r="T102" s="94" t="s">
        <v>200</v>
      </c>
      <c r="U102" s="199"/>
      <c r="V102" s="199"/>
      <c r="W102" s="199"/>
      <c r="X102" s="199"/>
      <c r="Y102" s="199"/>
      <c r="Z102" s="199"/>
      <c r="AA102" s="199"/>
      <c r="AB102" s="199"/>
      <c r="AC102" s="199"/>
      <c r="AD102" s="199"/>
      <c r="AE102" s="199"/>
    </row>
    <row r="103" s="2" customFormat="1" ht="22.8" customHeight="1">
      <c r="A103" s="38"/>
      <c r="B103" s="39"/>
      <c r="C103" s="99" t="s">
        <v>201</v>
      </c>
      <c r="D103" s="40"/>
      <c r="E103" s="40"/>
      <c r="F103" s="40"/>
      <c r="G103" s="40"/>
      <c r="H103" s="40"/>
      <c r="I103" s="147"/>
      <c r="J103" s="206">
        <f>BK103</f>
        <v>0</v>
      </c>
      <c r="K103" s="40"/>
      <c r="L103" s="44"/>
      <c r="M103" s="95"/>
      <c r="N103" s="207"/>
      <c r="O103" s="96"/>
      <c r="P103" s="208">
        <f>P104+P498</f>
        <v>0</v>
      </c>
      <c r="Q103" s="96"/>
      <c r="R103" s="208">
        <f>R104+R498</f>
        <v>85.055187300900002</v>
      </c>
      <c r="S103" s="96"/>
      <c r="T103" s="209">
        <f>T104+T498</f>
        <v>17.53218</v>
      </c>
      <c r="U103" s="38"/>
      <c r="V103" s="38"/>
      <c r="W103" s="38"/>
      <c r="X103" s="38"/>
      <c r="Y103" s="38"/>
      <c r="Z103" s="38"/>
      <c r="AA103" s="38"/>
      <c r="AB103" s="38"/>
      <c r="AC103" s="38"/>
      <c r="AD103" s="38"/>
      <c r="AE103" s="38"/>
      <c r="AT103" s="17" t="s">
        <v>73</v>
      </c>
      <c r="AU103" s="17" t="s">
        <v>186</v>
      </c>
      <c r="BK103" s="210">
        <f>BK104+BK498</f>
        <v>0</v>
      </c>
    </row>
    <row r="104" s="12" customFormat="1" ht="25.92" customHeight="1">
      <c r="A104" s="12"/>
      <c r="B104" s="211"/>
      <c r="C104" s="212"/>
      <c r="D104" s="213" t="s">
        <v>73</v>
      </c>
      <c r="E104" s="214" t="s">
        <v>202</v>
      </c>
      <c r="F104" s="214" t="s">
        <v>203</v>
      </c>
      <c r="G104" s="212"/>
      <c r="H104" s="212"/>
      <c r="I104" s="215"/>
      <c r="J104" s="216">
        <f>BK104</f>
        <v>0</v>
      </c>
      <c r="K104" s="212"/>
      <c r="L104" s="217"/>
      <c r="M104" s="218"/>
      <c r="N104" s="219"/>
      <c r="O104" s="219"/>
      <c r="P104" s="220">
        <f>P105+P200+P211+P287+P331+P350+P475+P493</f>
        <v>0</v>
      </c>
      <c r="Q104" s="219"/>
      <c r="R104" s="220">
        <f>R105+R200+R211+R287+R331+R350+R475+R493</f>
        <v>85.018628540899996</v>
      </c>
      <c r="S104" s="219"/>
      <c r="T104" s="221">
        <f>T105+T200+T211+T287+T331+T350+T475+T493</f>
        <v>17.53218</v>
      </c>
      <c r="U104" s="12"/>
      <c r="V104" s="12"/>
      <c r="W104" s="12"/>
      <c r="X104" s="12"/>
      <c r="Y104" s="12"/>
      <c r="Z104" s="12"/>
      <c r="AA104" s="12"/>
      <c r="AB104" s="12"/>
      <c r="AC104" s="12"/>
      <c r="AD104" s="12"/>
      <c r="AE104" s="12"/>
      <c r="AR104" s="222" t="s">
        <v>81</v>
      </c>
      <c r="AT104" s="223" t="s">
        <v>73</v>
      </c>
      <c r="AU104" s="223" t="s">
        <v>74</v>
      </c>
      <c r="AY104" s="222" t="s">
        <v>204</v>
      </c>
      <c r="BK104" s="224">
        <f>BK105+BK200+BK211+BK287+BK331+BK350+BK475+BK493</f>
        <v>0</v>
      </c>
    </row>
    <row r="105" s="12" customFormat="1" ht="22.8" customHeight="1">
      <c r="A105" s="12"/>
      <c r="B105" s="211"/>
      <c r="C105" s="212"/>
      <c r="D105" s="213" t="s">
        <v>73</v>
      </c>
      <c r="E105" s="225" t="s">
        <v>81</v>
      </c>
      <c r="F105" s="225" t="s">
        <v>1003</v>
      </c>
      <c r="G105" s="212"/>
      <c r="H105" s="212"/>
      <c r="I105" s="215"/>
      <c r="J105" s="226">
        <f>BK105</f>
        <v>0</v>
      </c>
      <c r="K105" s="212"/>
      <c r="L105" s="217"/>
      <c r="M105" s="218"/>
      <c r="N105" s="219"/>
      <c r="O105" s="219"/>
      <c r="P105" s="220">
        <f>SUM(P106:P199)</f>
        <v>0</v>
      </c>
      <c r="Q105" s="219"/>
      <c r="R105" s="220">
        <f>SUM(R106:R199)</f>
        <v>21.886897699999999</v>
      </c>
      <c r="S105" s="219"/>
      <c r="T105" s="221">
        <f>SUM(T106:T199)</f>
        <v>0</v>
      </c>
      <c r="U105" s="12"/>
      <c r="V105" s="12"/>
      <c r="W105" s="12"/>
      <c r="X105" s="12"/>
      <c r="Y105" s="12"/>
      <c r="Z105" s="12"/>
      <c r="AA105" s="12"/>
      <c r="AB105" s="12"/>
      <c r="AC105" s="12"/>
      <c r="AD105" s="12"/>
      <c r="AE105" s="12"/>
      <c r="AR105" s="222" t="s">
        <v>81</v>
      </c>
      <c r="AT105" s="223" t="s">
        <v>73</v>
      </c>
      <c r="AU105" s="223" t="s">
        <v>81</v>
      </c>
      <c r="AY105" s="222" t="s">
        <v>204</v>
      </c>
      <c r="BK105" s="224">
        <f>SUM(BK106:BK199)</f>
        <v>0</v>
      </c>
    </row>
    <row r="106" s="2" customFormat="1" ht="21.75" customHeight="1">
      <c r="A106" s="38"/>
      <c r="B106" s="39"/>
      <c r="C106" s="227" t="s">
        <v>81</v>
      </c>
      <c r="D106" s="227" t="s">
        <v>207</v>
      </c>
      <c r="E106" s="228" t="s">
        <v>1004</v>
      </c>
      <c r="F106" s="229" t="s">
        <v>1005</v>
      </c>
      <c r="G106" s="230" t="s">
        <v>525</v>
      </c>
      <c r="H106" s="231">
        <v>70</v>
      </c>
      <c r="I106" s="232"/>
      <c r="J106" s="233">
        <f>ROUND(I106*H106,2)</f>
        <v>0</v>
      </c>
      <c r="K106" s="229" t="s">
        <v>1006</v>
      </c>
      <c r="L106" s="44"/>
      <c r="M106" s="234" t="s">
        <v>19</v>
      </c>
      <c r="N106" s="235" t="s">
        <v>45</v>
      </c>
      <c r="O106" s="84"/>
      <c r="P106" s="236">
        <f>O106*H106</f>
        <v>0</v>
      </c>
      <c r="Q106" s="236">
        <v>0</v>
      </c>
      <c r="R106" s="236">
        <f>Q106*H106</f>
        <v>0</v>
      </c>
      <c r="S106" s="236">
        <v>0</v>
      </c>
      <c r="T106" s="237">
        <f>S106*H106</f>
        <v>0</v>
      </c>
      <c r="U106" s="38"/>
      <c r="V106" s="38"/>
      <c r="W106" s="38"/>
      <c r="X106" s="38"/>
      <c r="Y106" s="38"/>
      <c r="Z106" s="38"/>
      <c r="AA106" s="38"/>
      <c r="AB106" s="38"/>
      <c r="AC106" s="38"/>
      <c r="AD106" s="38"/>
      <c r="AE106" s="38"/>
      <c r="AR106" s="238" t="s">
        <v>104</v>
      </c>
      <c r="AT106" s="238" t="s">
        <v>207</v>
      </c>
      <c r="AU106" s="238" t="s">
        <v>83</v>
      </c>
      <c r="AY106" s="17" t="s">
        <v>204</v>
      </c>
      <c r="BE106" s="239">
        <f>IF(N106="základní",J106,0)</f>
        <v>0</v>
      </c>
      <c r="BF106" s="239">
        <f>IF(N106="snížená",J106,0)</f>
        <v>0</v>
      </c>
      <c r="BG106" s="239">
        <f>IF(N106="zákl. přenesená",J106,0)</f>
        <v>0</v>
      </c>
      <c r="BH106" s="239">
        <f>IF(N106="sníž. přenesená",J106,0)</f>
        <v>0</v>
      </c>
      <c r="BI106" s="239">
        <f>IF(N106="nulová",J106,0)</f>
        <v>0</v>
      </c>
      <c r="BJ106" s="17" t="s">
        <v>81</v>
      </c>
      <c r="BK106" s="239">
        <f>ROUND(I106*H106,2)</f>
        <v>0</v>
      </c>
      <c r="BL106" s="17" t="s">
        <v>104</v>
      </c>
      <c r="BM106" s="238" t="s">
        <v>1711</v>
      </c>
    </row>
    <row r="107" s="2" customFormat="1">
      <c r="A107" s="38"/>
      <c r="B107" s="39"/>
      <c r="C107" s="40"/>
      <c r="D107" s="240" t="s">
        <v>213</v>
      </c>
      <c r="E107" s="40"/>
      <c r="F107" s="241" t="s">
        <v>1008</v>
      </c>
      <c r="G107" s="40"/>
      <c r="H107" s="40"/>
      <c r="I107" s="147"/>
      <c r="J107" s="40"/>
      <c r="K107" s="40"/>
      <c r="L107" s="44"/>
      <c r="M107" s="242"/>
      <c r="N107" s="243"/>
      <c r="O107" s="84"/>
      <c r="P107" s="84"/>
      <c r="Q107" s="84"/>
      <c r="R107" s="84"/>
      <c r="S107" s="84"/>
      <c r="T107" s="85"/>
      <c r="U107" s="38"/>
      <c r="V107" s="38"/>
      <c r="W107" s="38"/>
      <c r="X107" s="38"/>
      <c r="Y107" s="38"/>
      <c r="Z107" s="38"/>
      <c r="AA107" s="38"/>
      <c r="AB107" s="38"/>
      <c r="AC107" s="38"/>
      <c r="AD107" s="38"/>
      <c r="AE107" s="38"/>
      <c r="AT107" s="17" t="s">
        <v>213</v>
      </c>
      <c r="AU107" s="17" t="s">
        <v>83</v>
      </c>
    </row>
    <row r="108" s="2" customFormat="1">
      <c r="A108" s="38"/>
      <c r="B108" s="39"/>
      <c r="C108" s="40"/>
      <c r="D108" s="240" t="s">
        <v>215</v>
      </c>
      <c r="E108" s="40"/>
      <c r="F108" s="244" t="s">
        <v>1009</v>
      </c>
      <c r="G108" s="40"/>
      <c r="H108" s="40"/>
      <c r="I108" s="147"/>
      <c r="J108" s="40"/>
      <c r="K108" s="40"/>
      <c r="L108" s="44"/>
      <c r="M108" s="242"/>
      <c r="N108" s="243"/>
      <c r="O108" s="84"/>
      <c r="P108" s="84"/>
      <c r="Q108" s="84"/>
      <c r="R108" s="84"/>
      <c r="S108" s="84"/>
      <c r="T108" s="85"/>
      <c r="U108" s="38"/>
      <c r="V108" s="38"/>
      <c r="W108" s="38"/>
      <c r="X108" s="38"/>
      <c r="Y108" s="38"/>
      <c r="Z108" s="38"/>
      <c r="AA108" s="38"/>
      <c r="AB108" s="38"/>
      <c r="AC108" s="38"/>
      <c r="AD108" s="38"/>
      <c r="AE108" s="38"/>
      <c r="AT108" s="17" t="s">
        <v>215</v>
      </c>
      <c r="AU108" s="17" t="s">
        <v>83</v>
      </c>
    </row>
    <row r="109" s="13" customFormat="1">
      <c r="A109" s="13"/>
      <c r="B109" s="245"/>
      <c r="C109" s="246"/>
      <c r="D109" s="240" t="s">
        <v>217</v>
      </c>
      <c r="E109" s="247" t="s">
        <v>19</v>
      </c>
      <c r="F109" s="248" t="s">
        <v>1024</v>
      </c>
      <c r="G109" s="246"/>
      <c r="H109" s="247" t="s">
        <v>19</v>
      </c>
      <c r="I109" s="249"/>
      <c r="J109" s="246"/>
      <c r="K109" s="246"/>
      <c r="L109" s="250"/>
      <c r="M109" s="251"/>
      <c r="N109" s="252"/>
      <c r="O109" s="252"/>
      <c r="P109" s="252"/>
      <c r="Q109" s="252"/>
      <c r="R109" s="252"/>
      <c r="S109" s="252"/>
      <c r="T109" s="253"/>
      <c r="U109" s="13"/>
      <c r="V109" s="13"/>
      <c r="W109" s="13"/>
      <c r="X109" s="13"/>
      <c r="Y109" s="13"/>
      <c r="Z109" s="13"/>
      <c r="AA109" s="13"/>
      <c r="AB109" s="13"/>
      <c r="AC109" s="13"/>
      <c r="AD109" s="13"/>
      <c r="AE109" s="13"/>
      <c r="AT109" s="254" t="s">
        <v>217</v>
      </c>
      <c r="AU109" s="254" t="s">
        <v>83</v>
      </c>
      <c r="AV109" s="13" t="s">
        <v>81</v>
      </c>
      <c r="AW109" s="13" t="s">
        <v>35</v>
      </c>
      <c r="AX109" s="13" t="s">
        <v>74</v>
      </c>
      <c r="AY109" s="254" t="s">
        <v>204</v>
      </c>
    </row>
    <row r="110" s="14" customFormat="1">
      <c r="A110" s="14"/>
      <c r="B110" s="255"/>
      <c r="C110" s="256"/>
      <c r="D110" s="240" t="s">
        <v>217</v>
      </c>
      <c r="E110" s="257" t="s">
        <v>19</v>
      </c>
      <c r="F110" s="258" t="s">
        <v>1712</v>
      </c>
      <c r="G110" s="256"/>
      <c r="H110" s="259">
        <v>70</v>
      </c>
      <c r="I110" s="260"/>
      <c r="J110" s="256"/>
      <c r="K110" s="256"/>
      <c r="L110" s="261"/>
      <c r="M110" s="262"/>
      <c r="N110" s="263"/>
      <c r="O110" s="263"/>
      <c r="P110" s="263"/>
      <c r="Q110" s="263"/>
      <c r="R110" s="263"/>
      <c r="S110" s="263"/>
      <c r="T110" s="264"/>
      <c r="U110" s="14"/>
      <c r="V110" s="14"/>
      <c r="W110" s="14"/>
      <c r="X110" s="14"/>
      <c r="Y110" s="14"/>
      <c r="Z110" s="14"/>
      <c r="AA110" s="14"/>
      <c r="AB110" s="14"/>
      <c r="AC110" s="14"/>
      <c r="AD110" s="14"/>
      <c r="AE110" s="14"/>
      <c r="AT110" s="265" t="s">
        <v>217</v>
      </c>
      <c r="AU110" s="265" t="s">
        <v>83</v>
      </c>
      <c r="AV110" s="14" t="s">
        <v>83</v>
      </c>
      <c r="AW110" s="14" t="s">
        <v>35</v>
      </c>
      <c r="AX110" s="14" t="s">
        <v>74</v>
      </c>
      <c r="AY110" s="265" t="s">
        <v>204</v>
      </c>
    </row>
    <row r="111" s="15" customFormat="1">
      <c r="A111" s="15"/>
      <c r="B111" s="266"/>
      <c r="C111" s="267"/>
      <c r="D111" s="240" t="s">
        <v>217</v>
      </c>
      <c r="E111" s="268" t="s">
        <v>19</v>
      </c>
      <c r="F111" s="269" t="s">
        <v>268</v>
      </c>
      <c r="G111" s="267"/>
      <c r="H111" s="270">
        <v>70</v>
      </c>
      <c r="I111" s="271"/>
      <c r="J111" s="267"/>
      <c r="K111" s="267"/>
      <c r="L111" s="272"/>
      <c r="M111" s="273"/>
      <c r="N111" s="274"/>
      <c r="O111" s="274"/>
      <c r="P111" s="274"/>
      <c r="Q111" s="274"/>
      <c r="R111" s="274"/>
      <c r="S111" s="274"/>
      <c r="T111" s="275"/>
      <c r="U111" s="15"/>
      <c r="V111" s="15"/>
      <c r="W111" s="15"/>
      <c r="X111" s="15"/>
      <c r="Y111" s="15"/>
      <c r="Z111" s="15"/>
      <c r="AA111" s="15"/>
      <c r="AB111" s="15"/>
      <c r="AC111" s="15"/>
      <c r="AD111" s="15"/>
      <c r="AE111" s="15"/>
      <c r="AT111" s="276" t="s">
        <v>217</v>
      </c>
      <c r="AU111" s="276" t="s">
        <v>83</v>
      </c>
      <c r="AV111" s="15" t="s">
        <v>104</v>
      </c>
      <c r="AW111" s="15" t="s">
        <v>35</v>
      </c>
      <c r="AX111" s="15" t="s">
        <v>81</v>
      </c>
      <c r="AY111" s="276" t="s">
        <v>204</v>
      </c>
    </row>
    <row r="112" s="2" customFormat="1" ht="21.75" customHeight="1">
      <c r="A112" s="38"/>
      <c r="B112" s="39"/>
      <c r="C112" s="227" t="s">
        <v>83</v>
      </c>
      <c r="D112" s="227" t="s">
        <v>207</v>
      </c>
      <c r="E112" s="228" t="s">
        <v>1012</v>
      </c>
      <c r="F112" s="229" t="s">
        <v>1013</v>
      </c>
      <c r="G112" s="230" t="s">
        <v>261</v>
      </c>
      <c r="H112" s="231">
        <v>0.69999999999999996</v>
      </c>
      <c r="I112" s="232"/>
      <c r="J112" s="233">
        <f>ROUND(I112*H112,2)</f>
        <v>0</v>
      </c>
      <c r="K112" s="229" t="s">
        <v>1006</v>
      </c>
      <c r="L112" s="44"/>
      <c r="M112" s="234" t="s">
        <v>19</v>
      </c>
      <c r="N112" s="235" t="s">
        <v>45</v>
      </c>
      <c r="O112" s="84"/>
      <c r="P112" s="236">
        <f>O112*H112</f>
        <v>0</v>
      </c>
      <c r="Q112" s="236">
        <v>0</v>
      </c>
      <c r="R112" s="236">
        <f>Q112*H112</f>
        <v>0</v>
      </c>
      <c r="S112" s="236">
        <v>0</v>
      </c>
      <c r="T112" s="237">
        <f>S112*H112</f>
        <v>0</v>
      </c>
      <c r="U112" s="38"/>
      <c r="V112" s="38"/>
      <c r="W112" s="38"/>
      <c r="X112" s="38"/>
      <c r="Y112" s="38"/>
      <c r="Z112" s="38"/>
      <c r="AA112" s="38"/>
      <c r="AB112" s="38"/>
      <c r="AC112" s="38"/>
      <c r="AD112" s="38"/>
      <c r="AE112" s="38"/>
      <c r="AR112" s="238" t="s">
        <v>104</v>
      </c>
      <c r="AT112" s="238" t="s">
        <v>207</v>
      </c>
      <c r="AU112" s="238" t="s">
        <v>83</v>
      </c>
      <c r="AY112" s="17" t="s">
        <v>204</v>
      </c>
      <c r="BE112" s="239">
        <f>IF(N112="základní",J112,0)</f>
        <v>0</v>
      </c>
      <c r="BF112" s="239">
        <f>IF(N112="snížená",J112,0)</f>
        <v>0</v>
      </c>
      <c r="BG112" s="239">
        <f>IF(N112="zákl. přenesená",J112,0)</f>
        <v>0</v>
      </c>
      <c r="BH112" s="239">
        <f>IF(N112="sníž. přenesená",J112,0)</f>
        <v>0</v>
      </c>
      <c r="BI112" s="239">
        <f>IF(N112="nulová",J112,0)</f>
        <v>0</v>
      </c>
      <c r="BJ112" s="17" t="s">
        <v>81</v>
      </c>
      <c r="BK112" s="239">
        <f>ROUND(I112*H112,2)</f>
        <v>0</v>
      </c>
      <c r="BL112" s="17" t="s">
        <v>104</v>
      </c>
      <c r="BM112" s="238" t="s">
        <v>1713</v>
      </c>
    </row>
    <row r="113" s="2" customFormat="1">
      <c r="A113" s="38"/>
      <c r="B113" s="39"/>
      <c r="C113" s="40"/>
      <c r="D113" s="240" t="s">
        <v>213</v>
      </c>
      <c r="E113" s="40"/>
      <c r="F113" s="241" t="s">
        <v>1015</v>
      </c>
      <c r="G113" s="40"/>
      <c r="H113" s="40"/>
      <c r="I113" s="147"/>
      <c r="J113" s="40"/>
      <c r="K113" s="40"/>
      <c r="L113" s="44"/>
      <c r="M113" s="242"/>
      <c r="N113" s="243"/>
      <c r="O113" s="84"/>
      <c r="P113" s="84"/>
      <c r="Q113" s="84"/>
      <c r="R113" s="84"/>
      <c r="S113" s="84"/>
      <c r="T113" s="85"/>
      <c r="U113" s="38"/>
      <c r="V113" s="38"/>
      <c r="W113" s="38"/>
      <c r="X113" s="38"/>
      <c r="Y113" s="38"/>
      <c r="Z113" s="38"/>
      <c r="AA113" s="38"/>
      <c r="AB113" s="38"/>
      <c r="AC113" s="38"/>
      <c r="AD113" s="38"/>
      <c r="AE113" s="38"/>
      <c r="AT113" s="17" t="s">
        <v>213</v>
      </c>
      <c r="AU113" s="17" t="s">
        <v>83</v>
      </c>
    </row>
    <row r="114" s="2" customFormat="1">
      <c r="A114" s="38"/>
      <c r="B114" s="39"/>
      <c r="C114" s="40"/>
      <c r="D114" s="240" t="s">
        <v>215</v>
      </c>
      <c r="E114" s="40"/>
      <c r="F114" s="244" t="s">
        <v>1016</v>
      </c>
      <c r="G114" s="40"/>
      <c r="H114" s="40"/>
      <c r="I114" s="147"/>
      <c r="J114" s="40"/>
      <c r="K114" s="40"/>
      <c r="L114" s="44"/>
      <c r="M114" s="242"/>
      <c r="N114" s="243"/>
      <c r="O114" s="84"/>
      <c r="P114" s="84"/>
      <c r="Q114" s="84"/>
      <c r="R114" s="84"/>
      <c r="S114" s="84"/>
      <c r="T114" s="85"/>
      <c r="U114" s="38"/>
      <c r="V114" s="38"/>
      <c r="W114" s="38"/>
      <c r="X114" s="38"/>
      <c r="Y114" s="38"/>
      <c r="Z114" s="38"/>
      <c r="AA114" s="38"/>
      <c r="AB114" s="38"/>
      <c r="AC114" s="38"/>
      <c r="AD114" s="38"/>
      <c r="AE114" s="38"/>
      <c r="AT114" s="17" t="s">
        <v>215</v>
      </c>
      <c r="AU114" s="17" t="s">
        <v>83</v>
      </c>
    </row>
    <row r="115" s="14" customFormat="1">
      <c r="A115" s="14"/>
      <c r="B115" s="255"/>
      <c r="C115" s="256"/>
      <c r="D115" s="240" t="s">
        <v>217</v>
      </c>
      <c r="E115" s="257" t="s">
        <v>19</v>
      </c>
      <c r="F115" s="258" t="s">
        <v>1714</v>
      </c>
      <c r="G115" s="256"/>
      <c r="H115" s="259">
        <v>0.69999999999999996</v>
      </c>
      <c r="I115" s="260"/>
      <c r="J115" s="256"/>
      <c r="K115" s="256"/>
      <c r="L115" s="261"/>
      <c r="M115" s="262"/>
      <c r="N115" s="263"/>
      <c r="O115" s="263"/>
      <c r="P115" s="263"/>
      <c r="Q115" s="263"/>
      <c r="R115" s="263"/>
      <c r="S115" s="263"/>
      <c r="T115" s="264"/>
      <c r="U115" s="14"/>
      <c r="V115" s="14"/>
      <c r="W115" s="14"/>
      <c r="X115" s="14"/>
      <c r="Y115" s="14"/>
      <c r="Z115" s="14"/>
      <c r="AA115" s="14"/>
      <c r="AB115" s="14"/>
      <c r="AC115" s="14"/>
      <c r="AD115" s="14"/>
      <c r="AE115" s="14"/>
      <c r="AT115" s="265" t="s">
        <v>217</v>
      </c>
      <c r="AU115" s="265" t="s">
        <v>83</v>
      </c>
      <c r="AV115" s="14" t="s">
        <v>83</v>
      </c>
      <c r="AW115" s="14" t="s">
        <v>35</v>
      </c>
      <c r="AX115" s="14" t="s">
        <v>81</v>
      </c>
      <c r="AY115" s="265" t="s">
        <v>204</v>
      </c>
    </row>
    <row r="116" s="2" customFormat="1" ht="21.75" customHeight="1">
      <c r="A116" s="38"/>
      <c r="B116" s="39"/>
      <c r="C116" s="227" t="s">
        <v>94</v>
      </c>
      <c r="D116" s="227" t="s">
        <v>207</v>
      </c>
      <c r="E116" s="228" t="s">
        <v>1018</v>
      </c>
      <c r="F116" s="229" t="s">
        <v>1019</v>
      </c>
      <c r="G116" s="230" t="s">
        <v>286</v>
      </c>
      <c r="H116" s="231">
        <v>19</v>
      </c>
      <c r="I116" s="232"/>
      <c r="J116" s="233">
        <f>ROUND(I116*H116,2)</f>
        <v>0</v>
      </c>
      <c r="K116" s="229" t="s">
        <v>1006</v>
      </c>
      <c r="L116" s="44"/>
      <c r="M116" s="234" t="s">
        <v>19</v>
      </c>
      <c r="N116" s="235" t="s">
        <v>45</v>
      </c>
      <c r="O116" s="84"/>
      <c r="P116" s="236">
        <f>O116*H116</f>
        <v>0</v>
      </c>
      <c r="Q116" s="236">
        <v>0.036904300000000001</v>
      </c>
      <c r="R116" s="236">
        <f>Q116*H116</f>
        <v>0.70118170000000002</v>
      </c>
      <c r="S116" s="236">
        <v>0</v>
      </c>
      <c r="T116" s="237">
        <f>S116*H116</f>
        <v>0</v>
      </c>
      <c r="U116" s="38"/>
      <c r="V116" s="38"/>
      <c r="W116" s="38"/>
      <c r="X116" s="38"/>
      <c r="Y116" s="38"/>
      <c r="Z116" s="38"/>
      <c r="AA116" s="38"/>
      <c r="AB116" s="38"/>
      <c r="AC116" s="38"/>
      <c r="AD116" s="38"/>
      <c r="AE116" s="38"/>
      <c r="AR116" s="238" t="s">
        <v>104</v>
      </c>
      <c r="AT116" s="238" t="s">
        <v>207</v>
      </c>
      <c r="AU116" s="238" t="s">
        <v>83</v>
      </c>
      <c r="AY116" s="17" t="s">
        <v>204</v>
      </c>
      <c r="BE116" s="239">
        <f>IF(N116="základní",J116,0)</f>
        <v>0</v>
      </c>
      <c r="BF116" s="239">
        <f>IF(N116="snížená",J116,0)</f>
        <v>0</v>
      </c>
      <c r="BG116" s="239">
        <f>IF(N116="zákl. přenesená",J116,0)</f>
        <v>0</v>
      </c>
      <c r="BH116" s="239">
        <f>IF(N116="sníž. přenesená",J116,0)</f>
        <v>0</v>
      </c>
      <c r="BI116" s="239">
        <f>IF(N116="nulová",J116,0)</f>
        <v>0</v>
      </c>
      <c r="BJ116" s="17" t="s">
        <v>81</v>
      </c>
      <c r="BK116" s="239">
        <f>ROUND(I116*H116,2)</f>
        <v>0</v>
      </c>
      <c r="BL116" s="17" t="s">
        <v>104</v>
      </c>
      <c r="BM116" s="238" t="s">
        <v>1715</v>
      </c>
    </row>
    <row r="117" s="2" customFormat="1">
      <c r="A117" s="38"/>
      <c r="B117" s="39"/>
      <c r="C117" s="40"/>
      <c r="D117" s="240" t="s">
        <v>213</v>
      </c>
      <c r="E117" s="40"/>
      <c r="F117" s="241" t="s">
        <v>1021</v>
      </c>
      <c r="G117" s="40"/>
      <c r="H117" s="40"/>
      <c r="I117" s="147"/>
      <c r="J117" s="40"/>
      <c r="K117" s="40"/>
      <c r="L117" s="44"/>
      <c r="M117" s="242"/>
      <c r="N117" s="243"/>
      <c r="O117" s="84"/>
      <c r="P117" s="84"/>
      <c r="Q117" s="84"/>
      <c r="R117" s="84"/>
      <c r="S117" s="84"/>
      <c r="T117" s="85"/>
      <c r="U117" s="38"/>
      <c r="V117" s="38"/>
      <c r="W117" s="38"/>
      <c r="X117" s="38"/>
      <c r="Y117" s="38"/>
      <c r="Z117" s="38"/>
      <c r="AA117" s="38"/>
      <c r="AB117" s="38"/>
      <c r="AC117" s="38"/>
      <c r="AD117" s="38"/>
      <c r="AE117" s="38"/>
      <c r="AT117" s="17" t="s">
        <v>213</v>
      </c>
      <c r="AU117" s="17" t="s">
        <v>83</v>
      </c>
    </row>
    <row r="118" s="2" customFormat="1">
      <c r="A118" s="38"/>
      <c r="B118" s="39"/>
      <c r="C118" s="40"/>
      <c r="D118" s="240" t="s">
        <v>215</v>
      </c>
      <c r="E118" s="40"/>
      <c r="F118" s="244" t="s">
        <v>1022</v>
      </c>
      <c r="G118" s="40"/>
      <c r="H118" s="40"/>
      <c r="I118" s="147"/>
      <c r="J118" s="40"/>
      <c r="K118" s="40"/>
      <c r="L118" s="44"/>
      <c r="M118" s="242"/>
      <c r="N118" s="243"/>
      <c r="O118" s="84"/>
      <c r="P118" s="84"/>
      <c r="Q118" s="84"/>
      <c r="R118" s="84"/>
      <c r="S118" s="84"/>
      <c r="T118" s="85"/>
      <c r="U118" s="38"/>
      <c r="V118" s="38"/>
      <c r="W118" s="38"/>
      <c r="X118" s="38"/>
      <c r="Y118" s="38"/>
      <c r="Z118" s="38"/>
      <c r="AA118" s="38"/>
      <c r="AB118" s="38"/>
      <c r="AC118" s="38"/>
      <c r="AD118" s="38"/>
      <c r="AE118" s="38"/>
      <c r="AT118" s="17" t="s">
        <v>215</v>
      </c>
      <c r="AU118" s="17" t="s">
        <v>83</v>
      </c>
    </row>
    <row r="119" s="2" customFormat="1">
      <c r="A119" s="38"/>
      <c r="B119" s="39"/>
      <c r="C119" s="40"/>
      <c r="D119" s="240" t="s">
        <v>240</v>
      </c>
      <c r="E119" s="40"/>
      <c r="F119" s="244" t="s">
        <v>1716</v>
      </c>
      <c r="G119" s="40"/>
      <c r="H119" s="40"/>
      <c r="I119" s="147"/>
      <c r="J119" s="40"/>
      <c r="K119" s="40"/>
      <c r="L119" s="44"/>
      <c r="M119" s="242"/>
      <c r="N119" s="243"/>
      <c r="O119" s="84"/>
      <c r="P119" s="84"/>
      <c r="Q119" s="84"/>
      <c r="R119" s="84"/>
      <c r="S119" s="84"/>
      <c r="T119" s="85"/>
      <c r="U119" s="38"/>
      <c r="V119" s="38"/>
      <c r="W119" s="38"/>
      <c r="X119" s="38"/>
      <c r="Y119" s="38"/>
      <c r="Z119" s="38"/>
      <c r="AA119" s="38"/>
      <c r="AB119" s="38"/>
      <c r="AC119" s="38"/>
      <c r="AD119" s="38"/>
      <c r="AE119" s="38"/>
      <c r="AT119" s="17" t="s">
        <v>240</v>
      </c>
      <c r="AU119" s="17" t="s">
        <v>83</v>
      </c>
    </row>
    <row r="120" s="2" customFormat="1" ht="21.75" customHeight="1">
      <c r="A120" s="38"/>
      <c r="B120" s="39"/>
      <c r="C120" s="227" t="s">
        <v>104</v>
      </c>
      <c r="D120" s="227" t="s">
        <v>207</v>
      </c>
      <c r="E120" s="228" t="s">
        <v>1025</v>
      </c>
      <c r="F120" s="229" t="s">
        <v>1026</v>
      </c>
      <c r="G120" s="230" t="s">
        <v>525</v>
      </c>
      <c r="H120" s="231">
        <v>70</v>
      </c>
      <c r="I120" s="232"/>
      <c r="J120" s="233">
        <f>ROUND(I120*H120,2)</f>
        <v>0</v>
      </c>
      <c r="K120" s="229" t="s">
        <v>1006</v>
      </c>
      <c r="L120" s="44"/>
      <c r="M120" s="234" t="s">
        <v>19</v>
      </c>
      <c r="N120" s="235" t="s">
        <v>45</v>
      </c>
      <c r="O120" s="84"/>
      <c r="P120" s="236">
        <f>O120*H120</f>
        <v>0</v>
      </c>
      <c r="Q120" s="236">
        <v>0</v>
      </c>
      <c r="R120" s="236">
        <f>Q120*H120</f>
        <v>0</v>
      </c>
      <c r="S120" s="236">
        <v>0</v>
      </c>
      <c r="T120" s="237">
        <f>S120*H120</f>
        <v>0</v>
      </c>
      <c r="U120" s="38"/>
      <c r="V120" s="38"/>
      <c r="W120" s="38"/>
      <c r="X120" s="38"/>
      <c r="Y120" s="38"/>
      <c r="Z120" s="38"/>
      <c r="AA120" s="38"/>
      <c r="AB120" s="38"/>
      <c r="AC120" s="38"/>
      <c r="AD120" s="38"/>
      <c r="AE120" s="38"/>
      <c r="AR120" s="238" t="s">
        <v>104</v>
      </c>
      <c r="AT120" s="238" t="s">
        <v>207</v>
      </c>
      <c r="AU120" s="238" t="s">
        <v>83</v>
      </c>
      <c r="AY120" s="17" t="s">
        <v>204</v>
      </c>
      <c r="BE120" s="239">
        <f>IF(N120="základní",J120,0)</f>
        <v>0</v>
      </c>
      <c r="BF120" s="239">
        <f>IF(N120="snížená",J120,0)</f>
        <v>0</v>
      </c>
      <c r="BG120" s="239">
        <f>IF(N120="zákl. přenesená",J120,0)</f>
        <v>0</v>
      </c>
      <c r="BH120" s="239">
        <f>IF(N120="sníž. přenesená",J120,0)</f>
        <v>0</v>
      </c>
      <c r="BI120" s="239">
        <f>IF(N120="nulová",J120,0)</f>
        <v>0</v>
      </c>
      <c r="BJ120" s="17" t="s">
        <v>81</v>
      </c>
      <c r="BK120" s="239">
        <f>ROUND(I120*H120,2)</f>
        <v>0</v>
      </c>
      <c r="BL120" s="17" t="s">
        <v>104</v>
      </c>
      <c r="BM120" s="238" t="s">
        <v>1717</v>
      </c>
    </row>
    <row r="121" s="2" customFormat="1">
      <c r="A121" s="38"/>
      <c r="B121" s="39"/>
      <c r="C121" s="40"/>
      <c r="D121" s="240" t="s">
        <v>213</v>
      </c>
      <c r="E121" s="40"/>
      <c r="F121" s="241" t="s">
        <v>1028</v>
      </c>
      <c r="G121" s="40"/>
      <c r="H121" s="40"/>
      <c r="I121" s="147"/>
      <c r="J121" s="40"/>
      <c r="K121" s="40"/>
      <c r="L121" s="44"/>
      <c r="M121" s="242"/>
      <c r="N121" s="243"/>
      <c r="O121" s="84"/>
      <c r="P121" s="84"/>
      <c r="Q121" s="84"/>
      <c r="R121" s="84"/>
      <c r="S121" s="84"/>
      <c r="T121" s="85"/>
      <c r="U121" s="38"/>
      <c r="V121" s="38"/>
      <c r="W121" s="38"/>
      <c r="X121" s="38"/>
      <c r="Y121" s="38"/>
      <c r="Z121" s="38"/>
      <c r="AA121" s="38"/>
      <c r="AB121" s="38"/>
      <c r="AC121" s="38"/>
      <c r="AD121" s="38"/>
      <c r="AE121" s="38"/>
      <c r="AT121" s="17" t="s">
        <v>213</v>
      </c>
      <c r="AU121" s="17" t="s">
        <v>83</v>
      </c>
    </row>
    <row r="122" s="2" customFormat="1">
      <c r="A122" s="38"/>
      <c r="B122" s="39"/>
      <c r="C122" s="40"/>
      <c r="D122" s="240" t="s">
        <v>215</v>
      </c>
      <c r="E122" s="40"/>
      <c r="F122" s="244" t="s">
        <v>1029</v>
      </c>
      <c r="G122" s="40"/>
      <c r="H122" s="40"/>
      <c r="I122" s="147"/>
      <c r="J122" s="40"/>
      <c r="K122" s="40"/>
      <c r="L122" s="44"/>
      <c r="M122" s="242"/>
      <c r="N122" s="243"/>
      <c r="O122" s="84"/>
      <c r="P122" s="84"/>
      <c r="Q122" s="84"/>
      <c r="R122" s="84"/>
      <c r="S122" s="84"/>
      <c r="T122" s="85"/>
      <c r="U122" s="38"/>
      <c r="V122" s="38"/>
      <c r="W122" s="38"/>
      <c r="X122" s="38"/>
      <c r="Y122" s="38"/>
      <c r="Z122" s="38"/>
      <c r="AA122" s="38"/>
      <c r="AB122" s="38"/>
      <c r="AC122" s="38"/>
      <c r="AD122" s="38"/>
      <c r="AE122" s="38"/>
      <c r="AT122" s="17" t="s">
        <v>215</v>
      </c>
      <c r="AU122" s="17" t="s">
        <v>83</v>
      </c>
    </row>
    <row r="123" s="13" customFormat="1">
      <c r="A123" s="13"/>
      <c r="B123" s="245"/>
      <c r="C123" s="246"/>
      <c r="D123" s="240" t="s">
        <v>217</v>
      </c>
      <c r="E123" s="247" t="s">
        <v>19</v>
      </c>
      <c r="F123" s="248" t="s">
        <v>1024</v>
      </c>
      <c r="G123" s="246"/>
      <c r="H123" s="247" t="s">
        <v>19</v>
      </c>
      <c r="I123" s="249"/>
      <c r="J123" s="246"/>
      <c r="K123" s="246"/>
      <c r="L123" s="250"/>
      <c r="M123" s="251"/>
      <c r="N123" s="252"/>
      <c r="O123" s="252"/>
      <c r="P123" s="252"/>
      <c r="Q123" s="252"/>
      <c r="R123" s="252"/>
      <c r="S123" s="252"/>
      <c r="T123" s="253"/>
      <c r="U123" s="13"/>
      <c r="V123" s="13"/>
      <c r="W123" s="13"/>
      <c r="X123" s="13"/>
      <c r="Y123" s="13"/>
      <c r="Z123" s="13"/>
      <c r="AA123" s="13"/>
      <c r="AB123" s="13"/>
      <c r="AC123" s="13"/>
      <c r="AD123" s="13"/>
      <c r="AE123" s="13"/>
      <c r="AT123" s="254" t="s">
        <v>217</v>
      </c>
      <c r="AU123" s="254" t="s">
        <v>83</v>
      </c>
      <c r="AV123" s="13" t="s">
        <v>81</v>
      </c>
      <c r="AW123" s="13" t="s">
        <v>35</v>
      </c>
      <c r="AX123" s="13" t="s">
        <v>74</v>
      </c>
      <c r="AY123" s="254" t="s">
        <v>204</v>
      </c>
    </row>
    <row r="124" s="14" customFormat="1">
      <c r="A124" s="14"/>
      <c r="B124" s="255"/>
      <c r="C124" s="256"/>
      <c r="D124" s="240" t="s">
        <v>217</v>
      </c>
      <c r="E124" s="257" t="s">
        <v>19</v>
      </c>
      <c r="F124" s="258" t="s">
        <v>1718</v>
      </c>
      <c r="G124" s="256"/>
      <c r="H124" s="259">
        <v>70</v>
      </c>
      <c r="I124" s="260"/>
      <c r="J124" s="256"/>
      <c r="K124" s="256"/>
      <c r="L124" s="261"/>
      <c r="M124" s="262"/>
      <c r="N124" s="263"/>
      <c r="O124" s="263"/>
      <c r="P124" s="263"/>
      <c r="Q124" s="263"/>
      <c r="R124" s="263"/>
      <c r="S124" s="263"/>
      <c r="T124" s="264"/>
      <c r="U124" s="14"/>
      <c r="V124" s="14"/>
      <c r="W124" s="14"/>
      <c r="X124" s="14"/>
      <c r="Y124" s="14"/>
      <c r="Z124" s="14"/>
      <c r="AA124" s="14"/>
      <c r="AB124" s="14"/>
      <c r="AC124" s="14"/>
      <c r="AD124" s="14"/>
      <c r="AE124" s="14"/>
      <c r="AT124" s="265" t="s">
        <v>217</v>
      </c>
      <c r="AU124" s="265" t="s">
        <v>83</v>
      </c>
      <c r="AV124" s="14" t="s">
        <v>83</v>
      </c>
      <c r="AW124" s="14" t="s">
        <v>35</v>
      </c>
      <c r="AX124" s="14" t="s">
        <v>81</v>
      </c>
      <c r="AY124" s="265" t="s">
        <v>204</v>
      </c>
    </row>
    <row r="125" s="2" customFormat="1" ht="33" customHeight="1">
      <c r="A125" s="38"/>
      <c r="B125" s="39"/>
      <c r="C125" s="227" t="s">
        <v>205</v>
      </c>
      <c r="D125" s="227" t="s">
        <v>207</v>
      </c>
      <c r="E125" s="228" t="s">
        <v>1030</v>
      </c>
      <c r="F125" s="229" t="s">
        <v>1031</v>
      </c>
      <c r="G125" s="230" t="s">
        <v>261</v>
      </c>
      <c r="H125" s="231">
        <v>104.15000000000001</v>
      </c>
      <c r="I125" s="232"/>
      <c r="J125" s="233">
        <f>ROUND(I125*H125,2)</f>
        <v>0</v>
      </c>
      <c r="K125" s="229" t="s">
        <v>1006</v>
      </c>
      <c r="L125" s="44"/>
      <c r="M125" s="234" t="s">
        <v>19</v>
      </c>
      <c r="N125" s="235" t="s">
        <v>45</v>
      </c>
      <c r="O125" s="84"/>
      <c r="P125" s="236">
        <f>O125*H125</f>
        <v>0</v>
      </c>
      <c r="Q125" s="236">
        <v>0</v>
      </c>
      <c r="R125" s="236">
        <f>Q125*H125</f>
        <v>0</v>
      </c>
      <c r="S125" s="236">
        <v>0</v>
      </c>
      <c r="T125" s="237">
        <f>S125*H125</f>
        <v>0</v>
      </c>
      <c r="U125" s="38"/>
      <c r="V125" s="38"/>
      <c r="W125" s="38"/>
      <c r="X125" s="38"/>
      <c r="Y125" s="38"/>
      <c r="Z125" s="38"/>
      <c r="AA125" s="38"/>
      <c r="AB125" s="38"/>
      <c r="AC125" s="38"/>
      <c r="AD125" s="38"/>
      <c r="AE125" s="38"/>
      <c r="AR125" s="238" t="s">
        <v>104</v>
      </c>
      <c r="AT125" s="238" t="s">
        <v>207</v>
      </c>
      <c r="AU125" s="238" t="s">
        <v>83</v>
      </c>
      <c r="AY125" s="17" t="s">
        <v>204</v>
      </c>
      <c r="BE125" s="239">
        <f>IF(N125="základní",J125,0)</f>
        <v>0</v>
      </c>
      <c r="BF125" s="239">
        <f>IF(N125="snížená",J125,0)</f>
        <v>0</v>
      </c>
      <c r="BG125" s="239">
        <f>IF(N125="zákl. přenesená",J125,0)</f>
        <v>0</v>
      </c>
      <c r="BH125" s="239">
        <f>IF(N125="sníž. přenesená",J125,0)</f>
        <v>0</v>
      </c>
      <c r="BI125" s="239">
        <f>IF(N125="nulová",J125,0)</f>
        <v>0</v>
      </c>
      <c r="BJ125" s="17" t="s">
        <v>81</v>
      </c>
      <c r="BK125" s="239">
        <f>ROUND(I125*H125,2)</f>
        <v>0</v>
      </c>
      <c r="BL125" s="17" t="s">
        <v>104</v>
      </c>
      <c r="BM125" s="238" t="s">
        <v>1719</v>
      </c>
    </row>
    <row r="126" s="2" customFormat="1">
      <c r="A126" s="38"/>
      <c r="B126" s="39"/>
      <c r="C126" s="40"/>
      <c r="D126" s="240" t="s">
        <v>213</v>
      </c>
      <c r="E126" s="40"/>
      <c r="F126" s="241" t="s">
        <v>1033</v>
      </c>
      <c r="G126" s="40"/>
      <c r="H126" s="40"/>
      <c r="I126" s="147"/>
      <c r="J126" s="40"/>
      <c r="K126" s="40"/>
      <c r="L126" s="44"/>
      <c r="M126" s="242"/>
      <c r="N126" s="243"/>
      <c r="O126" s="84"/>
      <c r="P126" s="84"/>
      <c r="Q126" s="84"/>
      <c r="R126" s="84"/>
      <c r="S126" s="84"/>
      <c r="T126" s="85"/>
      <c r="U126" s="38"/>
      <c r="V126" s="38"/>
      <c r="W126" s="38"/>
      <c r="X126" s="38"/>
      <c r="Y126" s="38"/>
      <c r="Z126" s="38"/>
      <c r="AA126" s="38"/>
      <c r="AB126" s="38"/>
      <c r="AC126" s="38"/>
      <c r="AD126" s="38"/>
      <c r="AE126" s="38"/>
      <c r="AT126" s="17" t="s">
        <v>213</v>
      </c>
      <c r="AU126" s="17" t="s">
        <v>83</v>
      </c>
    </row>
    <row r="127" s="2" customFormat="1">
      <c r="A127" s="38"/>
      <c r="B127" s="39"/>
      <c r="C127" s="40"/>
      <c r="D127" s="240" t="s">
        <v>215</v>
      </c>
      <c r="E127" s="40"/>
      <c r="F127" s="244" t="s">
        <v>1034</v>
      </c>
      <c r="G127" s="40"/>
      <c r="H127" s="40"/>
      <c r="I127" s="147"/>
      <c r="J127" s="40"/>
      <c r="K127" s="40"/>
      <c r="L127" s="44"/>
      <c r="M127" s="242"/>
      <c r="N127" s="243"/>
      <c r="O127" s="84"/>
      <c r="P127" s="84"/>
      <c r="Q127" s="84"/>
      <c r="R127" s="84"/>
      <c r="S127" s="84"/>
      <c r="T127" s="85"/>
      <c r="U127" s="38"/>
      <c r="V127" s="38"/>
      <c r="W127" s="38"/>
      <c r="X127" s="38"/>
      <c r="Y127" s="38"/>
      <c r="Z127" s="38"/>
      <c r="AA127" s="38"/>
      <c r="AB127" s="38"/>
      <c r="AC127" s="38"/>
      <c r="AD127" s="38"/>
      <c r="AE127" s="38"/>
      <c r="AT127" s="17" t="s">
        <v>215</v>
      </c>
      <c r="AU127" s="17" t="s">
        <v>83</v>
      </c>
    </row>
    <row r="128" s="13" customFormat="1">
      <c r="A128" s="13"/>
      <c r="B128" s="245"/>
      <c r="C128" s="246"/>
      <c r="D128" s="240" t="s">
        <v>217</v>
      </c>
      <c r="E128" s="247" t="s">
        <v>19</v>
      </c>
      <c r="F128" s="248" t="s">
        <v>1720</v>
      </c>
      <c r="G128" s="246"/>
      <c r="H128" s="247" t="s">
        <v>19</v>
      </c>
      <c r="I128" s="249"/>
      <c r="J128" s="246"/>
      <c r="K128" s="246"/>
      <c r="L128" s="250"/>
      <c r="M128" s="251"/>
      <c r="N128" s="252"/>
      <c r="O128" s="252"/>
      <c r="P128" s="252"/>
      <c r="Q128" s="252"/>
      <c r="R128" s="252"/>
      <c r="S128" s="252"/>
      <c r="T128" s="253"/>
      <c r="U128" s="13"/>
      <c r="V128" s="13"/>
      <c r="W128" s="13"/>
      <c r="X128" s="13"/>
      <c r="Y128" s="13"/>
      <c r="Z128" s="13"/>
      <c r="AA128" s="13"/>
      <c r="AB128" s="13"/>
      <c r="AC128" s="13"/>
      <c r="AD128" s="13"/>
      <c r="AE128" s="13"/>
      <c r="AT128" s="254" t="s">
        <v>217</v>
      </c>
      <c r="AU128" s="254" t="s">
        <v>83</v>
      </c>
      <c r="AV128" s="13" t="s">
        <v>81</v>
      </c>
      <c r="AW128" s="13" t="s">
        <v>35</v>
      </c>
      <c r="AX128" s="13" t="s">
        <v>74</v>
      </c>
      <c r="AY128" s="254" t="s">
        <v>204</v>
      </c>
    </row>
    <row r="129" s="14" customFormat="1">
      <c r="A129" s="14"/>
      <c r="B129" s="255"/>
      <c r="C129" s="256"/>
      <c r="D129" s="240" t="s">
        <v>217</v>
      </c>
      <c r="E129" s="257" t="s">
        <v>19</v>
      </c>
      <c r="F129" s="258" t="s">
        <v>1721</v>
      </c>
      <c r="G129" s="256"/>
      <c r="H129" s="259">
        <v>43.200000000000003</v>
      </c>
      <c r="I129" s="260"/>
      <c r="J129" s="256"/>
      <c r="K129" s="256"/>
      <c r="L129" s="261"/>
      <c r="M129" s="262"/>
      <c r="N129" s="263"/>
      <c r="O129" s="263"/>
      <c r="P129" s="263"/>
      <c r="Q129" s="263"/>
      <c r="R129" s="263"/>
      <c r="S129" s="263"/>
      <c r="T129" s="264"/>
      <c r="U129" s="14"/>
      <c r="V129" s="14"/>
      <c r="W129" s="14"/>
      <c r="X129" s="14"/>
      <c r="Y129" s="14"/>
      <c r="Z129" s="14"/>
      <c r="AA129" s="14"/>
      <c r="AB129" s="14"/>
      <c r="AC129" s="14"/>
      <c r="AD129" s="14"/>
      <c r="AE129" s="14"/>
      <c r="AT129" s="265" t="s">
        <v>217</v>
      </c>
      <c r="AU129" s="265" t="s">
        <v>83</v>
      </c>
      <c r="AV129" s="14" t="s">
        <v>83</v>
      </c>
      <c r="AW129" s="14" t="s">
        <v>35</v>
      </c>
      <c r="AX129" s="14" t="s">
        <v>74</v>
      </c>
      <c r="AY129" s="265" t="s">
        <v>204</v>
      </c>
    </row>
    <row r="130" s="14" customFormat="1">
      <c r="A130" s="14"/>
      <c r="B130" s="255"/>
      <c r="C130" s="256"/>
      <c r="D130" s="240" t="s">
        <v>217</v>
      </c>
      <c r="E130" s="257" t="s">
        <v>19</v>
      </c>
      <c r="F130" s="258" t="s">
        <v>1037</v>
      </c>
      <c r="G130" s="256"/>
      <c r="H130" s="259">
        <v>11</v>
      </c>
      <c r="I130" s="260"/>
      <c r="J130" s="256"/>
      <c r="K130" s="256"/>
      <c r="L130" s="261"/>
      <c r="M130" s="262"/>
      <c r="N130" s="263"/>
      <c r="O130" s="263"/>
      <c r="P130" s="263"/>
      <c r="Q130" s="263"/>
      <c r="R130" s="263"/>
      <c r="S130" s="263"/>
      <c r="T130" s="264"/>
      <c r="U130" s="14"/>
      <c r="V130" s="14"/>
      <c r="W130" s="14"/>
      <c r="X130" s="14"/>
      <c r="Y130" s="14"/>
      <c r="Z130" s="14"/>
      <c r="AA130" s="14"/>
      <c r="AB130" s="14"/>
      <c r="AC130" s="14"/>
      <c r="AD130" s="14"/>
      <c r="AE130" s="14"/>
      <c r="AT130" s="265" t="s">
        <v>217</v>
      </c>
      <c r="AU130" s="265" t="s">
        <v>83</v>
      </c>
      <c r="AV130" s="14" t="s">
        <v>83</v>
      </c>
      <c r="AW130" s="14" t="s">
        <v>35</v>
      </c>
      <c r="AX130" s="14" t="s">
        <v>74</v>
      </c>
      <c r="AY130" s="265" t="s">
        <v>204</v>
      </c>
    </row>
    <row r="131" s="14" customFormat="1">
      <c r="A131" s="14"/>
      <c r="B131" s="255"/>
      <c r="C131" s="256"/>
      <c r="D131" s="240" t="s">
        <v>217</v>
      </c>
      <c r="E131" s="257" t="s">
        <v>19</v>
      </c>
      <c r="F131" s="258" t="s">
        <v>1722</v>
      </c>
      <c r="G131" s="256"/>
      <c r="H131" s="259">
        <v>7.2000000000000002</v>
      </c>
      <c r="I131" s="260"/>
      <c r="J131" s="256"/>
      <c r="K131" s="256"/>
      <c r="L131" s="261"/>
      <c r="M131" s="262"/>
      <c r="N131" s="263"/>
      <c r="O131" s="263"/>
      <c r="P131" s="263"/>
      <c r="Q131" s="263"/>
      <c r="R131" s="263"/>
      <c r="S131" s="263"/>
      <c r="T131" s="264"/>
      <c r="U131" s="14"/>
      <c r="V131" s="14"/>
      <c r="W131" s="14"/>
      <c r="X131" s="14"/>
      <c r="Y131" s="14"/>
      <c r="Z131" s="14"/>
      <c r="AA131" s="14"/>
      <c r="AB131" s="14"/>
      <c r="AC131" s="14"/>
      <c r="AD131" s="14"/>
      <c r="AE131" s="14"/>
      <c r="AT131" s="265" t="s">
        <v>217</v>
      </c>
      <c r="AU131" s="265" t="s">
        <v>83</v>
      </c>
      <c r="AV131" s="14" t="s">
        <v>83</v>
      </c>
      <c r="AW131" s="14" t="s">
        <v>35</v>
      </c>
      <c r="AX131" s="14" t="s">
        <v>74</v>
      </c>
      <c r="AY131" s="265" t="s">
        <v>204</v>
      </c>
    </row>
    <row r="132" s="13" customFormat="1">
      <c r="A132" s="13"/>
      <c r="B132" s="245"/>
      <c r="C132" s="246"/>
      <c r="D132" s="240" t="s">
        <v>217</v>
      </c>
      <c r="E132" s="247" t="s">
        <v>19</v>
      </c>
      <c r="F132" s="248" t="s">
        <v>1723</v>
      </c>
      <c r="G132" s="246"/>
      <c r="H132" s="247" t="s">
        <v>19</v>
      </c>
      <c r="I132" s="249"/>
      <c r="J132" s="246"/>
      <c r="K132" s="246"/>
      <c r="L132" s="250"/>
      <c r="M132" s="251"/>
      <c r="N132" s="252"/>
      <c r="O132" s="252"/>
      <c r="P132" s="252"/>
      <c r="Q132" s="252"/>
      <c r="R132" s="252"/>
      <c r="S132" s="252"/>
      <c r="T132" s="253"/>
      <c r="U132" s="13"/>
      <c r="V132" s="13"/>
      <c r="W132" s="13"/>
      <c r="X132" s="13"/>
      <c r="Y132" s="13"/>
      <c r="Z132" s="13"/>
      <c r="AA132" s="13"/>
      <c r="AB132" s="13"/>
      <c r="AC132" s="13"/>
      <c r="AD132" s="13"/>
      <c r="AE132" s="13"/>
      <c r="AT132" s="254" t="s">
        <v>217</v>
      </c>
      <c r="AU132" s="254" t="s">
        <v>83</v>
      </c>
      <c r="AV132" s="13" t="s">
        <v>81</v>
      </c>
      <c r="AW132" s="13" t="s">
        <v>35</v>
      </c>
      <c r="AX132" s="13" t="s">
        <v>74</v>
      </c>
      <c r="AY132" s="254" t="s">
        <v>204</v>
      </c>
    </row>
    <row r="133" s="14" customFormat="1">
      <c r="A133" s="14"/>
      <c r="B133" s="255"/>
      <c r="C133" s="256"/>
      <c r="D133" s="240" t="s">
        <v>217</v>
      </c>
      <c r="E133" s="257" t="s">
        <v>19</v>
      </c>
      <c r="F133" s="258" t="s">
        <v>1724</v>
      </c>
      <c r="G133" s="256"/>
      <c r="H133" s="259">
        <v>33.075000000000003</v>
      </c>
      <c r="I133" s="260"/>
      <c r="J133" s="256"/>
      <c r="K133" s="256"/>
      <c r="L133" s="261"/>
      <c r="M133" s="262"/>
      <c r="N133" s="263"/>
      <c r="O133" s="263"/>
      <c r="P133" s="263"/>
      <c r="Q133" s="263"/>
      <c r="R133" s="263"/>
      <c r="S133" s="263"/>
      <c r="T133" s="264"/>
      <c r="U133" s="14"/>
      <c r="V133" s="14"/>
      <c r="W133" s="14"/>
      <c r="X133" s="14"/>
      <c r="Y133" s="14"/>
      <c r="Z133" s="14"/>
      <c r="AA133" s="14"/>
      <c r="AB133" s="14"/>
      <c r="AC133" s="14"/>
      <c r="AD133" s="14"/>
      <c r="AE133" s="14"/>
      <c r="AT133" s="265" t="s">
        <v>217</v>
      </c>
      <c r="AU133" s="265" t="s">
        <v>83</v>
      </c>
      <c r="AV133" s="14" t="s">
        <v>83</v>
      </c>
      <c r="AW133" s="14" t="s">
        <v>35</v>
      </c>
      <c r="AX133" s="14" t="s">
        <v>74</v>
      </c>
      <c r="AY133" s="265" t="s">
        <v>204</v>
      </c>
    </row>
    <row r="134" s="13" customFormat="1">
      <c r="A134" s="13"/>
      <c r="B134" s="245"/>
      <c r="C134" s="246"/>
      <c r="D134" s="240" t="s">
        <v>217</v>
      </c>
      <c r="E134" s="247" t="s">
        <v>19</v>
      </c>
      <c r="F134" s="248" t="s">
        <v>1725</v>
      </c>
      <c r="G134" s="246"/>
      <c r="H134" s="247" t="s">
        <v>19</v>
      </c>
      <c r="I134" s="249"/>
      <c r="J134" s="246"/>
      <c r="K134" s="246"/>
      <c r="L134" s="250"/>
      <c r="M134" s="251"/>
      <c r="N134" s="252"/>
      <c r="O134" s="252"/>
      <c r="P134" s="252"/>
      <c r="Q134" s="252"/>
      <c r="R134" s="252"/>
      <c r="S134" s="252"/>
      <c r="T134" s="253"/>
      <c r="U134" s="13"/>
      <c r="V134" s="13"/>
      <c r="W134" s="13"/>
      <c r="X134" s="13"/>
      <c r="Y134" s="13"/>
      <c r="Z134" s="13"/>
      <c r="AA134" s="13"/>
      <c r="AB134" s="13"/>
      <c r="AC134" s="13"/>
      <c r="AD134" s="13"/>
      <c r="AE134" s="13"/>
      <c r="AT134" s="254" t="s">
        <v>217</v>
      </c>
      <c r="AU134" s="254" t="s">
        <v>83</v>
      </c>
      <c r="AV134" s="13" t="s">
        <v>81</v>
      </c>
      <c r="AW134" s="13" t="s">
        <v>35</v>
      </c>
      <c r="AX134" s="13" t="s">
        <v>74</v>
      </c>
      <c r="AY134" s="254" t="s">
        <v>204</v>
      </c>
    </row>
    <row r="135" s="14" customFormat="1">
      <c r="A135" s="14"/>
      <c r="B135" s="255"/>
      <c r="C135" s="256"/>
      <c r="D135" s="240" t="s">
        <v>217</v>
      </c>
      <c r="E135" s="257" t="s">
        <v>19</v>
      </c>
      <c r="F135" s="258" t="s">
        <v>1726</v>
      </c>
      <c r="G135" s="256"/>
      <c r="H135" s="259">
        <v>9.6750000000000007</v>
      </c>
      <c r="I135" s="260"/>
      <c r="J135" s="256"/>
      <c r="K135" s="256"/>
      <c r="L135" s="261"/>
      <c r="M135" s="262"/>
      <c r="N135" s="263"/>
      <c r="O135" s="263"/>
      <c r="P135" s="263"/>
      <c r="Q135" s="263"/>
      <c r="R135" s="263"/>
      <c r="S135" s="263"/>
      <c r="T135" s="264"/>
      <c r="U135" s="14"/>
      <c r="V135" s="14"/>
      <c r="W135" s="14"/>
      <c r="X135" s="14"/>
      <c r="Y135" s="14"/>
      <c r="Z135" s="14"/>
      <c r="AA135" s="14"/>
      <c r="AB135" s="14"/>
      <c r="AC135" s="14"/>
      <c r="AD135" s="14"/>
      <c r="AE135" s="14"/>
      <c r="AT135" s="265" t="s">
        <v>217</v>
      </c>
      <c r="AU135" s="265" t="s">
        <v>83</v>
      </c>
      <c r="AV135" s="14" t="s">
        <v>83</v>
      </c>
      <c r="AW135" s="14" t="s">
        <v>35</v>
      </c>
      <c r="AX135" s="14" t="s">
        <v>74</v>
      </c>
      <c r="AY135" s="265" t="s">
        <v>204</v>
      </c>
    </row>
    <row r="136" s="15" customFormat="1">
      <c r="A136" s="15"/>
      <c r="B136" s="266"/>
      <c r="C136" s="267"/>
      <c r="D136" s="240" t="s">
        <v>217</v>
      </c>
      <c r="E136" s="268" t="s">
        <v>19</v>
      </c>
      <c r="F136" s="269" t="s">
        <v>268</v>
      </c>
      <c r="G136" s="267"/>
      <c r="H136" s="270">
        <v>104.15000000000001</v>
      </c>
      <c r="I136" s="271"/>
      <c r="J136" s="267"/>
      <c r="K136" s="267"/>
      <c r="L136" s="272"/>
      <c r="M136" s="273"/>
      <c r="N136" s="274"/>
      <c r="O136" s="274"/>
      <c r="P136" s="274"/>
      <c r="Q136" s="274"/>
      <c r="R136" s="274"/>
      <c r="S136" s="274"/>
      <c r="T136" s="275"/>
      <c r="U136" s="15"/>
      <c r="V136" s="15"/>
      <c r="W136" s="15"/>
      <c r="X136" s="15"/>
      <c r="Y136" s="15"/>
      <c r="Z136" s="15"/>
      <c r="AA136" s="15"/>
      <c r="AB136" s="15"/>
      <c r="AC136" s="15"/>
      <c r="AD136" s="15"/>
      <c r="AE136" s="15"/>
      <c r="AT136" s="276" t="s">
        <v>217</v>
      </c>
      <c r="AU136" s="276" t="s">
        <v>83</v>
      </c>
      <c r="AV136" s="15" t="s">
        <v>104</v>
      </c>
      <c r="AW136" s="15" t="s">
        <v>35</v>
      </c>
      <c r="AX136" s="15" t="s">
        <v>81</v>
      </c>
      <c r="AY136" s="276" t="s">
        <v>204</v>
      </c>
    </row>
    <row r="137" s="2" customFormat="1" ht="21.75" customHeight="1">
      <c r="A137" s="38"/>
      <c r="B137" s="39"/>
      <c r="C137" s="227" t="s">
        <v>242</v>
      </c>
      <c r="D137" s="227" t="s">
        <v>207</v>
      </c>
      <c r="E137" s="228" t="s">
        <v>1041</v>
      </c>
      <c r="F137" s="229" t="s">
        <v>1042</v>
      </c>
      <c r="G137" s="230" t="s">
        <v>261</v>
      </c>
      <c r="H137" s="231">
        <v>19</v>
      </c>
      <c r="I137" s="232"/>
      <c r="J137" s="233">
        <f>ROUND(I137*H137,2)</f>
        <v>0</v>
      </c>
      <c r="K137" s="229" t="s">
        <v>19</v>
      </c>
      <c r="L137" s="44"/>
      <c r="M137" s="234" t="s">
        <v>19</v>
      </c>
      <c r="N137" s="235" t="s">
        <v>45</v>
      </c>
      <c r="O137" s="84"/>
      <c r="P137" s="236">
        <f>O137*H137</f>
        <v>0</v>
      </c>
      <c r="Q137" s="236">
        <v>0</v>
      </c>
      <c r="R137" s="236">
        <f>Q137*H137</f>
        <v>0</v>
      </c>
      <c r="S137" s="236">
        <v>0</v>
      </c>
      <c r="T137" s="237">
        <f>S137*H137</f>
        <v>0</v>
      </c>
      <c r="U137" s="38"/>
      <c r="V137" s="38"/>
      <c r="W137" s="38"/>
      <c r="X137" s="38"/>
      <c r="Y137" s="38"/>
      <c r="Z137" s="38"/>
      <c r="AA137" s="38"/>
      <c r="AB137" s="38"/>
      <c r="AC137" s="38"/>
      <c r="AD137" s="38"/>
      <c r="AE137" s="38"/>
      <c r="AR137" s="238" t="s">
        <v>104</v>
      </c>
      <c r="AT137" s="238" t="s">
        <v>207</v>
      </c>
      <c r="AU137" s="238" t="s">
        <v>83</v>
      </c>
      <c r="AY137" s="17" t="s">
        <v>204</v>
      </c>
      <c r="BE137" s="239">
        <f>IF(N137="základní",J137,0)</f>
        <v>0</v>
      </c>
      <c r="BF137" s="239">
        <f>IF(N137="snížená",J137,0)</f>
        <v>0</v>
      </c>
      <c r="BG137" s="239">
        <f>IF(N137="zákl. přenesená",J137,0)</f>
        <v>0</v>
      </c>
      <c r="BH137" s="239">
        <f>IF(N137="sníž. přenesená",J137,0)</f>
        <v>0</v>
      </c>
      <c r="BI137" s="239">
        <f>IF(N137="nulová",J137,0)</f>
        <v>0</v>
      </c>
      <c r="BJ137" s="17" t="s">
        <v>81</v>
      </c>
      <c r="BK137" s="239">
        <f>ROUND(I137*H137,2)</f>
        <v>0</v>
      </c>
      <c r="BL137" s="17" t="s">
        <v>104</v>
      </c>
      <c r="BM137" s="238" t="s">
        <v>1727</v>
      </c>
    </row>
    <row r="138" s="2" customFormat="1">
      <c r="A138" s="38"/>
      <c r="B138" s="39"/>
      <c r="C138" s="40"/>
      <c r="D138" s="240" t="s">
        <v>213</v>
      </c>
      <c r="E138" s="40"/>
      <c r="F138" s="241" t="s">
        <v>1044</v>
      </c>
      <c r="G138" s="40"/>
      <c r="H138" s="40"/>
      <c r="I138" s="147"/>
      <c r="J138" s="40"/>
      <c r="K138" s="40"/>
      <c r="L138" s="44"/>
      <c r="M138" s="242"/>
      <c r="N138" s="243"/>
      <c r="O138" s="84"/>
      <c r="P138" s="84"/>
      <c r="Q138" s="84"/>
      <c r="R138" s="84"/>
      <c r="S138" s="84"/>
      <c r="T138" s="85"/>
      <c r="U138" s="38"/>
      <c r="V138" s="38"/>
      <c r="W138" s="38"/>
      <c r="X138" s="38"/>
      <c r="Y138" s="38"/>
      <c r="Z138" s="38"/>
      <c r="AA138" s="38"/>
      <c r="AB138" s="38"/>
      <c r="AC138" s="38"/>
      <c r="AD138" s="38"/>
      <c r="AE138" s="38"/>
      <c r="AT138" s="17" t="s">
        <v>213</v>
      </c>
      <c r="AU138" s="17" t="s">
        <v>83</v>
      </c>
    </row>
    <row r="139" s="2" customFormat="1">
      <c r="A139" s="38"/>
      <c r="B139" s="39"/>
      <c r="C139" s="40"/>
      <c r="D139" s="240" t="s">
        <v>215</v>
      </c>
      <c r="E139" s="40"/>
      <c r="F139" s="244" t="s">
        <v>1045</v>
      </c>
      <c r="G139" s="40"/>
      <c r="H139" s="40"/>
      <c r="I139" s="147"/>
      <c r="J139" s="40"/>
      <c r="K139" s="40"/>
      <c r="L139" s="44"/>
      <c r="M139" s="242"/>
      <c r="N139" s="243"/>
      <c r="O139" s="84"/>
      <c r="P139" s="84"/>
      <c r="Q139" s="84"/>
      <c r="R139" s="84"/>
      <c r="S139" s="84"/>
      <c r="T139" s="85"/>
      <c r="U139" s="38"/>
      <c r="V139" s="38"/>
      <c r="W139" s="38"/>
      <c r="X139" s="38"/>
      <c r="Y139" s="38"/>
      <c r="Z139" s="38"/>
      <c r="AA139" s="38"/>
      <c r="AB139" s="38"/>
      <c r="AC139" s="38"/>
      <c r="AD139" s="38"/>
      <c r="AE139" s="38"/>
      <c r="AT139" s="17" t="s">
        <v>215</v>
      </c>
      <c r="AU139" s="17" t="s">
        <v>83</v>
      </c>
    </row>
    <row r="140" s="13" customFormat="1">
      <c r="A140" s="13"/>
      <c r="B140" s="245"/>
      <c r="C140" s="246"/>
      <c r="D140" s="240" t="s">
        <v>217</v>
      </c>
      <c r="E140" s="247" t="s">
        <v>19</v>
      </c>
      <c r="F140" s="248" t="s">
        <v>1046</v>
      </c>
      <c r="G140" s="246"/>
      <c r="H140" s="247" t="s">
        <v>19</v>
      </c>
      <c r="I140" s="249"/>
      <c r="J140" s="246"/>
      <c r="K140" s="246"/>
      <c r="L140" s="250"/>
      <c r="M140" s="251"/>
      <c r="N140" s="252"/>
      <c r="O140" s="252"/>
      <c r="P140" s="252"/>
      <c r="Q140" s="252"/>
      <c r="R140" s="252"/>
      <c r="S140" s="252"/>
      <c r="T140" s="253"/>
      <c r="U140" s="13"/>
      <c r="V140" s="13"/>
      <c r="W140" s="13"/>
      <c r="X140" s="13"/>
      <c r="Y140" s="13"/>
      <c r="Z140" s="13"/>
      <c r="AA140" s="13"/>
      <c r="AB140" s="13"/>
      <c r="AC140" s="13"/>
      <c r="AD140" s="13"/>
      <c r="AE140" s="13"/>
      <c r="AT140" s="254" t="s">
        <v>217</v>
      </c>
      <c r="AU140" s="254" t="s">
        <v>83</v>
      </c>
      <c r="AV140" s="13" t="s">
        <v>81</v>
      </c>
      <c r="AW140" s="13" t="s">
        <v>35</v>
      </c>
      <c r="AX140" s="13" t="s">
        <v>74</v>
      </c>
      <c r="AY140" s="254" t="s">
        <v>204</v>
      </c>
    </row>
    <row r="141" s="14" customFormat="1">
      <c r="A141" s="14"/>
      <c r="B141" s="255"/>
      <c r="C141" s="256"/>
      <c r="D141" s="240" t="s">
        <v>217</v>
      </c>
      <c r="E141" s="257" t="s">
        <v>19</v>
      </c>
      <c r="F141" s="258" t="s">
        <v>1728</v>
      </c>
      <c r="G141" s="256"/>
      <c r="H141" s="259">
        <v>19</v>
      </c>
      <c r="I141" s="260"/>
      <c r="J141" s="256"/>
      <c r="K141" s="256"/>
      <c r="L141" s="261"/>
      <c r="M141" s="262"/>
      <c r="N141" s="263"/>
      <c r="O141" s="263"/>
      <c r="P141" s="263"/>
      <c r="Q141" s="263"/>
      <c r="R141" s="263"/>
      <c r="S141" s="263"/>
      <c r="T141" s="264"/>
      <c r="U141" s="14"/>
      <c r="V141" s="14"/>
      <c r="W141" s="14"/>
      <c r="X141" s="14"/>
      <c r="Y141" s="14"/>
      <c r="Z141" s="14"/>
      <c r="AA141" s="14"/>
      <c r="AB141" s="14"/>
      <c r="AC141" s="14"/>
      <c r="AD141" s="14"/>
      <c r="AE141" s="14"/>
      <c r="AT141" s="265" t="s">
        <v>217</v>
      </c>
      <c r="AU141" s="265" t="s">
        <v>83</v>
      </c>
      <c r="AV141" s="14" t="s">
        <v>83</v>
      </c>
      <c r="AW141" s="14" t="s">
        <v>35</v>
      </c>
      <c r="AX141" s="14" t="s">
        <v>81</v>
      </c>
      <c r="AY141" s="265" t="s">
        <v>204</v>
      </c>
    </row>
    <row r="142" s="2" customFormat="1" ht="21.75" customHeight="1">
      <c r="A142" s="38"/>
      <c r="B142" s="39"/>
      <c r="C142" s="227" t="s">
        <v>247</v>
      </c>
      <c r="D142" s="227" t="s">
        <v>207</v>
      </c>
      <c r="E142" s="228" t="s">
        <v>1048</v>
      </c>
      <c r="F142" s="229" t="s">
        <v>1049</v>
      </c>
      <c r="G142" s="230" t="s">
        <v>525</v>
      </c>
      <c r="H142" s="231">
        <v>32</v>
      </c>
      <c r="I142" s="232"/>
      <c r="J142" s="233">
        <f>ROUND(I142*H142,2)</f>
        <v>0</v>
      </c>
      <c r="K142" s="229" t="s">
        <v>1006</v>
      </c>
      <c r="L142" s="44"/>
      <c r="M142" s="234" t="s">
        <v>19</v>
      </c>
      <c r="N142" s="235" t="s">
        <v>45</v>
      </c>
      <c r="O142" s="84"/>
      <c r="P142" s="236">
        <f>O142*H142</f>
        <v>0</v>
      </c>
      <c r="Q142" s="236">
        <v>0.002</v>
      </c>
      <c r="R142" s="236">
        <f>Q142*H142</f>
        <v>0.064000000000000001</v>
      </c>
      <c r="S142" s="236">
        <v>0</v>
      </c>
      <c r="T142" s="237">
        <f>S142*H142</f>
        <v>0</v>
      </c>
      <c r="U142" s="38"/>
      <c r="V142" s="38"/>
      <c r="W142" s="38"/>
      <c r="X142" s="38"/>
      <c r="Y142" s="38"/>
      <c r="Z142" s="38"/>
      <c r="AA142" s="38"/>
      <c r="AB142" s="38"/>
      <c r="AC142" s="38"/>
      <c r="AD142" s="38"/>
      <c r="AE142" s="38"/>
      <c r="AR142" s="238" t="s">
        <v>104</v>
      </c>
      <c r="AT142" s="238" t="s">
        <v>207</v>
      </c>
      <c r="AU142" s="238" t="s">
        <v>83</v>
      </c>
      <c r="AY142" s="17" t="s">
        <v>204</v>
      </c>
      <c r="BE142" s="239">
        <f>IF(N142="základní",J142,0)</f>
        <v>0</v>
      </c>
      <c r="BF142" s="239">
        <f>IF(N142="snížená",J142,0)</f>
        <v>0</v>
      </c>
      <c r="BG142" s="239">
        <f>IF(N142="zákl. přenesená",J142,0)</f>
        <v>0</v>
      </c>
      <c r="BH142" s="239">
        <f>IF(N142="sníž. přenesená",J142,0)</f>
        <v>0</v>
      </c>
      <c r="BI142" s="239">
        <f>IF(N142="nulová",J142,0)</f>
        <v>0</v>
      </c>
      <c r="BJ142" s="17" t="s">
        <v>81</v>
      </c>
      <c r="BK142" s="239">
        <f>ROUND(I142*H142,2)</f>
        <v>0</v>
      </c>
      <c r="BL142" s="17" t="s">
        <v>104</v>
      </c>
      <c r="BM142" s="238" t="s">
        <v>1729</v>
      </c>
    </row>
    <row r="143" s="2" customFormat="1">
      <c r="A143" s="38"/>
      <c r="B143" s="39"/>
      <c r="C143" s="40"/>
      <c r="D143" s="240" t="s">
        <v>213</v>
      </c>
      <c r="E143" s="40"/>
      <c r="F143" s="241" t="s">
        <v>1051</v>
      </c>
      <c r="G143" s="40"/>
      <c r="H143" s="40"/>
      <c r="I143" s="147"/>
      <c r="J143" s="40"/>
      <c r="K143" s="40"/>
      <c r="L143" s="44"/>
      <c r="M143" s="242"/>
      <c r="N143" s="243"/>
      <c r="O143" s="84"/>
      <c r="P143" s="84"/>
      <c r="Q143" s="84"/>
      <c r="R143" s="84"/>
      <c r="S143" s="84"/>
      <c r="T143" s="85"/>
      <c r="U143" s="38"/>
      <c r="V143" s="38"/>
      <c r="W143" s="38"/>
      <c r="X143" s="38"/>
      <c r="Y143" s="38"/>
      <c r="Z143" s="38"/>
      <c r="AA143" s="38"/>
      <c r="AB143" s="38"/>
      <c r="AC143" s="38"/>
      <c r="AD143" s="38"/>
      <c r="AE143" s="38"/>
      <c r="AT143" s="17" t="s">
        <v>213</v>
      </c>
      <c r="AU143" s="17" t="s">
        <v>83</v>
      </c>
    </row>
    <row r="144" s="2" customFormat="1">
      <c r="A144" s="38"/>
      <c r="B144" s="39"/>
      <c r="C144" s="40"/>
      <c r="D144" s="240" t="s">
        <v>215</v>
      </c>
      <c r="E144" s="40"/>
      <c r="F144" s="244" t="s">
        <v>1052</v>
      </c>
      <c r="G144" s="40"/>
      <c r="H144" s="40"/>
      <c r="I144" s="147"/>
      <c r="J144" s="40"/>
      <c r="K144" s="40"/>
      <c r="L144" s="44"/>
      <c r="M144" s="242"/>
      <c r="N144" s="243"/>
      <c r="O144" s="84"/>
      <c r="P144" s="84"/>
      <c r="Q144" s="84"/>
      <c r="R144" s="84"/>
      <c r="S144" s="84"/>
      <c r="T144" s="85"/>
      <c r="U144" s="38"/>
      <c r="V144" s="38"/>
      <c r="W144" s="38"/>
      <c r="X144" s="38"/>
      <c r="Y144" s="38"/>
      <c r="Z144" s="38"/>
      <c r="AA144" s="38"/>
      <c r="AB144" s="38"/>
      <c r="AC144" s="38"/>
      <c r="AD144" s="38"/>
      <c r="AE144" s="38"/>
      <c r="AT144" s="17" t="s">
        <v>215</v>
      </c>
      <c r="AU144" s="17" t="s">
        <v>83</v>
      </c>
    </row>
    <row r="145" s="13" customFormat="1">
      <c r="A145" s="13"/>
      <c r="B145" s="245"/>
      <c r="C145" s="246"/>
      <c r="D145" s="240" t="s">
        <v>217</v>
      </c>
      <c r="E145" s="247" t="s">
        <v>19</v>
      </c>
      <c r="F145" s="248" t="s">
        <v>1053</v>
      </c>
      <c r="G145" s="246"/>
      <c r="H145" s="247" t="s">
        <v>19</v>
      </c>
      <c r="I145" s="249"/>
      <c r="J145" s="246"/>
      <c r="K145" s="246"/>
      <c r="L145" s="250"/>
      <c r="M145" s="251"/>
      <c r="N145" s="252"/>
      <c r="O145" s="252"/>
      <c r="P145" s="252"/>
      <c r="Q145" s="252"/>
      <c r="R145" s="252"/>
      <c r="S145" s="252"/>
      <c r="T145" s="253"/>
      <c r="U145" s="13"/>
      <c r="V145" s="13"/>
      <c r="W145" s="13"/>
      <c r="X145" s="13"/>
      <c r="Y145" s="13"/>
      <c r="Z145" s="13"/>
      <c r="AA145" s="13"/>
      <c r="AB145" s="13"/>
      <c r="AC145" s="13"/>
      <c r="AD145" s="13"/>
      <c r="AE145" s="13"/>
      <c r="AT145" s="254" t="s">
        <v>217</v>
      </c>
      <c r="AU145" s="254" t="s">
        <v>83</v>
      </c>
      <c r="AV145" s="13" t="s">
        <v>81</v>
      </c>
      <c r="AW145" s="13" t="s">
        <v>35</v>
      </c>
      <c r="AX145" s="13" t="s">
        <v>74</v>
      </c>
      <c r="AY145" s="254" t="s">
        <v>204</v>
      </c>
    </row>
    <row r="146" s="14" customFormat="1">
      <c r="A146" s="14"/>
      <c r="B146" s="255"/>
      <c r="C146" s="256"/>
      <c r="D146" s="240" t="s">
        <v>217</v>
      </c>
      <c r="E146" s="257" t="s">
        <v>19</v>
      </c>
      <c r="F146" s="258" t="s">
        <v>1730</v>
      </c>
      <c r="G146" s="256"/>
      <c r="H146" s="259">
        <v>16</v>
      </c>
      <c r="I146" s="260"/>
      <c r="J146" s="256"/>
      <c r="K146" s="256"/>
      <c r="L146" s="261"/>
      <c r="M146" s="262"/>
      <c r="N146" s="263"/>
      <c r="O146" s="263"/>
      <c r="P146" s="263"/>
      <c r="Q146" s="263"/>
      <c r="R146" s="263"/>
      <c r="S146" s="263"/>
      <c r="T146" s="264"/>
      <c r="U146" s="14"/>
      <c r="V146" s="14"/>
      <c r="W146" s="14"/>
      <c r="X146" s="14"/>
      <c r="Y146" s="14"/>
      <c r="Z146" s="14"/>
      <c r="AA146" s="14"/>
      <c r="AB146" s="14"/>
      <c r="AC146" s="14"/>
      <c r="AD146" s="14"/>
      <c r="AE146" s="14"/>
      <c r="AT146" s="265" t="s">
        <v>217</v>
      </c>
      <c r="AU146" s="265" t="s">
        <v>83</v>
      </c>
      <c r="AV146" s="14" t="s">
        <v>83</v>
      </c>
      <c r="AW146" s="14" t="s">
        <v>35</v>
      </c>
      <c r="AX146" s="14" t="s">
        <v>74</v>
      </c>
      <c r="AY146" s="265" t="s">
        <v>204</v>
      </c>
    </row>
    <row r="147" s="13" customFormat="1">
      <c r="A147" s="13"/>
      <c r="B147" s="245"/>
      <c r="C147" s="246"/>
      <c r="D147" s="240" t="s">
        <v>217</v>
      </c>
      <c r="E147" s="247" t="s">
        <v>19</v>
      </c>
      <c r="F147" s="248" t="s">
        <v>1055</v>
      </c>
      <c r="G147" s="246"/>
      <c r="H147" s="247" t="s">
        <v>19</v>
      </c>
      <c r="I147" s="249"/>
      <c r="J147" s="246"/>
      <c r="K147" s="246"/>
      <c r="L147" s="250"/>
      <c r="M147" s="251"/>
      <c r="N147" s="252"/>
      <c r="O147" s="252"/>
      <c r="P147" s="252"/>
      <c r="Q147" s="252"/>
      <c r="R147" s="252"/>
      <c r="S147" s="252"/>
      <c r="T147" s="253"/>
      <c r="U147" s="13"/>
      <c r="V147" s="13"/>
      <c r="W147" s="13"/>
      <c r="X147" s="13"/>
      <c r="Y147" s="13"/>
      <c r="Z147" s="13"/>
      <c r="AA147" s="13"/>
      <c r="AB147" s="13"/>
      <c r="AC147" s="13"/>
      <c r="AD147" s="13"/>
      <c r="AE147" s="13"/>
      <c r="AT147" s="254" t="s">
        <v>217</v>
      </c>
      <c r="AU147" s="254" t="s">
        <v>83</v>
      </c>
      <c r="AV147" s="13" t="s">
        <v>81</v>
      </c>
      <c r="AW147" s="13" t="s">
        <v>35</v>
      </c>
      <c r="AX147" s="13" t="s">
        <v>74</v>
      </c>
      <c r="AY147" s="254" t="s">
        <v>204</v>
      </c>
    </row>
    <row r="148" s="14" customFormat="1">
      <c r="A148" s="14"/>
      <c r="B148" s="255"/>
      <c r="C148" s="256"/>
      <c r="D148" s="240" t="s">
        <v>217</v>
      </c>
      <c r="E148" s="257" t="s">
        <v>19</v>
      </c>
      <c r="F148" s="258" t="s">
        <v>1730</v>
      </c>
      <c r="G148" s="256"/>
      <c r="H148" s="259">
        <v>16</v>
      </c>
      <c r="I148" s="260"/>
      <c r="J148" s="256"/>
      <c r="K148" s="256"/>
      <c r="L148" s="261"/>
      <c r="M148" s="262"/>
      <c r="N148" s="263"/>
      <c r="O148" s="263"/>
      <c r="P148" s="263"/>
      <c r="Q148" s="263"/>
      <c r="R148" s="263"/>
      <c r="S148" s="263"/>
      <c r="T148" s="264"/>
      <c r="U148" s="14"/>
      <c r="V148" s="14"/>
      <c r="W148" s="14"/>
      <c r="X148" s="14"/>
      <c r="Y148" s="14"/>
      <c r="Z148" s="14"/>
      <c r="AA148" s="14"/>
      <c r="AB148" s="14"/>
      <c r="AC148" s="14"/>
      <c r="AD148" s="14"/>
      <c r="AE148" s="14"/>
      <c r="AT148" s="265" t="s">
        <v>217</v>
      </c>
      <c r="AU148" s="265" t="s">
        <v>83</v>
      </c>
      <c r="AV148" s="14" t="s">
        <v>83</v>
      </c>
      <c r="AW148" s="14" t="s">
        <v>35</v>
      </c>
      <c r="AX148" s="14" t="s">
        <v>74</v>
      </c>
      <c r="AY148" s="265" t="s">
        <v>204</v>
      </c>
    </row>
    <row r="149" s="15" customFormat="1">
      <c r="A149" s="15"/>
      <c r="B149" s="266"/>
      <c r="C149" s="267"/>
      <c r="D149" s="240" t="s">
        <v>217</v>
      </c>
      <c r="E149" s="268" t="s">
        <v>19</v>
      </c>
      <c r="F149" s="269" t="s">
        <v>268</v>
      </c>
      <c r="G149" s="267"/>
      <c r="H149" s="270">
        <v>32</v>
      </c>
      <c r="I149" s="271"/>
      <c r="J149" s="267"/>
      <c r="K149" s="267"/>
      <c r="L149" s="272"/>
      <c r="M149" s="273"/>
      <c r="N149" s="274"/>
      <c r="O149" s="274"/>
      <c r="P149" s="274"/>
      <c r="Q149" s="274"/>
      <c r="R149" s="274"/>
      <c r="S149" s="274"/>
      <c r="T149" s="275"/>
      <c r="U149" s="15"/>
      <c r="V149" s="15"/>
      <c r="W149" s="15"/>
      <c r="X149" s="15"/>
      <c r="Y149" s="15"/>
      <c r="Z149" s="15"/>
      <c r="AA149" s="15"/>
      <c r="AB149" s="15"/>
      <c r="AC149" s="15"/>
      <c r="AD149" s="15"/>
      <c r="AE149" s="15"/>
      <c r="AT149" s="276" t="s">
        <v>217</v>
      </c>
      <c r="AU149" s="276" t="s">
        <v>83</v>
      </c>
      <c r="AV149" s="15" t="s">
        <v>104</v>
      </c>
      <c r="AW149" s="15" t="s">
        <v>35</v>
      </c>
      <c r="AX149" s="15" t="s">
        <v>81</v>
      </c>
      <c r="AY149" s="276" t="s">
        <v>204</v>
      </c>
    </row>
    <row r="150" s="2" customFormat="1" ht="21.75" customHeight="1">
      <c r="A150" s="38"/>
      <c r="B150" s="39"/>
      <c r="C150" s="227" t="s">
        <v>252</v>
      </c>
      <c r="D150" s="227" t="s">
        <v>207</v>
      </c>
      <c r="E150" s="228" t="s">
        <v>1057</v>
      </c>
      <c r="F150" s="229" t="s">
        <v>1058</v>
      </c>
      <c r="G150" s="230" t="s">
        <v>525</v>
      </c>
      <c r="H150" s="231">
        <v>32</v>
      </c>
      <c r="I150" s="232"/>
      <c r="J150" s="233">
        <f>ROUND(I150*H150,2)</f>
        <v>0</v>
      </c>
      <c r="K150" s="229" t="s">
        <v>1006</v>
      </c>
      <c r="L150" s="44"/>
      <c r="M150" s="234" t="s">
        <v>19</v>
      </c>
      <c r="N150" s="235" t="s">
        <v>45</v>
      </c>
      <c r="O150" s="84"/>
      <c r="P150" s="236">
        <f>O150*H150</f>
        <v>0</v>
      </c>
      <c r="Q150" s="236">
        <v>0</v>
      </c>
      <c r="R150" s="236">
        <f>Q150*H150</f>
        <v>0</v>
      </c>
      <c r="S150" s="236">
        <v>0</v>
      </c>
      <c r="T150" s="237">
        <f>S150*H150</f>
        <v>0</v>
      </c>
      <c r="U150" s="38"/>
      <c r="V150" s="38"/>
      <c r="W150" s="38"/>
      <c r="X150" s="38"/>
      <c r="Y150" s="38"/>
      <c r="Z150" s="38"/>
      <c r="AA150" s="38"/>
      <c r="AB150" s="38"/>
      <c r="AC150" s="38"/>
      <c r="AD150" s="38"/>
      <c r="AE150" s="38"/>
      <c r="AR150" s="238" t="s">
        <v>104</v>
      </c>
      <c r="AT150" s="238" t="s">
        <v>207</v>
      </c>
      <c r="AU150" s="238" t="s">
        <v>83</v>
      </c>
      <c r="AY150" s="17" t="s">
        <v>204</v>
      </c>
      <c r="BE150" s="239">
        <f>IF(N150="základní",J150,0)</f>
        <v>0</v>
      </c>
      <c r="BF150" s="239">
        <f>IF(N150="snížená",J150,0)</f>
        <v>0</v>
      </c>
      <c r="BG150" s="239">
        <f>IF(N150="zákl. přenesená",J150,0)</f>
        <v>0</v>
      </c>
      <c r="BH150" s="239">
        <f>IF(N150="sníž. přenesená",J150,0)</f>
        <v>0</v>
      </c>
      <c r="BI150" s="239">
        <f>IF(N150="nulová",J150,0)</f>
        <v>0</v>
      </c>
      <c r="BJ150" s="17" t="s">
        <v>81</v>
      </c>
      <c r="BK150" s="239">
        <f>ROUND(I150*H150,2)</f>
        <v>0</v>
      </c>
      <c r="BL150" s="17" t="s">
        <v>104</v>
      </c>
      <c r="BM150" s="238" t="s">
        <v>1731</v>
      </c>
    </row>
    <row r="151" s="2" customFormat="1">
      <c r="A151" s="38"/>
      <c r="B151" s="39"/>
      <c r="C151" s="40"/>
      <c r="D151" s="240" t="s">
        <v>213</v>
      </c>
      <c r="E151" s="40"/>
      <c r="F151" s="241" t="s">
        <v>1060</v>
      </c>
      <c r="G151" s="40"/>
      <c r="H151" s="40"/>
      <c r="I151" s="147"/>
      <c r="J151" s="40"/>
      <c r="K151" s="40"/>
      <c r="L151" s="44"/>
      <c r="M151" s="242"/>
      <c r="N151" s="243"/>
      <c r="O151" s="84"/>
      <c r="P151" s="84"/>
      <c r="Q151" s="84"/>
      <c r="R151" s="84"/>
      <c r="S151" s="84"/>
      <c r="T151" s="85"/>
      <c r="U151" s="38"/>
      <c r="V151" s="38"/>
      <c r="W151" s="38"/>
      <c r="X151" s="38"/>
      <c r="Y151" s="38"/>
      <c r="Z151" s="38"/>
      <c r="AA151" s="38"/>
      <c r="AB151" s="38"/>
      <c r="AC151" s="38"/>
      <c r="AD151" s="38"/>
      <c r="AE151" s="38"/>
      <c r="AT151" s="17" t="s">
        <v>213</v>
      </c>
      <c r="AU151" s="17" t="s">
        <v>83</v>
      </c>
    </row>
    <row r="152" s="2" customFormat="1" ht="21.75" customHeight="1">
      <c r="A152" s="38"/>
      <c r="B152" s="39"/>
      <c r="C152" s="227" t="s">
        <v>258</v>
      </c>
      <c r="D152" s="227" t="s">
        <v>207</v>
      </c>
      <c r="E152" s="228" t="s">
        <v>1061</v>
      </c>
      <c r="F152" s="229" t="s">
        <v>1062</v>
      </c>
      <c r="G152" s="230" t="s">
        <v>261</v>
      </c>
      <c r="H152" s="231">
        <v>86.819000000000003</v>
      </c>
      <c r="I152" s="232"/>
      <c r="J152" s="233">
        <f>ROUND(I152*H152,2)</f>
        <v>0</v>
      </c>
      <c r="K152" s="229" t="s">
        <v>1006</v>
      </c>
      <c r="L152" s="44"/>
      <c r="M152" s="234" t="s">
        <v>19</v>
      </c>
      <c r="N152" s="235" t="s">
        <v>45</v>
      </c>
      <c r="O152" s="84"/>
      <c r="P152" s="236">
        <f>O152*H152</f>
        <v>0</v>
      </c>
      <c r="Q152" s="236">
        <v>0</v>
      </c>
      <c r="R152" s="236">
        <f>Q152*H152</f>
        <v>0</v>
      </c>
      <c r="S152" s="236">
        <v>0</v>
      </c>
      <c r="T152" s="237">
        <f>S152*H152</f>
        <v>0</v>
      </c>
      <c r="U152" s="38"/>
      <c r="V152" s="38"/>
      <c r="W152" s="38"/>
      <c r="X152" s="38"/>
      <c r="Y152" s="38"/>
      <c r="Z152" s="38"/>
      <c r="AA152" s="38"/>
      <c r="AB152" s="38"/>
      <c r="AC152" s="38"/>
      <c r="AD152" s="38"/>
      <c r="AE152" s="38"/>
      <c r="AR152" s="238" t="s">
        <v>104</v>
      </c>
      <c r="AT152" s="238" t="s">
        <v>207</v>
      </c>
      <c r="AU152" s="238" t="s">
        <v>83</v>
      </c>
      <c r="AY152" s="17" t="s">
        <v>204</v>
      </c>
      <c r="BE152" s="239">
        <f>IF(N152="základní",J152,0)</f>
        <v>0</v>
      </c>
      <c r="BF152" s="239">
        <f>IF(N152="snížená",J152,0)</f>
        <v>0</v>
      </c>
      <c r="BG152" s="239">
        <f>IF(N152="zákl. přenesená",J152,0)</f>
        <v>0</v>
      </c>
      <c r="BH152" s="239">
        <f>IF(N152="sníž. přenesená",J152,0)</f>
        <v>0</v>
      </c>
      <c r="BI152" s="239">
        <f>IF(N152="nulová",J152,0)</f>
        <v>0</v>
      </c>
      <c r="BJ152" s="17" t="s">
        <v>81</v>
      </c>
      <c r="BK152" s="239">
        <f>ROUND(I152*H152,2)</f>
        <v>0</v>
      </c>
      <c r="BL152" s="17" t="s">
        <v>104</v>
      </c>
      <c r="BM152" s="238" t="s">
        <v>1732</v>
      </c>
    </row>
    <row r="153" s="2" customFormat="1">
      <c r="A153" s="38"/>
      <c r="B153" s="39"/>
      <c r="C153" s="40"/>
      <c r="D153" s="240" t="s">
        <v>213</v>
      </c>
      <c r="E153" s="40"/>
      <c r="F153" s="241" t="s">
        <v>1064</v>
      </c>
      <c r="G153" s="40"/>
      <c r="H153" s="40"/>
      <c r="I153" s="147"/>
      <c r="J153" s="40"/>
      <c r="K153" s="40"/>
      <c r="L153" s="44"/>
      <c r="M153" s="242"/>
      <c r="N153" s="243"/>
      <c r="O153" s="84"/>
      <c r="P153" s="84"/>
      <c r="Q153" s="84"/>
      <c r="R153" s="84"/>
      <c r="S153" s="84"/>
      <c r="T153" s="85"/>
      <c r="U153" s="38"/>
      <c r="V153" s="38"/>
      <c r="W153" s="38"/>
      <c r="X153" s="38"/>
      <c r="Y153" s="38"/>
      <c r="Z153" s="38"/>
      <c r="AA153" s="38"/>
      <c r="AB153" s="38"/>
      <c r="AC153" s="38"/>
      <c r="AD153" s="38"/>
      <c r="AE153" s="38"/>
      <c r="AT153" s="17" t="s">
        <v>213</v>
      </c>
      <c r="AU153" s="17" t="s">
        <v>83</v>
      </c>
    </row>
    <row r="154" s="2" customFormat="1">
      <c r="A154" s="38"/>
      <c r="B154" s="39"/>
      <c r="C154" s="40"/>
      <c r="D154" s="240" t="s">
        <v>215</v>
      </c>
      <c r="E154" s="40"/>
      <c r="F154" s="244" t="s">
        <v>1065</v>
      </c>
      <c r="G154" s="40"/>
      <c r="H154" s="40"/>
      <c r="I154" s="147"/>
      <c r="J154" s="40"/>
      <c r="K154" s="40"/>
      <c r="L154" s="44"/>
      <c r="M154" s="242"/>
      <c r="N154" s="243"/>
      <c r="O154" s="84"/>
      <c r="P154" s="84"/>
      <c r="Q154" s="84"/>
      <c r="R154" s="84"/>
      <c r="S154" s="84"/>
      <c r="T154" s="85"/>
      <c r="U154" s="38"/>
      <c r="V154" s="38"/>
      <c r="W154" s="38"/>
      <c r="X154" s="38"/>
      <c r="Y154" s="38"/>
      <c r="Z154" s="38"/>
      <c r="AA154" s="38"/>
      <c r="AB154" s="38"/>
      <c r="AC154" s="38"/>
      <c r="AD154" s="38"/>
      <c r="AE154" s="38"/>
      <c r="AT154" s="17" t="s">
        <v>215</v>
      </c>
      <c r="AU154" s="17" t="s">
        <v>83</v>
      </c>
    </row>
    <row r="155" s="2" customFormat="1">
      <c r="A155" s="38"/>
      <c r="B155" s="39"/>
      <c r="C155" s="40"/>
      <c r="D155" s="240" t="s">
        <v>240</v>
      </c>
      <c r="E155" s="40"/>
      <c r="F155" s="244" t="s">
        <v>1733</v>
      </c>
      <c r="G155" s="40"/>
      <c r="H155" s="40"/>
      <c r="I155" s="147"/>
      <c r="J155" s="40"/>
      <c r="K155" s="40"/>
      <c r="L155" s="44"/>
      <c r="M155" s="242"/>
      <c r="N155" s="243"/>
      <c r="O155" s="84"/>
      <c r="P155" s="84"/>
      <c r="Q155" s="84"/>
      <c r="R155" s="84"/>
      <c r="S155" s="84"/>
      <c r="T155" s="85"/>
      <c r="U155" s="38"/>
      <c r="V155" s="38"/>
      <c r="W155" s="38"/>
      <c r="X155" s="38"/>
      <c r="Y155" s="38"/>
      <c r="Z155" s="38"/>
      <c r="AA155" s="38"/>
      <c r="AB155" s="38"/>
      <c r="AC155" s="38"/>
      <c r="AD155" s="38"/>
      <c r="AE155" s="38"/>
      <c r="AT155" s="17" t="s">
        <v>240</v>
      </c>
      <c r="AU155" s="17" t="s">
        <v>83</v>
      </c>
    </row>
    <row r="156" s="14" customFormat="1">
      <c r="A156" s="14"/>
      <c r="B156" s="255"/>
      <c r="C156" s="256"/>
      <c r="D156" s="240" t="s">
        <v>217</v>
      </c>
      <c r="E156" s="257" t="s">
        <v>19</v>
      </c>
      <c r="F156" s="258" t="s">
        <v>1734</v>
      </c>
      <c r="G156" s="256"/>
      <c r="H156" s="259">
        <v>86.819000000000003</v>
      </c>
      <c r="I156" s="260"/>
      <c r="J156" s="256"/>
      <c r="K156" s="256"/>
      <c r="L156" s="261"/>
      <c r="M156" s="262"/>
      <c r="N156" s="263"/>
      <c r="O156" s="263"/>
      <c r="P156" s="263"/>
      <c r="Q156" s="263"/>
      <c r="R156" s="263"/>
      <c r="S156" s="263"/>
      <c r="T156" s="264"/>
      <c r="U156" s="14"/>
      <c r="V156" s="14"/>
      <c r="W156" s="14"/>
      <c r="X156" s="14"/>
      <c r="Y156" s="14"/>
      <c r="Z156" s="14"/>
      <c r="AA156" s="14"/>
      <c r="AB156" s="14"/>
      <c r="AC156" s="14"/>
      <c r="AD156" s="14"/>
      <c r="AE156" s="14"/>
      <c r="AT156" s="265" t="s">
        <v>217</v>
      </c>
      <c r="AU156" s="265" t="s">
        <v>83</v>
      </c>
      <c r="AV156" s="14" t="s">
        <v>83</v>
      </c>
      <c r="AW156" s="14" t="s">
        <v>35</v>
      </c>
      <c r="AX156" s="14" t="s">
        <v>81</v>
      </c>
      <c r="AY156" s="265" t="s">
        <v>204</v>
      </c>
    </row>
    <row r="157" s="2" customFormat="1" ht="33" customHeight="1">
      <c r="A157" s="38"/>
      <c r="B157" s="39"/>
      <c r="C157" s="227" t="s">
        <v>269</v>
      </c>
      <c r="D157" s="227" t="s">
        <v>207</v>
      </c>
      <c r="E157" s="228" t="s">
        <v>1066</v>
      </c>
      <c r="F157" s="229" t="s">
        <v>1067</v>
      </c>
      <c r="G157" s="230" t="s">
        <v>261</v>
      </c>
      <c r="H157" s="231">
        <v>694.55200000000002</v>
      </c>
      <c r="I157" s="232"/>
      <c r="J157" s="233">
        <f>ROUND(I157*H157,2)</f>
        <v>0</v>
      </c>
      <c r="K157" s="229" t="s">
        <v>1006</v>
      </c>
      <c r="L157" s="44"/>
      <c r="M157" s="234" t="s">
        <v>19</v>
      </c>
      <c r="N157" s="235" t="s">
        <v>45</v>
      </c>
      <c r="O157" s="84"/>
      <c r="P157" s="236">
        <f>O157*H157</f>
        <v>0</v>
      </c>
      <c r="Q157" s="236">
        <v>0</v>
      </c>
      <c r="R157" s="236">
        <f>Q157*H157</f>
        <v>0</v>
      </c>
      <c r="S157" s="236">
        <v>0</v>
      </c>
      <c r="T157" s="237">
        <f>S157*H157</f>
        <v>0</v>
      </c>
      <c r="U157" s="38"/>
      <c r="V157" s="38"/>
      <c r="W157" s="38"/>
      <c r="X157" s="38"/>
      <c r="Y157" s="38"/>
      <c r="Z157" s="38"/>
      <c r="AA157" s="38"/>
      <c r="AB157" s="38"/>
      <c r="AC157" s="38"/>
      <c r="AD157" s="38"/>
      <c r="AE157" s="38"/>
      <c r="AR157" s="238" t="s">
        <v>104</v>
      </c>
      <c r="AT157" s="238" t="s">
        <v>207</v>
      </c>
      <c r="AU157" s="238" t="s">
        <v>83</v>
      </c>
      <c r="AY157" s="17" t="s">
        <v>204</v>
      </c>
      <c r="BE157" s="239">
        <f>IF(N157="základní",J157,0)</f>
        <v>0</v>
      </c>
      <c r="BF157" s="239">
        <f>IF(N157="snížená",J157,0)</f>
        <v>0</v>
      </c>
      <c r="BG157" s="239">
        <f>IF(N157="zákl. přenesená",J157,0)</f>
        <v>0</v>
      </c>
      <c r="BH157" s="239">
        <f>IF(N157="sníž. přenesená",J157,0)</f>
        <v>0</v>
      </c>
      <c r="BI157" s="239">
        <f>IF(N157="nulová",J157,0)</f>
        <v>0</v>
      </c>
      <c r="BJ157" s="17" t="s">
        <v>81</v>
      </c>
      <c r="BK157" s="239">
        <f>ROUND(I157*H157,2)</f>
        <v>0</v>
      </c>
      <c r="BL157" s="17" t="s">
        <v>104</v>
      </c>
      <c r="BM157" s="238" t="s">
        <v>1735</v>
      </c>
    </row>
    <row r="158" s="2" customFormat="1">
      <c r="A158" s="38"/>
      <c r="B158" s="39"/>
      <c r="C158" s="40"/>
      <c r="D158" s="240" t="s">
        <v>213</v>
      </c>
      <c r="E158" s="40"/>
      <c r="F158" s="241" t="s">
        <v>1069</v>
      </c>
      <c r="G158" s="40"/>
      <c r="H158" s="40"/>
      <c r="I158" s="147"/>
      <c r="J158" s="40"/>
      <c r="K158" s="40"/>
      <c r="L158" s="44"/>
      <c r="M158" s="242"/>
      <c r="N158" s="243"/>
      <c r="O158" s="84"/>
      <c r="P158" s="84"/>
      <c r="Q158" s="84"/>
      <c r="R158" s="84"/>
      <c r="S158" s="84"/>
      <c r="T158" s="85"/>
      <c r="U158" s="38"/>
      <c r="V158" s="38"/>
      <c r="W158" s="38"/>
      <c r="X158" s="38"/>
      <c r="Y158" s="38"/>
      <c r="Z158" s="38"/>
      <c r="AA158" s="38"/>
      <c r="AB158" s="38"/>
      <c r="AC158" s="38"/>
      <c r="AD158" s="38"/>
      <c r="AE158" s="38"/>
      <c r="AT158" s="17" t="s">
        <v>213</v>
      </c>
      <c r="AU158" s="17" t="s">
        <v>83</v>
      </c>
    </row>
    <row r="159" s="2" customFormat="1">
      <c r="A159" s="38"/>
      <c r="B159" s="39"/>
      <c r="C159" s="40"/>
      <c r="D159" s="240" t="s">
        <v>215</v>
      </c>
      <c r="E159" s="40"/>
      <c r="F159" s="244" t="s">
        <v>1065</v>
      </c>
      <c r="G159" s="40"/>
      <c r="H159" s="40"/>
      <c r="I159" s="147"/>
      <c r="J159" s="40"/>
      <c r="K159" s="40"/>
      <c r="L159" s="44"/>
      <c r="M159" s="242"/>
      <c r="N159" s="243"/>
      <c r="O159" s="84"/>
      <c r="P159" s="84"/>
      <c r="Q159" s="84"/>
      <c r="R159" s="84"/>
      <c r="S159" s="84"/>
      <c r="T159" s="85"/>
      <c r="U159" s="38"/>
      <c r="V159" s="38"/>
      <c r="W159" s="38"/>
      <c r="X159" s="38"/>
      <c r="Y159" s="38"/>
      <c r="Z159" s="38"/>
      <c r="AA159" s="38"/>
      <c r="AB159" s="38"/>
      <c r="AC159" s="38"/>
      <c r="AD159" s="38"/>
      <c r="AE159" s="38"/>
      <c r="AT159" s="17" t="s">
        <v>215</v>
      </c>
      <c r="AU159" s="17" t="s">
        <v>83</v>
      </c>
    </row>
    <row r="160" s="2" customFormat="1">
      <c r="A160" s="38"/>
      <c r="B160" s="39"/>
      <c r="C160" s="40"/>
      <c r="D160" s="240" t="s">
        <v>240</v>
      </c>
      <c r="E160" s="40"/>
      <c r="F160" s="244" t="s">
        <v>1736</v>
      </c>
      <c r="G160" s="40"/>
      <c r="H160" s="40"/>
      <c r="I160" s="147"/>
      <c r="J160" s="40"/>
      <c r="K160" s="40"/>
      <c r="L160" s="44"/>
      <c r="M160" s="242"/>
      <c r="N160" s="243"/>
      <c r="O160" s="84"/>
      <c r="P160" s="84"/>
      <c r="Q160" s="84"/>
      <c r="R160" s="84"/>
      <c r="S160" s="84"/>
      <c r="T160" s="85"/>
      <c r="U160" s="38"/>
      <c r="V160" s="38"/>
      <c r="W160" s="38"/>
      <c r="X160" s="38"/>
      <c r="Y160" s="38"/>
      <c r="Z160" s="38"/>
      <c r="AA160" s="38"/>
      <c r="AB160" s="38"/>
      <c r="AC160" s="38"/>
      <c r="AD160" s="38"/>
      <c r="AE160" s="38"/>
      <c r="AT160" s="17" t="s">
        <v>240</v>
      </c>
      <c r="AU160" s="17" t="s">
        <v>83</v>
      </c>
    </row>
    <row r="161" s="14" customFormat="1">
      <c r="A161" s="14"/>
      <c r="B161" s="255"/>
      <c r="C161" s="256"/>
      <c r="D161" s="240" t="s">
        <v>217</v>
      </c>
      <c r="E161" s="257" t="s">
        <v>19</v>
      </c>
      <c r="F161" s="258" t="s">
        <v>1737</v>
      </c>
      <c r="G161" s="256"/>
      <c r="H161" s="259">
        <v>694.55200000000002</v>
      </c>
      <c r="I161" s="260"/>
      <c r="J161" s="256"/>
      <c r="K161" s="256"/>
      <c r="L161" s="261"/>
      <c r="M161" s="262"/>
      <c r="N161" s="263"/>
      <c r="O161" s="263"/>
      <c r="P161" s="263"/>
      <c r="Q161" s="263"/>
      <c r="R161" s="263"/>
      <c r="S161" s="263"/>
      <c r="T161" s="264"/>
      <c r="U161" s="14"/>
      <c r="V161" s="14"/>
      <c r="W161" s="14"/>
      <c r="X161" s="14"/>
      <c r="Y161" s="14"/>
      <c r="Z161" s="14"/>
      <c r="AA161" s="14"/>
      <c r="AB161" s="14"/>
      <c r="AC161" s="14"/>
      <c r="AD161" s="14"/>
      <c r="AE161" s="14"/>
      <c r="AT161" s="265" t="s">
        <v>217</v>
      </c>
      <c r="AU161" s="265" t="s">
        <v>83</v>
      </c>
      <c r="AV161" s="14" t="s">
        <v>83</v>
      </c>
      <c r="AW161" s="14" t="s">
        <v>35</v>
      </c>
      <c r="AX161" s="14" t="s">
        <v>81</v>
      </c>
      <c r="AY161" s="265" t="s">
        <v>204</v>
      </c>
    </row>
    <row r="162" s="2" customFormat="1" ht="21.75" customHeight="1">
      <c r="A162" s="38"/>
      <c r="B162" s="39"/>
      <c r="C162" s="227" t="s">
        <v>275</v>
      </c>
      <c r="D162" s="227" t="s">
        <v>207</v>
      </c>
      <c r="E162" s="228" t="s">
        <v>1072</v>
      </c>
      <c r="F162" s="229" t="s">
        <v>1073</v>
      </c>
      <c r="G162" s="230" t="s">
        <v>261</v>
      </c>
      <c r="H162" s="231">
        <v>10.5</v>
      </c>
      <c r="I162" s="232"/>
      <c r="J162" s="233">
        <f>ROUND(I162*H162,2)</f>
        <v>0</v>
      </c>
      <c r="K162" s="229" t="s">
        <v>1006</v>
      </c>
      <c r="L162" s="44"/>
      <c r="M162" s="234" t="s">
        <v>19</v>
      </c>
      <c r="N162" s="235" t="s">
        <v>45</v>
      </c>
      <c r="O162" s="84"/>
      <c r="P162" s="236">
        <f>O162*H162</f>
        <v>0</v>
      </c>
      <c r="Q162" s="236">
        <v>0</v>
      </c>
      <c r="R162" s="236">
        <f>Q162*H162</f>
        <v>0</v>
      </c>
      <c r="S162" s="236">
        <v>0</v>
      </c>
      <c r="T162" s="237">
        <f>S162*H162</f>
        <v>0</v>
      </c>
      <c r="U162" s="38"/>
      <c r="V162" s="38"/>
      <c r="W162" s="38"/>
      <c r="X162" s="38"/>
      <c r="Y162" s="38"/>
      <c r="Z162" s="38"/>
      <c r="AA162" s="38"/>
      <c r="AB162" s="38"/>
      <c r="AC162" s="38"/>
      <c r="AD162" s="38"/>
      <c r="AE162" s="38"/>
      <c r="AR162" s="238" t="s">
        <v>104</v>
      </c>
      <c r="AT162" s="238" t="s">
        <v>207</v>
      </c>
      <c r="AU162" s="238" t="s">
        <v>83</v>
      </c>
      <c r="AY162" s="17" t="s">
        <v>204</v>
      </c>
      <c r="BE162" s="239">
        <f>IF(N162="základní",J162,0)</f>
        <v>0</v>
      </c>
      <c r="BF162" s="239">
        <f>IF(N162="snížená",J162,0)</f>
        <v>0</v>
      </c>
      <c r="BG162" s="239">
        <f>IF(N162="zákl. přenesená",J162,0)</f>
        <v>0</v>
      </c>
      <c r="BH162" s="239">
        <f>IF(N162="sníž. přenesená",J162,0)</f>
        <v>0</v>
      </c>
      <c r="BI162" s="239">
        <f>IF(N162="nulová",J162,0)</f>
        <v>0</v>
      </c>
      <c r="BJ162" s="17" t="s">
        <v>81</v>
      </c>
      <c r="BK162" s="239">
        <f>ROUND(I162*H162,2)</f>
        <v>0</v>
      </c>
      <c r="BL162" s="17" t="s">
        <v>104</v>
      </c>
      <c r="BM162" s="238" t="s">
        <v>1738</v>
      </c>
    </row>
    <row r="163" s="2" customFormat="1">
      <c r="A163" s="38"/>
      <c r="B163" s="39"/>
      <c r="C163" s="40"/>
      <c r="D163" s="240" t="s">
        <v>213</v>
      </c>
      <c r="E163" s="40"/>
      <c r="F163" s="241" t="s">
        <v>1075</v>
      </c>
      <c r="G163" s="40"/>
      <c r="H163" s="40"/>
      <c r="I163" s="147"/>
      <c r="J163" s="40"/>
      <c r="K163" s="40"/>
      <c r="L163" s="44"/>
      <c r="M163" s="242"/>
      <c r="N163" s="243"/>
      <c r="O163" s="84"/>
      <c r="P163" s="84"/>
      <c r="Q163" s="84"/>
      <c r="R163" s="84"/>
      <c r="S163" s="84"/>
      <c r="T163" s="85"/>
      <c r="U163" s="38"/>
      <c r="V163" s="38"/>
      <c r="W163" s="38"/>
      <c r="X163" s="38"/>
      <c r="Y163" s="38"/>
      <c r="Z163" s="38"/>
      <c r="AA163" s="38"/>
      <c r="AB163" s="38"/>
      <c r="AC163" s="38"/>
      <c r="AD163" s="38"/>
      <c r="AE163" s="38"/>
      <c r="AT163" s="17" t="s">
        <v>213</v>
      </c>
      <c r="AU163" s="17" t="s">
        <v>83</v>
      </c>
    </row>
    <row r="164" s="2" customFormat="1">
      <c r="A164" s="38"/>
      <c r="B164" s="39"/>
      <c r="C164" s="40"/>
      <c r="D164" s="240" t="s">
        <v>215</v>
      </c>
      <c r="E164" s="40"/>
      <c r="F164" s="244" t="s">
        <v>1076</v>
      </c>
      <c r="G164" s="40"/>
      <c r="H164" s="40"/>
      <c r="I164" s="147"/>
      <c r="J164" s="40"/>
      <c r="K164" s="40"/>
      <c r="L164" s="44"/>
      <c r="M164" s="242"/>
      <c r="N164" s="243"/>
      <c r="O164" s="84"/>
      <c r="P164" s="84"/>
      <c r="Q164" s="84"/>
      <c r="R164" s="84"/>
      <c r="S164" s="84"/>
      <c r="T164" s="85"/>
      <c r="U164" s="38"/>
      <c r="V164" s="38"/>
      <c r="W164" s="38"/>
      <c r="X164" s="38"/>
      <c r="Y164" s="38"/>
      <c r="Z164" s="38"/>
      <c r="AA164" s="38"/>
      <c r="AB164" s="38"/>
      <c r="AC164" s="38"/>
      <c r="AD164" s="38"/>
      <c r="AE164" s="38"/>
      <c r="AT164" s="17" t="s">
        <v>215</v>
      </c>
      <c r="AU164" s="17" t="s">
        <v>83</v>
      </c>
    </row>
    <row r="165" s="13" customFormat="1">
      <c r="A165" s="13"/>
      <c r="B165" s="245"/>
      <c r="C165" s="246"/>
      <c r="D165" s="240" t="s">
        <v>217</v>
      </c>
      <c r="E165" s="247" t="s">
        <v>19</v>
      </c>
      <c r="F165" s="248" t="s">
        <v>1077</v>
      </c>
      <c r="G165" s="246"/>
      <c r="H165" s="247" t="s">
        <v>19</v>
      </c>
      <c r="I165" s="249"/>
      <c r="J165" s="246"/>
      <c r="K165" s="246"/>
      <c r="L165" s="250"/>
      <c r="M165" s="251"/>
      <c r="N165" s="252"/>
      <c r="O165" s="252"/>
      <c r="P165" s="252"/>
      <c r="Q165" s="252"/>
      <c r="R165" s="252"/>
      <c r="S165" s="252"/>
      <c r="T165" s="253"/>
      <c r="U165" s="13"/>
      <c r="V165" s="13"/>
      <c r="W165" s="13"/>
      <c r="X165" s="13"/>
      <c r="Y165" s="13"/>
      <c r="Z165" s="13"/>
      <c r="AA165" s="13"/>
      <c r="AB165" s="13"/>
      <c r="AC165" s="13"/>
      <c r="AD165" s="13"/>
      <c r="AE165" s="13"/>
      <c r="AT165" s="254" t="s">
        <v>217</v>
      </c>
      <c r="AU165" s="254" t="s">
        <v>83</v>
      </c>
      <c r="AV165" s="13" t="s">
        <v>81</v>
      </c>
      <c r="AW165" s="13" t="s">
        <v>35</v>
      </c>
      <c r="AX165" s="13" t="s">
        <v>74</v>
      </c>
      <c r="AY165" s="254" t="s">
        <v>204</v>
      </c>
    </row>
    <row r="166" s="14" customFormat="1">
      <c r="A166" s="14"/>
      <c r="B166" s="255"/>
      <c r="C166" s="256"/>
      <c r="D166" s="240" t="s">
        <v>217</v>
      </c>
      <c r="E166" s="257" t="s">
        <v>19</v>
      </c>
      <c r="F166" s="258" t="s">
        <v>1739</v>
      </c>
      <c r="G166" s="256"/>
      <c r="H166" s="259">
        <v>10.5</v>
      </c>
      <c r="I166" s="260"/>
      <c r="J166" s="256"/>
      <c r="K166" s="256"/>
      <c r="L166" s="261"/>
      <c r="M166" s="262"/>
      <c r="N166" s="263"/>
      <c r="O166" s="263"/>
      <c r="P166" s="263"/>
      <c r="Q166" s="263"/>
      <c r="R166" s="263"/>
      <c r="S166" s="263"/>
      <c r="T166" s="264"/>
      <c r="U166" s="14"/>
      <c r="V166" s="14"/>
      <c r="W166" s="14"/>
      <c r="X166" s="14"/>
      <c r="Y166" s="14"/>
      <c r="Z166" s="14"/>
      <c r="AA166" s="14"/>
      <c r="AB166" s="14"/>
      <c r="AC166" s="14"/>
      <c r="AD166" s="14"/>
      <c r="AE166" s="14"/>
      <c r="AT166" s="265" t="s">
        <v>217</v>
      </c>
      <c r="AU166" s="265" t="s">
        <v>83</v>
      </c>
      <c r="AV166" s="14" t="s">
        <v>83</v>
      </c>
      <c r="AW166" s="14" t="s">
        <v>35</v>
      </c>
      <c r="AX166" s="14" t="s">
        <v>74</v>
      </c>
      <c r="AY166" s="265" t="s">
        <v>204</v>
      </c>
    </row>
    <row r="167" s="15" customFormat="1">
      <c r="A167" s="15"/>
      <c r="B167" s="266"/>
      <c r="C167" s="267"/>
      <c r="D167" s="240" t="s">
        <v>217</v>
      </c>
      <c r="E167" s="268" t="s">
        <v>19</v>
      </c>
      <c r="F167" s="269" t="s">
        <v>268</v>
      </c>
      <c r="G167" s="267"/>
      <c r="H167" s="270">
        <v>10.5</v>
      </c>
      <c r="I167" s="271"/>
      <c r="J167" s="267"/>
      <c r="K167" s="267"/>
      <c r="L167" s="272"/>
      <c r="M167" s="273"/>
      <c r="N167" s="274"/>
      <c r="O167" s="274"/>
      <c r="P167" s="274"/>
      <c r="Q167" s="274"/>
      <c r="R167" s="274"/>
      <c r="S167" s="274"/>
      <c r="T167" s="275"/>
      <c r="U167" s="15"/>
      <c r="V167" s="15"/>
      <c r="W167" s="15"/>
      <c r="X167" s="15"/>
      <c r="Y167" s="15"/>
      <c r="Z167" s="15"/>
      <c r="AA167" s="15"/>
      <c r="AB167" s="15"/>
      <c r="AC167" s="15"/>
      <c r="AD167" s="15"/>
      <c r="AE167" s="15"/>
      <c r="AT167" s="276" t="s">
        <v>217</v>
      </c>
      <c r="AU167" s="276" t="s">
        <v>83</v>
      </c>
      <c r="AV167" s="15" t="s">
        <v>104</v>
      </c>
      <c r="AW167" s="15" t="s">
        <v>35</v>
      </c>
      <c r="AX167" s="15" t="s">
        <v>81</v>
      </c>
      <c r="AY167" s="276" t="s">
        <v>204</v>
      </c>
    </row>
    <row r="168" s="2" customFormat="1" ht="21.75" customHeight="1">
      <c r="A168" s="38"/>
      <c r="B168" s="39"/>
      <c r="C168" s="227" t="s">
        <v>283</v>
      </c>
      <c r="D168" s="227" t="s">
        <v>207</v>
      </c>
      <c r="E168" s="228" t="s">
        <v>1079</v>
      </c>
      <c r="F168" s="229" t="s">
        <v>1080</v>
      </c>
      <c r="G168" s="230" t="s">
        <v>250</v>
      </c>
      <c r="H168" s="231">
        <v>173.63800000000001</v>
      </c>
      <c r="I168" s="232"/>
      <c r="J168" s="233">
        <f>ROUND(I168*H168,2)</f>
        <v>0</v>
      </c>
      <c r="K168" s="229" t="s">
        <v>1006</v>
      </c>
      <c r="L168" s="44"/>
      <c r="M168" s="234" t="s">
        <v>19</v>
      </c>
      <c r="N168" s="235" t="s">
        <v>45</v>
      </c>
      <c r="O168" s="84"/>
      <c r="P168" s="236">
        <f>O168*H168</f>
        <v>0</v>
      </c>
      <c r="Q168" s="236">
        <v>0</v>
      </c>
      <c r="R168" s="236">
        <f>Q168*H168</f>
        <v>0</v>
      </c>
      <c r="S168" s="236">
        <v>0</v>
      </c>
      <c r="T168" s="237">
        <f>S168*H168</f>
        <v>0</v>
      </c>
      <c r="U168" s="38"/>
      <c r="V168" s="38"/>
      <c r="W168" s="38"/>
      <c r="X168" s="38"/>
      <c r="Y168" s="38"/>
      <c r="Z168" s="38"/>
      <c r="AA168" s="38"/>
      <c r="AB168" s="38"/>
      <c r="AC168" s="38"/>
      <c r="AD168" s="38"/>
      <c r="AE168" s="38"/>
      <c r="AR168" s="238" t="s">
        <v>104</v>
      </c>
      <c r="AT168" s="238" t="s">
        <v>207</v>
      </c>
      <c r="AU168" s="238" t="s">
        <v>83</v>
      </c>
      <c r="AY168" s="17" t="s">
        <v>204</v>
      </c>
      <c r="BE168" s="239">
        <f>IF(N168="základní",J168,0)</f>
        <v>0</v>
      </c>
      <c r="BF168" s="239">
        <f>IF(N168="snížená",J168,0)</f>
        <v>0</v>
      </c>
      <c r="BG168" s="239">
        <f>IF(N168="zákl. přenesená",J168,0)</f>
        <v>0</v>
      </c>
      <c r="BH168" s="239">
        <f>IF(N168="sníž. přenesená",J168,0)</f>
        <v>0</v>
      </c>
      <c r="BI168" s="239">
        <f>IF(N168="nulová",J168,0)</f>
        <v>0</v>
      </c>
      <c r="BJ168" s="17" t="s">
        <v>81</v>
      </c>
      <c r="BK168" s="239">
        <f>ROUND(I168*H168,2)</f>
        <v>0</v>
      </c>
      <c r="BL168" s="17" t="s">
        <v>104</v>
      </c>
      <c r="BM168" s="238" t="s">
        <v>1740</v>
      </c>
    </row>
    <row r="169" s="2" customFormat="1">
      <c r="A169" s="38"/>
      <c r="B169" s="39"/>
      <c r="C169" s="40"/>
      <c r="D169" s="240" t="s">
        <v>213</v>
      </c>
      <c r="E169" s="40"/>
      <c r="F169" s="241" t="s">
        <v>1082</v>
      </c>
      <c r="G169" s="40"/>
      <c r="H169" s="40"/>
      <c r="I169" s="147"/>
      <c r="J169" s="40"/>
      <c r="K169" s="40"/>
      <c r="L169" s="44"/>
      <c r="M169" s="242"/>
      <c r="N169" s="243"/>
      <c r="O169" s="84"/>
      <c r="P169" s="84"/>
      <c r="Q169" s="84"/>
      <c r="R169" s="84"/>
      <c r="S169" s="84"/>
      <c r="T169" s="85"/>
      <c r="U169" s="38"/>
      <c r="V169" s="38"/>
      <c r="W169" s="38"/>
      <c r="X169" s="38"/>
      <c r="Y169" s="38"/>
      <c r="Z169" s="38"/>
      <c r="AA169" s="38"/>
      <c r="AB169" s="38"/>
      <c r="AC169" s="38"/>
      <c r="AD169" s="38"/>
      <c r="AE169" s="38"/>
      <c r="AT169" s="17" t="s">
        <v>213</v>
      </c>
      <c r="AU169" s="17" t="s">
        <v>83</v>
      </c>
    </row>
    <row r="170" s="14" customFormat="1">
      <c r="A170" s="14"/>
      <c r="B170" s="255"/>
      <c r="C170" s="256"/>
      <c r="D170" s="240" t="s">
        <v>217</v>
      </c>
      <c r="E170" s="257" t="s">
        <v>19</v>
      </c>
      <c r="F170" s="258" t="s">
        <v>1741</v>
      </c>
      <c r="G170" s="256"/>
      <c r="H170" s="259">
        <v>173.63800000000001</v>
      </c>
      <c r="I170" s="260"/>
      <c r="J170" s="256"/>
      <c r="K170" s="256"/>
      <c r="L170" s="261"/>
      <c r="M170" s="262"/>
      <c r="N170" s="263"/>
      <c r="O170" s="263"/>
      <c r="P170" s="263"/>
      <c r="Q170" s="263"/>
      <c r="R170" s="263"/>
      <c r="S170" s="263"/>
      <c r="T170" s="264"/>
      <c r="U170" s="14"/>
      <c r="V170" s="14"/>
      <c r="W170" s="14"/>
      <c r="X170" s="14"/>
      <c r="Y170" s="14"/>
      <c r="Z170" s="14"/>
      <c r="AA170" s="14"/>
      <c r="AB170" s="14"/>
      <c r="AC170" s="14"/>
      <c r="AD170" s="14"/>
      <c r="AE170" s="14"/>
      <c r="AT170" s="265" t="s">
        <v>217</v>
      </c>
      <c r="AU170" s="265" t="s">
        <v>83</v>
      </c>
      <c r="AV170" s="14" t="s">
        <v>83</v>
      </c>
      <c r="AW170" s="14" t="s">
        <v>35</v>
      </c>
      <c r="AX170" s="14" t="s">
        <v>81</v>
      </c>
      <c r="AY170" s="265" t="s">
        <v>204</v>
      </c>
    </row>
    <row r="171" s="2" customFormat="1" ht="21.75" customHeight="1">
      <c r="A171" s="38"/>
      <c r="B171" s="39"/>
      <c r="C171" s="227" t="s">
        <v>292</v>
      </c>
      <c r="D171" s="227" t="s">
        <v>207</v>
      </c>
      <c r="E171" s="228" t="s">
        <v>1084</v>
      </c>
      <c r="F171" s="229" t="s">
        <v>1085</v>
      </c>
      <c r="G171" s="230" t="s">
        <v>261</v>
      </c>
      <c r="H171" s="231">
        <v>30.530999999999999</v>
      </c>
      <c r="I171" s="232"/>
      <c r="J171" s="233">
        <f>ROUND(I171*H171,2)</f>
        <v>0</v>
      </c>
      <c r="K171" s="229" t="s">
        <v>1006</v>
      </c>
      <c r="L171" s="44"/>
      <c r="M171" s="234" t="s">
        <v>19</v>
      </c>
      <c r="N171" s="235" t="s">
        <v>45</v>
      </c>
      <c r="O171" s="84"/>
      <c r="P171" s="236">
        <f>O171*H171</f>
        <v>0</v>
      </c>
      <c r="Q171" s="236">
        <v>0</v>
      </c>
      <c r="R171" s="236">
        <f>Q171*H171</f>
        <v>0</v>
      </c>
      <c r="S171" s="236">
        <v>0</v>
      </c>
      <c r="T171" s="237">
        <f>S171*H171</f>
        <v>0</v>
      </c>
      <c r="U171" s="38"/>
      <c r="V171" s="38"/>
      <c r="W171" s="38"/>
      <c r="X171" s="38"/>
      <c r="Y171" s="38"/>
      <c r="Z171" s="38"/>
      <c r="AA171" s="38"/>
      <c r="AB171" s="38"/>
      <c r="AC171" s="38"/>
      <c r="AD171" s="38"/>
      <c r="AE171" s="38"/>
      <c r="AR171" s="238" t="s">
        <v>104</v>
      </c>
      <c r="AT171" s="238" t="s">
        <v>207</v>
      </c>
      <c r="AU171" s="238" t="s">
        <v>83</v>
      </c>
      <c r="AY171" s="17" t="s">
        <v>204</v>
      </c>
      <c r="BE171" s="239">
        <f>IF(N171="základní",J171,0)</f>
        <v>0</v>
      </c>
      <c r="BF171" s="239">
        <f>IF(N171="snížená",J171,0)</f>
        <v>0</v>
      </c>
      <c r="BG171" s="239">
        <f>IF(N171="zákl. přenesená",J171,0)</f>
        <v>0</v>
      </c>
      <c r="BH171" s="239">
        <f>IF(N171="sníž. přenesená",J171,0)</f>
        <v>0</v>
      </c>
      <c r="BI171" s="239">
        <f>IF(N171="nulová",J171,0)</f>
        <v>0</v>
      </c>
      <c r="BJ171" s="17" t="s">
        <v>81</v>
      </c>
      <c r="BK171" s="239">
        <f>ROUND(I171*H171,2)</f>
        <v>0</v>
      </c>
      <c r="BL171" s="17" t="s">
        <v>104</v>
      </c>
      <c r="BM171" s="238" t="s">
        <v>1742</v>
      </c>
    </row>
    <row r="172" s="2" customFormat="1">
      <c r="A172" s="38"/>
      <c r="B172" s="39"/>
      <c r="C172" s="40"/>
      <c r="D172" s="240" t="s">
        <v>213</v>
      </c>
      <c r="E172" s="40"/>
      <c r="F172" s="241" t="s">
        <v>1087</v>
      </c>
      <c r="G172" s="40"/>
      <c r="H172" s="40"/>
      <c r="I172" s="147"/>
      <c r="J172" s="40"/>
      <c r="K172" s="40"/>
      <c r="L172" s="44"/>
      <c r="M172" s="242"/>
      <c r="N172" s="243"/>
      <c r="O172" s="84"/>
      <c r="P172" s="84"/>
      <c r="Q172" s="84"/>
      <c r="R172" s="84"/>
      <c r="S172" s="84"/>
      <c r="T172" s="85"/>
      <c r="U172" s="38"/>
      <c r="V172" s="38"/>
      <c r="W172" s="38"/>
      <c r="X172" s="38"/>
      <c r="Y172" s="38"/>
      <c r="Z172" s="38"/>
      <c r="AA172" s="38"/>
      <c r="AB172" s="38"/>
      <c r="AC172" s="38"/>
      <c r="AD172" s="38"/>
      <c r="AE172" s="38"/>
      <c r="AT172" s="17" t="s">
        <v>213</v>
      </c>
      <c r="AU172" s="17" t="s">
        <v>83</v>
      </c>
    </row>
    <row r="173" s="2" customFormat="1">
      <c r="A173" s="38"/>
      <c r="B173" s="39"/>
      <c r="C173" s="40"/>
      <c r="D173" s="240" t="s">
        <v>215</v>
      </c>
      <c r="E173" s="40"/>
      <c r="F173" s="244" t="s">
        <v>1088</v>
      </c>
      <c r="G173" s="40"/>
      <c r="H173" s="40"/>
      <c r="I173" s="147"/>
      <c r="J173" s="40"/>
      <c r="K173" s="40"/>
      <c r="L173" s="44"/>
      <c r="M173" s="242"/>
      <c r="N173" s="243"/>
      <c r="O173" s="84"/>
      <c r="P173" s="84"/>
      <c r="Q173" s="84"/>
      <c r="R173" s="84"/>
      <c r="S173" s="84"/>
      <c r="T173" s="85"/>
      <c r="U173" s="38"/>
      <c r="V173" s="38"/>
      <c r="W173" s="38"/>
      <c r="X173" s="38"/>
      <c r="Y173" s="38"/>
      <c r="Z173" s="38"/>
      <c r="AA173" s="38"/>
      <c r="AB173" s="38"/>
      <c r="AC173" s="38"/>
      <c r="AD173" s="38"/>
      <c r="AE173" s="38"/>
      <c r="AT173" s="17" t="s">
        <v>215</v>
      </c>
      <c r="AU173" s="17" t="s">
        <v>83</v>
      </c>
    </row>
    <row r="174" s="13" customFormat="1">
      <c r="A174" s="13"/>
      <c r="B174" s="245"/>
      <c r="C174" s="246"/>
      <c r="D174" s="240" t="s">
        <v>217</v>
      </c>
      <c r="E174" s="247" t="s">
        <v>19</v>
      </c>
      <c r="F174" s="248" t="s">
        <v>1743</v>
      </c>
      <c r="G174" s="246"/>
      <c r="H174" s="247" t="s">
        <v>19</v>
      </c>
      <c r="I174" s="249"/>
      <c r="J174" s="246"/>
      <c r="K174" s="246"/>
      <c r="L174" s="250"/>
      <c r="M174" s="251"/>
      <c r="N174" s="252"/>
      <c r="O174" s="252"/>
      <c r="P174" s="252"/>
      <c r="Q174" s="252"/>
      <c r="R174" s="252"/>
      <c r="S174" s="252"/>
      <c r="T174" s="253"/>
      <c r="U174" s="13"/>
      <c r="V174" s="13"/>
      <c r="W174" s="13"/>
      <c r="X174" s="13"/>
      <c r="Y174" s="13"/>
      <c r="Z174" s="13"/>
      <c r="AA174" s="13"/>
      <c r="AB174" s="13"/>
      <c r="AC174" s="13"/>
      <c r="AD174" s="13"/>
      <c r="AE174" s="13"/>
      <c r="AT174" s="254" t="s">
        <v>217</v>
      </c>
      <c r="AU174" s="254" t="s">
        <v>83</v>
      </c>
      <c r="AV174" s="13" t="s">
        <v>81</v>
      </c>
      <c r="AW174" s="13" t="s">
        <v>35</v>
      </c>
      <c r="AX174" s="13" t="s">
        <v>74</v>
      </c>
      <c r="AY174" s="254" t="s">
        <v>204</v>
      </c>
    </row>
    <row r="175" s="14" customFormat="1">
      <c r="A175" s="14"/>
      <c r="B175" s="255"/>
      <c r="C175" s="256"/>
      <c r="D175" s="240" t="s">
        <v>217</v>
      </c>
      <c r="E175" s="257" t="s">
        <v>19</v>
      </c>
      <c r="F175" s="258" t="s">
        <v>1744</v>
      </c>
      <c r="G175" s="256"/>
      <c r="H175" s="259">
        <v>17.331</v>
      </c>
      <c r="I175" s="260"/>
      <c r="J175" s="256"/>
      <c r="K175" s="256"/>
      <c r="L175" s="261"/>
      <c r="M175" s="262"/>
      <c r="N175" s="263"/>
      <c r="O175" s="263"/>
      <c r="P175" s="263"/>
      <c r="Q175" s="263"/>
      <c r="R175" s="263"/>
      <c r="S175" s="263"/>
      <c r="T175" s="264"/>
      <c r="U175" s="14"/>
      <c r="V175" s="14"/>
      <c r="W175" s="14"/>
      <c r="X175" s="14"/>
      <c r="Y175" s="14"/>
      <c r="Z175" s="14"/>
      <c r="AA175" s="14"/>
      <c r="AB175" s="14"/>
      <c r="AC175" s="14"/>
      <c r="AD175" s="14"/>
      <c r="AE175" s="14"/>
      <c r="AT175" s="265" t="s">
        <v>217</v>
      </c>
      <c r="AU175" s="265" t="s">
        <v>83</v>
      </c>
      <c r="AV175" s="14" t="s">
        <v>83</v>
      </c>
      <c r="AW175" s="14" t="s">
        <v>35</v>
      </c>
      <c r="AX175" s="14" t="s">
        <v>74</v>
      </c>
      <c r="AY175" s="265" t="s">
        <v>204</v>
      </c>
    </row>
    <row r="176" s="13" customFormat="1">
      <c r="A176" s="13"/>
      <c r="B176" s="245"/>
      <c r="C176" s="246"/>
      <c r="D176" s="240" t="s">
        <v>217</v>
      </c>
      <c r="E176" s="247" t="s">
        <v>19</v>
      </c>
      <c r="F176" s="248" t="s">
        <v>1089</v>
      </c>
      <c r="G176" s="246"/>
      <c r="H176" s="247" t="s">
        <v>19</v>
      </c>
      <c r="I176" s="249"/>
      <c r="J176" s="246"/>
      <c r="K176" s="246"/>
      <c r="L176" s="250"/>
      <c r="M176" s="251"/>
      <c r="N176" s="252"/>
      <c r="O176" s="252"/>
      <c r="P176" s="252"/>
      <c r="Q176" s="252"/>
      <c r="R176" s="252"/>
      <c r="S176" s="252"/>
      <c r="T176" s="253"/>
      <c r="U176" s="13"/>
      <c r="V176" s="13"/>
      <c r="W176" s="13"/>
      <c r="X176" s="13"/>
      <c r="Y176" s="13"/>
      <c r="Z176" s="13"/>
      <c r="AA176" s="13"/>
      <c r="AB176" s="13"/>
      <c r="AC176" s="13"/>
      <c r="AD176" s="13"/>
      <c r="AE176" s="13"/>
      <c r="AT176" s="254" t="s">
        <v>217</v>
      </c>
      <c r="AU176" s="254" t="s">
        <v>83</v>
      </c>
      <c r="AV176" s="13" t="s">
        <v>81</v>
      </c>
      <c r="AW176" s="13" t="s">
        <v>35</v>
      </c>
      <c r="AX176" s="13" t="s">
        <v>74</v>
      </c>
      <c r="AY176" s="254" t="s">
        <v>204</v>
      </c>
    </row>
    <row r="177" s="14" customFormat="1">
      <c r="A177" s="14"/>
      <c r="B177" s="255"/>
      <c r="C177" s="256"/>
      <c r="D177" s="240" t="s">
        <v>217</v>
      </c>
      <c r="E177" s="257" t="s">
        <v>19</v>
      </c>
      <c r="F177" s="258" t="s">
        <v>1090</v>
      </c>
      <c r="G177" s="256"/>
      <c r="H177" s="259">
        <v>13.199999999999999</v>
      </c>
      <c r="I177" s="260"/>
      <c r="J177" s="256"/>
      <c r="K177" s="256"/>
      <c r="L177" s="261"/>
      <c r="M177" s="262"/>
      <c r="N177" s="263"/>
      <c r="O177" s="263"/>
      <c r="P177" s="263"/>
      <c r="Q177" s="263"/>
      <c r="R177" s="263"/>
      <c r="S177" s="263"/>
      <c r="T177" s="264"/>
      <c r="U177" s="14"/>
      <c r="V177" s="14"/>
      <c r="W177" s="14"/>
      <c r="X177" s="14"/>
      <c r="Y177" s="14"/>
      <c r="Z177" s="14"/>
      <c r="AA177" s="14"/>
      <c r="AB177" s="14"/>
      <c r="AC177" s="14"/>
      <c r="AD177" s="14"/>
      <c r="AE177" s="14"/>
      <c r="AT177" s="265" t="s">
        <v>217</v>
      </c>
      <c r="AU177" s="265" t="s">
        <v>83</v>
      </c>
      <c r="AV177" s="14" t="s">
        <v>83</v>
      </c>
      <c r="AW177" s="14" t="s">
        <v>35</v>
      </c>
      <c r="AX177" s="14" t="s">
        <v>74</v>
      </c>
      <c r="AY177" s="265" t="s">
        <v>204</v>
      </c>
    </row>
    <row r="178" s="15" customFormat="1">
      <c r="A178" s="15"/>
      <c r="B178" s="266"/>
      <c r="C178" s="267"/>
      <c r="D178" s="240" t="s">
        <v>217</v>
      </c>
      <c r="E178" s="268" t="s">
        <v>19</v>
      </c>
      <c r="F178" s="269" t="s">
        <v>268</v>
      </c>
      <c r="G178" s="267"/>
      <c r="H178" s="270">
        <v>30.530999999999999</v>
      </c>
      <c r="I178" s="271"/>
      <c r="J178" s="267"/>
      <c r="K178" s="267"/>
      <c r="L178" s="272"/>
      <c r="M178" s="273"/>
      <c r="N178" s="274"/>
      <c r="O178" s="274"/>
      <c r="P178" s="274"/>
      <c r="Q178" s="274"/>
      <c r="R178" s="274"/>
      <c r="S178" s="274"/>
      <c r="T178" s="275"/>
      <c r="U178" s="15"/>
      <c r="V178" s="15"/>
      <c r="W178" s="15"/>
      <c r="X178" s="15"/>
      <c r="Y178" s="15"/>
      <c r="Z178" s="15"/>
      <c r="AA178" s="15"/>
      <c r="AB178" s="15"/>
      <c r="AC178" s="15"/>
      <c r="AD178" s="15"/>
      <c r="AE178" s="15"/>
      <c r="AT178" s="276" t="s">
        <v>217</v>
      </c>
      <c r="AU178" s="276" t="s">
        <v>83</v>
      </c>
      <c r="AV178" s="15" t="s">
        <v>104</v>
      </c>
      <c r="AW178" s="15" t="s">
        <v>35</v>
      </c>
      <c r="AX178" s="15" t="s">
        <v>81</v>
      </c>
      <c r="AY178" s="276" t="s">
        <v>204</v>
      </c>
    </row>
    <row r="179" s="2" customFormat="1" ht="16.5" customHeight="1">
      <c r="A179" s="38"/>
      <c r="B179" s="39"/>
      <c r="C179" s="277" t="s">
        <v>300</v>
      </c>
      <c r="D179" s="277" t="s">
        <v>270</v>
      </c>
      <c r="E179" s="278" t="s">
        <v>1091</v>
      </c>
      <c r="F179" s="279" t="s">
        <v>1092</v>
      </c>
      <c r="G179" s="280" t="s">
        <v>250</v>
      </c>
      <c r="H179" s="281">
        <v>21.120000000000001</v>
      </c>
      <c r="I179" s="282"/>
      <c r="J179" s="283">
        <f>ROUND(I179*H179,2)</f>
        <v>0</v>
      </c>
      <c r="K179" s="279" t="s">
        <v>1006</v>
      </c>
      <c r="L179" s="284"/>
      <c r="M179" s="285" t="s">
        <v>19</v>
      </c>
      <c r="N179" s="286" t="s">
        <v>45</v>
      </c>
      <c r="O179" s="84"/>
      <c r="P179" s="236">
        <f>O179*H179</f>
        <v>0</v>
      </c>
      <c r="Q179" s="236">
        <v>1</v>
      </c>
      <c r="R179" s="236">
        <f>Q179*H179</f>
        <v>21.120000000000001</v>
      </c>
      <c r="S179" s="236">
        <v>0</v>
      </c>
      <c r="T179" s="237">
        <f>S179*H179</f>
        <v>0</v>
      </c>
      <c r="U179" s="38"/>
      <c r="V179" s="38"/>
      <c r="W179" s="38"/>
      <c r="X179" s="38"/>
      <c r="Y179" s="38"/>
      <c r="Z179" s="38"/>
      <c r="AA179" s="38"/>
      <c r="AB179" s="38"/>
      <c r="AC179" s="38"/>
      <c r="AD179" s="38"/>
      <c r="AE179" s="38"/>
      <c r="AR179" s="238" t="s">
        <v>252</v>
      </c>
      <c r="AT179" s="238" t="s">
        <v>270</v>
      </c>
      <c r="AU179" s="238" t="s">
        <v>83</v>
      </c>
      <c r="AY179" s="17" t="s">
        <v>204</v>
      </c>
      <c r="BE179" s="239">
        <f>IF(N179="základní",J179,0)</f>
        <v>0</v>
      </c>
      <c r="BF179" s="239">
        <f>IF(N179="snížená",J179,0)</f>
        <v>0</v>
      </c>
      <c r="BG179" s="239">
        <f>IF(N179="zákl. přenesená",J179,0)</f>
        <v>0</v>
      </c>
      <c r="BH179" s="239">
        <f>IF(N179="sníž. přenesená",J179,0)</f>
        <v>0</v>
      </c>
      <c r="BI179" s="239">
        <f>IF(N179="nulová",J179,0)</f>
        <v>0</v>
      </c>
      <c r="BJ179" s="17" t="s">
        <v>81</v>
      </c>
      <c r="BK179" s="239">
        <f>ROUND(I179*H179,2)</f>
        <v>0</v>
      </c>
      <c r="BL179" s="17" t="s">
        <v>104</v>
      </c>
      <c r="BM179" s="238" t="s">
        <v>1745</v>
      </c>
    </row>
    <row r="180" s="2" customFormat="1">
      <c r="A180" s="38"/>
      <c r="B180" s="39"/>
      <c r="C180" s="40"/>
      <c r="D180" s="240" t="s">
        <v>213</v>
      </c>
      <c r="E180" s="40"/>
      <c r="F180" s="241" t="s">
        <v>1092</v>
      </c>
      <c r="G180" s="40"/>
      <c r="H180" s="40"/>
      <c r="I180" s="147"/>
      <c r="J180" s="40"/>
      <c r="K180" s="40"/>
      <c r="L180" s="44"/>
      <c r="M180" s="242"/>
      <c r="N180" s="243"/>
      <c r="O180" s="84"/>
      <c r="P180" s="84"/>
      <c r="Q180" s="84"/>
      <c r="R180" s="84"/>
      <c r="S180" s="84"/>
      <c r="T180" s="85"/>
      <c r="U180" s="38"/>
      <c r="V180" s="38"/>
      <c r="W180" s="38"/>
      <c r="X180" s="38"/>
      <c r="Y180" s="38"/>
      <c r="Z180" s="38"/>
      <c r="AA180" s="38"/>
      <c r="AB180" s="38"/>
      <c r="AC180" s="38"/>
      <c r="AD180" s="38"/>
      <c r="AE180" s="38"/>
      <c r="AT180" s="17" t="s">
        <v>213</v>
      </c>
      <c r="AU180" s="17" t="s">
        <v>83</v>
      </c>
    </row>
    <row r="181" s="14" customFormat="1">
      <c r="A181" s="14"/>
      <c r="B181" s="255"/>
      <c r="C181" s="256"/>
      <c r="D181" s="240" t="s">
        <v>217</v>
      </c>
      <c r="E181" s="257" t="s">
        <v>19</v>
      </c>
      <c r="F181" s="258" t="s">
        <v>1094</v>
      </c>
      <c r="G181" s="256"/>
      <c r="H181" s="259">
        <v>21.120000000000001</v>
      </c>
      <c r="I181" s="260"/>
      <c r="J181" s="256"/>
      <c r="K181" s="256"/>
      <c r="L181" s="261"/>
      <c r="M181" s="262"/>
      <c r="N181" s="263"/>
      <c r="O181" s="263"/>
      <c r="P181" s="263"/>
      <c r="Q181" s="263"/>
      <c r="R181" s="263"/>
      <c r="S181" s="263"/>
      <c r="T181" s="264"/>
      <c r="U181" s="14"/>
      <c r="V181" s="14"/>
      <c r="W181" s="14"/>
      <c r="X181" s="14"/>
      <c r="Y181" s="14"/>
      <c r="Z181" s="14"/>
      <c r="AA181" s="14"/>
      <c r="AB181" s="14"/>
      <c r="AC181" s="14"/>
      <c r="AD181" s="14"/>
      <c r="AE181" s="14"/>
      <c r="AT181" s="265" t="s">
        <v>217</v>
      </c>
      <c r="AU181" s="265" t="s">
        <v>83</v>
      </c>
      <c r="AV181" s="14" t="s">
        <v>83</v>
      </c>
      <c r="AW181" s="14" t="s">
        <v>35</v>
      </c>
      <c r="AX181" s="14" t="s">
        <v>81</v>
      </c>
      <c r="AY181" s="265" t="s">
        <v>204</v>
      </c>
    </row>
    <row r="182" s="2" customFormat="1" ht="21.75" customHeight="1">
      <c r="A182" s="38"/>
      <c r="B182" s="39"/>
      <c r="C182" s="227" t="s">
        <v>8</v>
      </c>
      <c r="D182" s="227" t="s">
        <v>207</v>
      </c>
      <c r="E182" s="228" t="s">
        <v>1095</v>
      </c>
      <c r="F182" s="229" t="s">
        <v>1096</v>
      </c>
      <c r="G182" s="230" t="s">
        <v>525</v>
      </c>
      <c r="H182" s="231">
        <v>57.200000000000003</v>
      </c>
      <c r="I182" s="232"/>
      <c r="J182" s="233">
        <f>ROUND(I182*H182,2)</f>
        <v>0</v>
      </c>
      <c r="K182" s="229" t="s">
        <v>1006</v>
      </c>
      <c r="L182" s="44"/>
      <c r="M182" s="234" t="s">
        <v>19</v>
      </c>
      <c r="N182" s="235" t="s">
        <v>45</v>
      </c>
      <c r="O182" s="84"/>
      <c r="P182" s="236">
        <f>O182*H182</f>
        <v>0</v>
      </c>
      <c r="Q182" s="236">
        <v>0</v>
      </c>
      <c r="R182" s="236">
        <f>Q182*H182</f>
        <v>0</v>
      </c>
      <c r="S182" s="236">
        <v>0</v>
      </c>
      <c r="T182" s="237">
        <f>S182*H182</f>
        <v>0</v>
      </c>
      <c r="U182" s="38"/>
      <c r="V182" s="38"/>
      <c r="W182" s="38"/>
      <c r="X182" s="38"/>
      <c r="Y182" s="38"/>
      <c r="Z182" s="38"/>
      <c r="AA182" s="38"/>
      <c r="AB182" s="38"/>
      <c r="AC182" s="38"/>
      <c r="AD182" s="38"/>
      <c r="AE182" s="38"/>
      <c r="AR182" s="238" t="s">
        <v>104</v>
      </c>
      <c r="AT182" s="238" t="s">
        <v>207</v>
      </c>
      <c r="AU182" s="238" t="s">
        <v>83</v>
      </c>
      <c r="AY182" s="17" t="s">
        <v>204</v>
      </c>
      <c r="BE182" s="239">
        <f>IF(N182="základní",J182,0)</f>
        <v>0</v>
      </c>
      <c r="BF182" s="239">
        <f>IF(N182="snížená",J182,0)</f>
        <v>0</v>
      </c>
      <c r="BG182" s="239">
        <f>IF(N182="zákl. přenesená",J182,0)</f>
        <v>0</v>
      </c>
      <c r="BH182" s="239">
        <f>IF(N182="sníž. přenesená",J182,0)</f>
        <v>0</v>
      </c>
      <c r="BI182" s="239">
        <f>IF(N182="nulová",J182,0)</f>
        <v>0</v>
      </c>
      <c r="BJ182" s="17" t="s">
        <v>81</v>
      </c>
      <c r="BK182" s="239">
        <f>ROUND(I182*H182,2)</f>
        <v>0</v>
      </c>
      <c r="BL182" s="17" t="s">
        <v>104</v>
      </c>
      <c r="BM182" s="238" t="s">
        <v>1746</v>
      </c>
    </row>
    <row r="183" s="2" customFormat="1">
      <c r="A183" s="38"/>
      <c r="B183" s="39"/>
      <c r="C183" s="40"/>
      <c r="D183" s="240" t="s">
        <v>213</v>
      </c>
      <c r="E183" s="40"/>
      <c r="F183" s="241" t="s">
        <v>1098</v>
      </c>
      <c r="G183" s="40"/>
      <c r="H183" s="40"/>
      <c r="I183" s="147"/>
      <c r="J183" s="40"/>
      <c r="K183" s="40"/>
      <c r="L183" s="44"/>
      <c r="M183" s="242"/>
      <c r="N183" s="243"/>
      <c r="O183" s="84"/>
      <c r="P183" s="84"/>
      <c r="Q183" s="84"/>
      <c r="R183" s="84"/>
      <c r="S183" s="84"/>
      <c r="T183" s="85"/>
      <c r="U183" s="38"/>
      <c r="V183" s="38"/>
      <c r="W183" s="38"/>
      <c r="X183" s="38"/>
      <c r="Y183" s="38"/>
      <c r="Z183" s="38"/>
      <c r="AA183" s="38"/>
      <c r="AB183" s="38"/>
      <c r="AC183" s="38"/>
      <c r="AD183" s="38"/>
      <c r="AE183" s="38"/>
      <c r="AT183" s="17" t="s">
        <v>213</v>
      </c>
      <c r="AU183" s="17" t="s">
        <v>83</v>
      </c>
    </row>
    <row r="184" s="2" customFormat="1">
      <c r="A184" s="38"/>
      <c r="B184" s="39"/>
      <c r="C184" s="40"/>
      <c r="D184" s="240" t="s">
        <v>215</v>
      </c>
      <c r="E184" s="40"/>
      <c r="F184" s="244" t="s">
        <v>1099</v>
      </c>
      <c r="G184" s="40"/>
      <c r="H184" s="40"/>
      <c r="I184" s="147"/>
      <c r="J184" s="40"/>
      <c r="K184" s="40"/>
      <c r="L184" s="44"/>
      <c r="M184" s="242"/>
      <c r="N184" s="243"/>
      <c r="O184" s="84"/>
      <c r="P184" s="84"/>
      <c r="Q184" s="84"/>
      <c r="R184" s="84"/>
      <c r="S184" s="84"/>
      <c r="T184" s="85"/>
      <c r="U184" s="38"/>
      <c r="V184" s="38"/>
      <c r="W184" s="38"/>
      <c r="X184" s="38"/>
      <c r="Y184" s="38"/>
      <c r="Z184" s="38"/>
      <c r="AA184" s="38"/>
      <c r="AB184" s="38"/>
      <c r="AC184" s="38"/>
      <c r="AD184" s="38"/>
      <c r="AE184" s="38"/>
      <c r="AT184" s="17" t="s">
        <v>215</v>
      </c>
      <c r="AU184" s="17" t="s">
        <v>83</v>
      </c>
    </row>
    <row r="185" s="13" customFormat="1">
      <c r="A185" s="13"/>
      <c r="B185" s="245"/>
      <c r="C185" s="246"/>
      <c r="D185" s="240" t="s">
        <v>217</v>
      </c>
      <c r="E185" s="247" t="s">
        <v>19</v>
      </c>
      <c r="F185" s="248" t="s">
        <v>1024</v>
      </c>
      <c r="G185" s="246"/>
      <c r="H185" s="247" t="s">
        <v>19</v>
      </c>
      <c r="I185" s="249"/>
      <c r="J185" s="246"/>
      <c r="K185" s="246"/>
      <c r="L185" s="250"/>
      <c r="M185" s="251"/>
      <c r="N185" s="252"/>
      <c r="O185" s="252"/>
      <c r="P185" s="252"/>
      <c r="Q185" s="252"/>
      <c r="R185" s="252"/>
      <c r="S185" s="252"/>
      <c r="T185" s="253"/>
      <c r="U185" s="13"/>
      <c r="V185" s="13"/>
      <c r="W185" s="13"/>
      <c r="X185" s="13"/>
      <c r="Y185" s="13"/>
      <c r="Z185" s="13"/>
      <c r="AA185" s="13"/>
      <c r="AB185" s="13"/>
      <c r="AC185" s="13"/>
      <c r="AD185" s="13"/>
      <c r="AE185" s="13"/>
      <c r="AT185" s="254" t="s">
        <v>217</v>
      </c>
      <c r="AU185" s="254" t="s">
        <v>83</v>
      </c>
      <c r="AV185" s="13" t="s">
        <v>81</v>
      </c>
      <c r="AW185" s="13" t="s">
        <v>35</v>
      </c>
      <c r="AX185" s="13" t="s">
        <v>74</v>
      </c>
      <c r="AY185" s="254" t="s">
        <v>204</v>
      </c>
    </row>
    <row r="186" s="14" customFormat="1">
      <c r="A186" s="14"/>
      <c r="B186" s="255"/>
      <c r="C186" s="256"/>
      <c r="D186" s="240" t="s">
        <v>217</v>
      </c>
      <c r="E186" s="257" t="s">
        <v>19</v>
      </c>
      <c r="F186" s="258" t="s">
        <v>1747</v>
      </c>
      <c r="G186" s="256"/>
      <c r="H186" s="259">
        <v>57.200000000000003</v>
      </c>
      <c r="I186" s="260"/>
      <c r="J186" s="256"/>
      <c r="K186" s="256"/>
      <c r="L186" s="261"/>
      <c r="M186" s="262"/>
      <c r="N186" s="263"/>
      <c r="O186" s="263"/>
      <c r="P186" s="263"/>
      <c r="Q186" s="263"/>
      <c r="R186" s="263"/>
      <c r="S186" s="263"/>
      <c r="T186" s="264"/>
      <c r="U186" s="14"/>
      <c r="V186" s="14"/>
      <c r="W186" s="14"/>
      <c r="X186" s="14"/>
      <c r="Y186" s="14"/>
      <c r="Z186" s="14"/>
      <c r="AA186" s="14"/>
      <c r="AB186" s="14"/>
      <c r="AC186" s="14"/>
      <c r="AD186" s="14"/>
      <c r="AE186" s="14"/>
      <c r="AT186" s="265" t="s">
        <v>217</v>
      </c>
      <c r="AU186" s="265" t="s">
        <v>83</v>
      </c>
      <c r="AV186" s="14" t="s">
        <v>83</v>
      </c>
      <c r="AW186" s="14" t="s">
        <v>35</v>
      </c>
      <c r="AX186" s="14" t="s">
        <v>81</v>
      </c>
      <c r="AY186" s="265" t="s">
        <v>204</v>
      </c>
    </row>
    <row r="187" s="2" customFormat="1" ht="16.5" customHeight="1">
      <c r="A187" s="38"/>
      <c r="B187" s="39"/>
      <c r="C187" s="277" t="s">
        <v>311</v>
      </c>
      <c r="D187" s="277" t="s">
        <v>270</v>
      </c>
      <c r="E187" s="278" t="s">
        <v>1101</v>
      </c>
      <c r="F187" s="279" t="s">
        <v>1102</v>
      </c>
      <c r="G187" s="280" t="s">
        <v>1103</v>
      </c>
      <c r="H187" s="281">
        <v>1.716</v>
      </c>
      <c r="I187" s="282"/>
      <c r="J187" s="283">
        <f>ROUND(I187*H187,2)</f>
        <v>0</v>
      </c>
      <c r="K187" s="279" t="s">
        <v>1006</v>
      </c>
      <c r="L187" s="284"/>
      <c r="M187" s="285" t="s">
        <v>19</v>
      </c>
      <c r="N187" s="286" t="s">
        <v>45</v>
      </c>
      <c r="O187" s="84"/>
      <c r="P187" s="236">
        <f>O187*H187</f>
        <v>0</v>
      </c>
      <c r="Q187" s="236">
        <v>0.001</v>
      </c>
      <c r="R187" s="236">
        <f>Q187*H187</f>
        <v>0.0017160000000000001</v>
      </c>
      <c r="S187" s="236">
        <v>0</v>
      </c>
      <c r="T187" s="237">
        <f>S187*H187</f>
        <v>0</v>
      </c>
      <c r="U187" s="38"/>
      <c r="V187" s="38"/>
      <c r="W187" s="38"/>
      <c r="X187" s="38"/>
      <c r="Y187" s="38"/>
      <c r="Z187" s="38"/>
      <c r="AA187" s="38"/>
      <c r="AB187" s="38"/>
      <c r="AC187" s="38"/>
      <c r="AD187" s="38"/>
      <c r="AE187" s="38"/>
      <c r="AR187" s="238" t="s">
        <v>252</v>
      </c>
      <c r="AT187" s="238" t="s">
        <v>270</v>
      </c>
      <c r="AU187" s="238" t="s">
        <v>83</v>
      </c>
      <c r="AY187" s="17" t="s">
        <v>204</v>
      </c>
      <c r="BE187" s="239">
        <f>IF(N187="základní",J187,0)</f>
        <v>0</v>
      </c>
      <c r="BF187" s="239">
        <f>IF(N187="snížená",J187,0)</f>
        <v>0</v>
      </c>
      <c r="BG187" s="239">
        <f>IF(N187="zákl. přenesená",J187,0)</f>
        <v>0</v>
      </c>
      <c r="BH187" s="239">
        <f>IF(N187="sníž. přenesená",J187,0)</f>
        <v>0</v>
      </c>
      <c r="BI187" s="239">
        <f>IF(N187="nulová",J187,0)</f>
        <v>0</v>
      </c>
      <c r="BJ187" s="17" t="s">
        <v>81</v>
      </c>
      <c r="BK187" s="239">
        <f>ROUND(I187*H187,2)</f>
        <v>0</v>
      </c>
      <c r="BL187" s="17" t="s">
        <v>104</v>
      </c>
      <c r="BM187" s="238" t="s">
        <v>1748</v>
      </c>
    </row>
    <row r="188" s="2" customFormat="1">
      <c r="A188" s="38"/>
      <c r="B188" s="39"/>
      <c r="C188" s="40"/>
      <c r="D188" s="240" t="s">
        <v>213</v>
      </c>
      <c r="E188" s="40"/>
      <c r="F188" s="241" t="s">
        <v>1102</v>
      </c>
      <c r="G188" s="40"/>
      <c r="H188" s="40"/>
      <c r="I188" s="147"/>
      <c r="J188" s="40"/>
      <c r="K188" s="40"/>
      <c r="L188" s="44"/>
      <c r="M188" s="242"/>
      <c r="N188" s="243"/>
      <c r="O188" s="84"/>
      <c r="P188" s="84"/>
      <c r="Q188" s="84"/>
      <c r="R188" s="84"/>
      <c r="S188" s="84"/>
      <c r="T188" s="85"/>
      <c r="U188" s="38"/>
      <c r="V188" s="38"/>
      <c r="W188" s="38"/>
      <c r="X188" s="38"/>
      <c r="Y188" s="38"/>
      <c r="Z188" s="38"/>
      <c r="AA188" s="38"/>
      <c r="AB188" s="38"/>
      <c r="AC188" s="38"/>
      <c r="AD188" s="38"/>
      <c r="AE188" s="38"/>
      <c r="AT188" s="17" t="s">
        <v>213</v>
      </c>
      <c r="AU188" s="17" t="s">
        <v>83</v>
      </c>
    </row>
    <row r="189" s="14" customFormat="1">
      <c r="A189" s="14"/>
      <c r="B189" s="255"/>
      <c r="C189" s="256"/>
      <c r="D189" s="240" t="s">
        <v>217</v>
      </c>
      <c r="E189" s="257" t="s">
        <v>19</v>
      </c>
      <c r="F189" s="258" t="s">
        <v>1749</v>
      </c>
      <c r="G189" s="256"/>
      <c r="H189" s="259">
        <v>1.716</v>
      </c>
      <c r="I189" s="260"/>
      <c r="J189" s="256"/>
      <c r="K189" s="256"/>
      <c r="L189" s="261"/>
      <c r="M189" s="262"/>
      <c r="N189" s="263"/>
      <c r="O189" s="263"/>
      <c r="P189" s="263"/>
      <c r="Q189" s="263"/>
      <c r="R189" s="263"/>
      <c r="S189" s="263"/>
      <c r="T189" s="264"/>
      <c r="U189" s="14"/>
      <c r="V189" s="14"/>
      <c r="W189" s="14"/>
      <c r="X189" s="14"/>
      <c r="Y189" s="14"/>
      <c r="Z189" s="14"/>
      <c r="AA189" s="14"/>
      <c r="AB189" s="14"/>
      <c r="AC189" s="14"/>
      <c r="AD189" s="14"/>
      <c r="AE189" s="14"/>
      <c r="AT189" s="265" t="s">
        <v>217</v>
      </c>
      <c r="AU189" s="265" t="s">
        <v>83</v>
      </c>
      <c r="AV189" s="14" t="s">
        <v>83</v>
      </c>
      <c r="AW189" s="14" t="s">
        <v>35</v>
      </c>
      <c r="AX189" s="14" t="s">
        <v>81</v>
      </c>
      <c r="AY189" s="265" t="s">
        <v>204</v>
      </c>
    </row>
    <row r="190" s="2" customFormat="1" ht="16.5" customHeight="1">
      <c r="A190" s="38"/>
      <c r="B190" s="39"/>
      <c r="C190" s="227" t="s">
        <v>316</v>
      </c>
      <c r="D190" s="227" t="s">
        <v>207</v>
      </c>
      <c r="E190" s="228" t="s">
        <v>1106</v>
      </c>
      <c r="F190" s="229" t="s">
        <v>1107</v>
      </c>
      <c r="G190" s="230" t="s">
        <v>525</v>
      </c>
      <c r="H190" s="231">
        <v>70</v>
      </c>
      <c r="I190" s="232"/>
      <c r="J190" s="233">
        <f>ROUND(I190*H190,2)</f>
        <v>0</v>
      </c>
      <c r="K190" s="229" t="s">
        <v>1006</v>
      </c>
      <c r="L190" s="44"/>
      <c r="M190" s="234" t="s">
        <v>19</v>
      </c>
      <c r="N190" s="235" t="s">
        <v>45</v>
      </c>
      <c r="O190" s="84"/>
      <c r="P190" s="236">
        <f>O190*H190</f>
        <v>0</v>
      </c>
      <c r="Q190" s="236">
        <v>0</v>
      </c>
      <c r="R190" s="236">
        <f>Q190*H190</f>
        <v>0</v>
      </c>
      <c r="S190" s="236">
        <v>0</v>
      </c>
      <c r="T190" s="237">
        <f>S190*H190</f>
        <v>0</v>
      </c>
      <c r="U190" s="38"/>
      <c r="V190" s="38"/>
      <c r="W190" s="38"/>
      <c r="X190" s="38"/>
      <c r="Y190" s="38"/>
      <c r="Z190" s="38"/>
      <c r="AA190" s="38"/>
      <c r="AB190" s="38"/>
      <c r="AC190" s="38"/>
      <c r="AD190" s="38"/>
      <c r="AE190" s="38"/>
      <c r="AR190" s="238" t="s">
        <v>104</v>
      </c>
      <c r="AT190" s="238" t="s">
        <v>207</v>
      </c>
      <c r="AU190" s="238" t="s">
        <v>83</v>
      </c>
      <c r="AY190" s="17" t="s">
        <v>204</v>
      </c>
      <c r="BE190" s="239">
        <f>IF(N190="základní",J190,0)</f>
        <v>0</v>
      </c>
      <c r="BF190" s="239">
        <f>IF(N190="snížená",J190,0)</f>
        <v>0</v>
      </c>
      <c r="BG190" s="239">
        <f>IF(N190="zákl. přenesená",J190,0)</f>
        <v>0</v>
      </c>
      <c r="BH190" s="239">
        <f>IF(N190="sníž. přenesená",J190,0)</f>
        <v>0</v>
      </c>
      <c r="BI190" s="239">
        <f>IF(N190="nulová",J190,0)</f>
        <v>0</v>
      </c>
      <c r="BJ190" s="17" t="s">
        <v>81</v>
      </c>
      <c r="BK190" s="239">
        <f>ROUND(I190*H190,2)</f>
        <v>0</v>
      </c>
      <c r="BL190" s="17" t="s">
        <v>104</v>
      </c>
      <c r="BM190" s="238" t="s">
        <v>1750</v>
      </c>
    </row>
    <row r="191" s="2" customFormat="1">
      <c r="A191" s="38"/>
      <c r="B191" s="39"/>
      <c r="C191" s="40"/>
      <c r="D191" s="240" t="s">
        <v>213</v>
      </c>
      <c r="E191" s="40"/>
      <c r="F191" s="241" t="s">
        <v>1109</v>
      </c>
      <c r="G191" s="40"/>
      <c r="H191" s="40"/>
      <c r="I191" s="147"/>
      <c r="J191" s="40"/>
      <c r="K191" s="40"/>
      <c r="L191" s="44"/>
      <c r="M191" s="242"/>
      <c r="N191" s="243"/>
      <c r="O191" s="84"/>
      <c r="P191" s="84"/>
      <c r="Q191" s="84"/>
      <c r="R191" s="84"/>
      <c r="S191" s="84"/>
      <c r="T191" s="85"/>
      <c r="U191" s="38"/>
      <c r="V191" s="38"/>
      <c r="W191" s="38"/>
      <c r="X191" s="38"/>
      <c r="Y191" s="38"/>
      <c r="Z191" s="38"/>
      <c r="AA191" s="38"/>
      <c r="AB191" s="38"/>
      <c r="AC191" s="38"/>
      <c r="AD191" s="38"/>
      <c r="AE191" s="38"/>
      <c r="AT191" s="17" t="s">
        <v>213</v>
      </c>
      <c r="AU191" s="17" t="s">
        <v>83</v>
      </c>
    </row>
    <row r="192" s="2" customFormat="1">
      <c r="A192" s="38"/>
      <c r="B192" s="39"/>
      <c r="C192" s="40"/>
      <c r="D192" s="240" t="s">
        <v>215</v>
      </c>
      <c r="E192" s="40"/>
      <c r="F192" s="244" t="s">
        <v>1110</v>
      </c>
      <c r="G192" s="40"/>
      <c r="H192" s="40"/>
      <c r="I192" s="147"/>
      <c r="J192" s="40"/>
      <c r="K192" s="40"/>
      <c r="L192" s="44"/>
      <c r="M192" s="242"/>
      <c r="N192" s="243"/>
      <c r="O192" s="84"/>
      <c r="P192" s="84"/>
      <c r="Q192" s="84"/>
      <c r="R192" s="84"/>
      <c r="S192" s="84"/>
      <c r="T192" s="85"/>
      <c r="U192" s="38"/>
      <c r="V192" s="38"/>
      <c r="W192" s="38"/>
      <c r="X192" s="38"/>
      <c r="Y192" s="38"/>
      <c r="Z192" s="38"/>
      <c r="AA192" s="38"/>
      <c r="AB192" s="38"/>
      <c r="AC192" s="38"/>
      <c r="AD192" s="38"/>
      <c r="AE192" s="38"/>
      <c r="AT192" s="17" t="s">
        <v>215</v>
      </c>
      <c r="AU192" s="17" t="s">
        <v>83</v>
      </c>
    </row>
    <row r="193" s="2" customFormat="1" ht="21.75" customHeight="1">
      <c r="A193" s="38"/>
      <c r="B193" s="39"/>
      <c r="C193" s="227" t="s">
        <v>321</v>
      </c>
      <c r="D193" s="227" t="s">
        <v>207</v>
      </c>
      <c r="E193" s="228" t="s">
        <v>1111</v>
      </c>
      <c r="F193" s="229" t="s">
        <v>1112</v>
      </c>
      <c r="G193" s="230" t="s">
        <v>525</v>
      </c>
      <c r="H193" s="231">
        <v>57.200000000000003</v>
      </c>
      <c r="I193" s="232"/>
      <c r="J193" s="233">
        <f>ROUND(I193*H193,2)</f>
        <v>0</v>
      </c>
      <c r="K193" s="229" t="s">
        <v>1006</v>
      </c>
      <c r="L193" s="44"/>
      <c r="M193" s="234" t="s">
        <v>19</v>
      </c>
      <c r="N193" s="235" t="s">
        <v>45</v>
      </c>
      <c r="O193" s="84"/>
      <c r="P193" s="236">
        <f>O193*H193</f>
        <v>0</v>
      </c>
      <c r="Q193" s="236">
        <v>0</v>
      </c>
      <c r="R193" s="236">
        <f>Q193*H193</f>
        <v>0</v>
      </c>
      <c r="S193" s="236">
        <v>0</v>
      </c>
      <c r="T193" s="237">
        <f>S193*H193</f>
        <v>0</v>
      </c>
      <c r="U193" s="38"/>
      <c r="V193" s="38"/>
      <c r="W193" s="38"/>
      <c r="X193" s="38"/>
      <c r="Y193" s="38"/>
      <c r="Z193" s="38"/>
      <c r="AA193" s="38"/>
      <c r="AB193" s="38"/>
      <c r="AC193" s="38"/>
      <c r="AD193" s="38"/>
      <c r="AE193" s="38"/>
      <c r="AR193" s="238" t="s">
        <v>104</v>
      </c>
      <c r="AT193" s="238" t="s">
        <v>207</v>
      </c>
      <c r="AU193" s="238" t="s">
        <v>83</v>
      </c>
      <c r="AY193" s="17" t="s">
        <v>204</v>
      </c>
      <c r="BE193" s="239">
        <f>IF(N193="základní",J193,0)</f>
        <v>0</v>
      </c>
      <c r="BF193" s="239">
        <f>IF(N193="snížená",J193,0)</f>
        <v>0</v>
      </c>
      <c r="BG193" s="239">
        <f>IF(N193="zákl. přenesená",J193,0)</f>
        <v>0</v>
      </c>
      <c r="BH193" s="239">
        <f>IF(N193="sníž. přenesená",J193,0)</f>
        <v>0</v>
      </c>
      <c r="BI193" s="239">
        <f>IF(N193="nulová",J193,0)</f>
        <v>0</v>
      </c>
      <c r="BJ193" s="17" t="s">
        <v>81</v>
      </c>
      <c r="BK193" s="239">
        <f>ROUND(I193*H193,2)</f>
        <v>0</v>
      </c>
      <c r="BL193" s="17" t="s">
        <v>104</v>
      </c>
      <c r="BM193" s="238" t="s">
        <v>1751</v>
      </c>
    </row>
    <row r="194" s="2" customFormat="1">
      <c r="A194" s="38"/>
      <c r="B194" s="39"/>
      <c r="C194" s="40"/>
      <c r="D194" s="240" t="s">
        <v>213</v>
      </c>
      <c r="E194" s="40"/>
      <c r="F194" s="241" t="s">
        <v>1114</v>
      </c>
      <c r="G194" s="40"/>
      <c r="H194" s="40"/>
      <c r="I194" s="147"/>
      <c r="J194" s="40"/>
      <c r="K194" s="40"/>
      <c r="L194" s="44"/>
      <c r="M194" s="242"/>
      <c r="N194" s="243"/>
      <c r="O194" s="84"/>
      <c r="P194" s="84"/>
      <c r="Q194" s="84"/>
      <c r="R194" s="84"/>
      <c r="S194" s="84"/>
      <c r="T194" s="85"/>
      <c r="U194" s="38"/>
      <c r="V194" s="38"/>
      <c r="W194" s="38"/>
      <c r="X194" s="38"/>
      <c r="Y194" s="38"/>
      <c r="Z194" s="38"/>
      <c r="AA194" s="38"/>
      <c r="AB194" s="38"/>
      <c r="AC194" s="38"/>
      <c r="AD194" s="38"/>
      <c r="AE194" s="38"/>
      <c r="AT194" s="17" t="s">
        <v>213</v>
      </c>
      <c r="AU194" s="17" t="s">
        <v>83</v>
      </c>
    </row>
    <row r="195" s="2" customFormat="1">
      <c r="A195" s="38"/>
      <c r="B195" s="39"/>
      <c r="C195" s="40"/>
      <c r="D195" s="240" t="s">
        <v>215</v>
      </c>
      <c r="E195" s="40"/>
      <c r="F195" s="244" t="s">
        <v>1115</v>
      </c>
      <c r="G195" s="40"/>
      <c r="H195" s="40"/>
      <c r="I195" s="147"/>
      <c r="J195" s="40"/>
      <c r="K195" s="40"/>
      <c r="L195" s="44"/>
      <c r="M195" s="242"/>
      <c r="N195" s="243"/>
      <c r="O195" s="84"/>
      <c r="P195" s="84"/>
      <c r="Q195" s="84"/>
      <c r="R195" s="84"/>
      <c r="S195" s="84"/>
      <c r="T195" s="85"/>
      <c r="U195" s="38"/>
      <c r="V195" s="38"/>
      <c r="W195" s="38"/>
      <c r="X195" s="38"/>
      <c r="Y195" s="38"/>
      <c r="Z195" s="38"/>
      <c r="AA195" s="38"/>
      <c r="AB195" s="38"/>
      <c r="AC195" s="38"/>
      <c r="AD195" s="38"/>
      <c r="AE195" s="38"/>
      <c r="AT195" s="17" t="s">
        <v>215</v>
      </c>
      <c r="AU195" s="17" t="s">
        <v>83</v>
      </c>
    </row>
    <row r="196" s="2" customFormat="1">
      <c r="A196" s="38"/>
      <c r="B196" s="39"/>
      <c r="C196" s="40"/>
      <c r="D196" s="240" t="s">
        <v>240</v>
      </c>
      <c r="E196" s="40"/>
      <c r="F196" s="244" t="s">
        <v>1116</v>
      </c>
      <c r="G196" s="40"/>
      <c r="H196" s="40"/>
      <c r="I196" s="147"/>
      <c r="J196" s="40"/>
      <c r="K196" s="40"/>
      <c r="L196" s="44"/>
      <c r="M196" s="242"/>
      <c r="N196" s="243"/>
      <c r="O196" s="84"/>
      <c r="P196" s="84"/>
      <c r="Q196" s="84"/>
      <c r="R196" s="84"/>
      <c r="S196" s="84"/>
      <c r="T196" s="85"/>
      <c r="U196" s="38"/>
      <c r="V196" s="38"/>
      <c r="W196" s="38"/>
      <c r="X196" s="38"/>
      <c r="Y196" s="38"/>
      <c r="Z196" s="38"/>
      <c r="AA196" s="38"/>
      <c r="AB196" s="38"/>
      <c r="AC196" s="38"/>
      <c r="AD196" s="38"/>
      <c r="AE196" s="38"/>
      <c r="AT196" s="17" t="s">
        <v>240</v>
      </c>
      <c r="AU196" s="17" t="s">
        <v>83</v>
      </c>
    </row>
    <row r="197" s="13" customFormat="1">
      <c r="A197" s="13"/>
      <c r="B197" s="245"/>
      <c r="C197" s="246"/>
      <c r="D197" s="240" t="s">
        <v>217</v>
      </c>
      <c r="E197" s="247" t="s">
        <v>19</v>
      </c>
      <c r="F197" s="248" t="s">
        <v>1024</v>
      </c>
      <c r="G197" s="246"/>
      <c r="H197" s="247" t="s">
        <v>19</v>
      </c>
      <c r="I197" s="249"/>
      <c r="J197" s="246"/>
      <c r="K197" s="246"/>
      <c r="L197" s="250"/>
      <c r="M197" s="251"/>
      <c r="N197" s="252"/>
      <c r="O197" s="252"/>
      <c r="P197" s="252"/>
      <c r="Q197" s="252"/>
      <c r="R197" s="252"/>
      <c r="S197" s="252"/>
      <c r="T197" s="253"/>
      <c r="U197" s="13"/>
      <c r="V197" s="13"/>
      <c r="W197" s="13"/>
      <c r="X197" s="13"/>
      <c r="Y197" s="13"/>
      <c r="Z197" s="13"/>
      <c r="AA197" s="13"/>
      <c r="AB197" s="13"/>
      <c r="AC197" s="13"/>
      <c r="AD197" s="13"/>
      <c r="AE197" s="13"/>
      <c r="AT197" s="254" t="s">
        <v>217</v>
      </c>
      <c r="AU197" s="254" t="s">
        <v>83</v>
      </c>
      <c r="AV197" s="13" t="s">
        <v>81</v>
      </c>
      <c r="AW197" s="13" t="s">
        <v>35</v>
      </c>
      <c r="AX197" s="13" t="s">
        <v>74</v>
      </c>
      <c r="AY197" s="254" t="s">
        <v>204</v>
      </c>
    </row>
    <row r="198" s="14" customFormat="1">
      <c r="A198" s="14"/>
      <c r="B198" s="255"/>
      <c r="C198" s="256"/>
      <c r="D198" s="240" t="s">
        <v>217</v>
      </c>
      <c r="E198" s="257" t="s">
        <v>19</v>
      </c>
      <c r="F198" s="258" t="s">
        <v>1747</v>
      </c>
      <c r="G198" s="256"/>
      <c r="H198" s="259">
        <v>57.200000000000003</v>
      </c>
      <c r="I198" s="260"/>
      <c r="J198" s="256"/>
      <c r="K198" s="256"/>
      <c r="L198" s="261"/>
      <c r="M198" s="262"/>
      <c r="N198" s="263"/>
      <c r="O198" s="263"/>
      <c r="P198" s="263"/>
      <c r="Q198" s="263"/>
      <c r="R198" s="263"/>
      <c r="S198" s="263"/>
      <c r="T198" s="264"/>
      <c r="U198" s="14"/>
      <c r="V198" s="14"/>
      <c r="W198" s="14"/>
      <c r="X198" s="14"/>
      <c r="Y198" s="14"/>
      <c r="Z198" s="14"/>
      <c r="AA198" s="14"/>
      <c r="AB198" s="14"/>
      <c r="AC198" s="14"/>
      <c r="AD198" s="14"/>
      <c r="AE198" s="14"/>
      <c r="AT198" s="265" t="s">
        <v>217</v>
      </c>
      <c r="AU198" s="265" t="s">
        <v>83</v>
      </c>
      <c r="AV198" s="14" t="s">
        <v>83</v>
      </c>
      <c r="AW198" s="14" t="s">
        <v>35</v>
      </c>
      <c r="AX198" s="14" t="s">
        <v>74</v>
      </c>
      <c r="AY198" s="265" t="s">
        <v>204</v>
      </c>
    </row>
    <row r="199" s="15" customFormat="1">
      <c r="A199" s="15"/>
      <c r="B199" s="266"/>
      <c r="C199" s="267"/>
      <c r="D199" s="240" t="s">
        <v>217</v>
      </c>
      <c r="E199" s="268" t="s">
        <v>19</v>
      </c>
      <c r="F199" s="269" t="s">
        <v>268</v>
      </c>
      <c r="G199" s="267"/>
      <c r="H199" s="270">
        <v>57.200000000000003</v>
      </c>
      <c r="I199" s="271"/>
      <c r="J199" s="267"/>
      <c r="K199" s="267"/>
      <c r="L199" s="272"/>
      <c r="M199" s="273"/>
      <c r="N199" s="274"/>
      <c r="O199" s="274"/>
      <c r="P199" s="274"/>
      <c r="Q199" s="274"/>
      <c r="R199" s="274"/>
      <c r="S199" s="274"/>
      <c r="T199" s="275"/>
      <c r="U199" s="15"/>
      <c r="V199" s="15"/>
      <c r="W199" s="15"/>
      <c r="X199" s="15"/>
      <c r="Y199" s="15"/>
      <c r="Z199" s="15"/>
      <c r="AA199" s="15"/>
      <c r="AB199" s="15"/>
      <c r="AC199" s="15"/>
      <c r="AD199" s="15"/>
      <c r="AE199" s="15"/>
      <c r="AT199" s="276" t="s">
        <v>217</v>
      </c>
      <c r="AU199" s="276" t="s">
        <v>83</v>
      </c>
      <c r="AV199" s="15" t="s">
        <v>104</v>
      </c>
      <c r="AW199" s="15" t="s">
        <v>35</v>
      </c>
      <c r="AX199" s="15" t="s">
        <v>81</v>
      </c>
      <c r="AY199" s="276" t="s">
        <v>204</v>
      </c>
    </row>
    <row r="200" s="12" customFormat="1" ht="22.8" customHeight="1">
      <c r="A200" s="12"/>
      <c r="B200" s="211"/>
      <c r="C200" s="212"/>
      <c r="D200" s="213" t="s">
        <v>73</v>
      </c>
      <c r="E200" s="225" t="s">
        <v>83</v>
      </c>
      <c r="F200" s="225" t="s">
        <v>1117</v>
      </c>
      <c r="G200" s="212"/>
      <c r="H200" s="212"/>
      <c r="I200" s="215"/>
      <c r="J200" s="226">
        <f>BK200</f>
        <v>0</v>
      </c>
      <c r="K200" s="212"/>
      <c r="L200" s="217"/>
      <c r="M200" s="218"/>
      <c r="N200" s="219"/>
      <c r="O200" s="219"/>
      <c r="P200" s="220">
        <f>SUM(P201:P210)</f>
        <v>0</v>
      </c>
      <c r="Q200" s="219"/>
      <c r="R200" s="220">
        <f>SUM(R201:R210)</f>
        <v>19.821958000000002</v>
      </c>
      <c r="S200" s="219"/>
      <c r="T200" s="221">
        <f>SUM(T201:T210)</f>
        <v>0</v>
      </c>
      <c r="U200" s="12"/>
      <c r="V200" s="12"/>
      <c r="W200" s="12"/>
      <c r="X200" s="12"/>
      <c r="Y200" s="12"/>
      <c r="Z200" s="12"/>
      <c r="AA200" s="12"/>
      <c r="AB200" s="12"/>
      <c r="AC200" s="12"/>
      <c r="AD200" s="12"/>
      <c r="AE200" s="12"/>
      <c r="AR200" s="222" t="s">
        <v>81</v>
      </c>
      <c r="AT200" s="223" t="s">
        <v>73</v>
      </c>
      <c r="AU200" s="223" t="s">
        <v>81</v>
      </c>
      <c r="AY200" s="222" t="s">
        <v>204</v>
      </c>
      <c r="BK200" s="224">
        <f>SUM(BK201:BK210)</f>
        <v>0</v>
      </c>
    </row>
    <row r="201" s="2" customFormat="1" ht="21.75" customHeight="1">
      <c r="A201" s="38"/>
      <c r="B201" s="39"/>
      <c r="C201" s="227" t="s">
        <v>327</v>
      </c>
      <c r="D201" s="227" t="s">
        <v>207</v>
      </c>
      <c r="E201" s="228" t="s">
        <v>1118</v>
      </c>
      <c r="F201" s="229" t="s">
        <v>1119</v>
      </c>
      <c r="G201" s="230" t="s">
        <v>286</v>
      </c>
      <c r="H201" s="231">
        <v>13</v>
      </c>
      <c r="I201" s="232"/>
      <c r="J201" s="233">
        <f>ROUND(I201*H201,2)</f>
        <v>0</v>
      </c>
      <c r="K201" s="229" t="s">
        <v>1006</v>
      </c>
      <c r="L201" s="44"/>
      <c r="M201" s="234" t="s">
        <v>19</v>
      </c>
      <c r="N201" s="235" t="s">
        <v>45</v>
      </c>
      <c r="O201" s="84"/>
      <c r="P201" s="236">
        <f>O201*H201</f>
        <v>0</v>
      </c>
      <c r="Q201" s="236">
        <v>1.5247660000000001</v>
      </c>
      <c r="R201" s="236">
        <f>Q201*H201</f>
        <v>19.821958000000002</v>
      </c>
      <c r="S201" s="236">
        <v>0</v>
      </c>
      <c r="T201" s="237">
        <f>S201*H201</f>
        <v>0</v>
      </c>
      <c r="U201" s="38"/>
      <c r="V201" s="38"/>
      <c r="W201" s="38"/>
      <c r="X201" s="38"/>
      <c r="Y201" s="38"/>
      <c r="Z201" s="38"/>
      <c r="AA201" s="38"/>
      <c r="AB201" s="38"/>
      <c r="AC201" s="38"/>
      <c r="AD201" s="38"/>
      <c r="AE201" s="38"/>
      <c r="AR201" s="238" t="s">
        <v>104</v>
      </c>
      <c r="AT201" s="238" t="s">
        <v>207</v>
      </c>
      <c r="AU201" s="238" t="s">
        <v>83</v>
      </c>
      <c r="AY201" s="17" t="s">
        <v>204</v>
      </c>
      <c r="BE201" s="239">
        <f>IF(N201="základní",J201,0)</f>
        <v>0</v>
      </c>
      <c r="BF201" s="239">
        <f>IF(N201="snížená",J201,0)</f>
        <v>0</v>
      </c>
      <c r="BG201" s="239">
        <f>IF(N201="zákl. přenesená",J201,0)</f>
        <v>0</v>
      </c>
      <c r="BH201" s="239">
        <f>IF(N201="sníž. přenesená",J201,0)</f>
        <v>0</v>
      </c>
      <c r="BI201" s="239">
        <f>IF(N201="nulová",J201,0)</f>
        <v>0</v>
      </c>
      <c r="BJ201" s="17" t="s">
        <v>81</v>
      </c>
      <c r="BK201" s="239">
        <f>ROUND(I201*H201,2)</f>
        <v>0</v>
      </c>
      <c r="BL201" s="17" t="s">
        <v>104</v>
      </c>
      <c r="BM201" s="238" t="s">
        <v>1752</v>
      </c>
    </row>
    <row r="202" s="2" customFormat="1">
      <c r="A202" s="38"/>
      <c r="B202" s="39"/>
      <c r="C202" s="40"/>
      <c r="D202" s="240" t="s">
        <v>213</v>
      </c>
      <c r="E202" s="40"/>
      <c r="F202" s="241" t="s">
        <v>1121</v>
      </c>
      <c r="G202" s="40"/>
      <c r="H202" s="40"/>
      <c r="I202" s="147"/>
      <c r="J202" s="40"/>
      <c r="K202" s="40"/>
      <c r="L202" s="44"/>
      <c r="M202" s="242"/>
      <c r="N202" s="243"/>
      <c r="O202" s="84"/>
      <c r="P202" s="84"/>
      <c r="Q202" s="84"/>
      <c r="R202" s="84"/>
      <c r="S202" s="84"/>
      <c r="T202" s="85"/>
      <c r="U202" s="38"/>
      <c r="V202" s="38"/>
      <c r="W202" s="38"/>
      <c r="X202" s="38"/>
      <c r="Y202" s="38"/>
      <c r="Z202" s="38"/>
      <c r="AA202" s="38"/>
      <c r="AB202" s="38"/>
      <c r="AC202" s="38"/>
      <c r="AD202" s="38"/>
      <c r="AE202" s="38"/>
      <c r="AT202" s="17" t="s">
        <v>213</v>
      </c>
      <c r="AU202" s="17" t="s">
        <v>83</v>
      </c>
    </row>
    <row r="203" s="2" customFormat="1">
      <c r="A203" s="38"/>
      <c r="B203" s="39"/>
      <c r="C203" s="40"/>
      <c r="D203" s="240" t="s">
        <v>215</v>
      </c>
      <c r="E203" s="40"/>
      <c r="F203" s="244" t="s">
        <v>1122</v>
      </c>
      <c r="G203" s="40"/>
      <c r="H203" s="40"/>
      <c r="I203" s="147"/>
      <c r="J203" s="40"/>
      <c r="K203" s="40"/>
      <c r="L203" s="44"/>
      <c r="M203" s="242"/>
      <c r="N203" s="243"/>
      <c r="O203" s="84"/>
      <c r="P203" s="84"/>
      <c r="Q203" s="84"/>
      <c r="R203" s="84"/>
      <c r="S203" s="84"/>
      <c r="T203" s="85"/>
      <c r="U203" s="38"/>
      <c r="V203" s="38"/>
      <c r="W203" s="38"/>
      <c r="X203" s="38"/>
      <c r="Y203" s="38"/>
      <c r="Z203" s="38"/>
      <c r="AA203" s="38"/>
      <c r="AB203" s="38"/>
      <c r="AC203" s="38"/>
      <c r="AD203" s="38"/>
      <c r="AE203" s="38"/>
      <c r="AT203" s="17" t="s">
        <v>215</v>
      </c>
      <c r="AU203" s="17" t="s">
        <v>83</v>
      </c>
    </row>
    <row r="204" s="2" customFormat="1">
      <c r="A204" s="38"/>
      <c r="B204" s="39"/>
      <c r="C204" s="40"/>
      <c r="D204" s="240" t="s">
        <v>240</v>
      </c>
      <c r="E204" s="40"/>
      <c r="F204" s="244" t="s">
        <v>1123</v>
      </c>
      <c r="G204" s="40"/>
      <c r="H204" s="40"/>
      <c r="I204" s="147"/>
      <c r="J204" s="40"/>
      <c r="K204" s="40"/>
      <c r="L204" s="44"/>
      <c r="M204" s="242"/>
      <c r="N204" s="243"/>
      <c r="O204" s="84"/>
      <c r="P204" s="84"/>
      <c r="Q204" s="84"/>
      <c r="R204" s="84"/>
      <c r="S204" s="84"/>
      <c r="T204" s="85"/>
      <c r="U204" s="38"/>
      <c r="V204" s="38"/>
      <c r="W204" s="38"/>
      <c r="X204" s="38"/>
      <c r="Y204" s="38"/>
      <c r="Z204" s="38"/>
      <c r="AA204" s="38"/>
      <c r="AB204" s="38"/>
      <c r="AC204" s="38"/>
      <c r="AD204" s="38"/>
      <c r="AE204" s="38"/>
      <c r="AT204" s="17" t="s">
        <v>240</v>
      </c>
      <c r="AU204" s="17" t="s">
        <v>83</v>
      </c>
    </row>
    <row r="205" s="14" customFormat="1">
      <c r="A205" s="14"/>
      <c r="B205" s="255"/>
      <c r="C205" s="256"/>
      <c r="D205" s="240" t="s">
        <v>217</v>
      </c>
      <c r="E205" s="257" t="s">
        <v>19</v>
      </c>
      <c r="F205" s="258" t="s">
        <v>1124</v>
      </c>
      <c r="G205" s="256"/>
      <c r="H205" s="259">
        <v>13</v>
      </c>
      <c r="I205" s="260"/>
      <c r="J205" s="256"/>
      <c r="K205" s="256"/>
      <c r="L205" s="261"/>
      <c r="M205" s="262"/>
      <c r="N205" s="263"/>
      <c r="O205" s="263"/>
      <c r="P205" s="263"/>
      <c r="Q205" s="263"/>
      <c r="R205" s="263"/>
      <c r="S205" s="263"/>
      <c r="T205" s="264"/>
      <c r="U205" s="14"/>
      <c r="V205" s="14"/>
      <c r="W205" s="14"/>
      <c r="X205" s="14"/>
      <c r="Y205" s="14"/>
      <c r="Z205" s="14"/>
      <c r="AA205" s="14"/>
      <c r="AB205" s="14"/>
      <c r="AC205" s="14"/>
      <c r="AD205" s="14"/>
      <c r="AE205" s="14"/>
      <c r="AT205" s="265" t="s">
        <v>217</v>
      </c>
      <c r="AU205" s="265" t="s">
        <v>83</v>
      </c>
      <c r="AV205" s="14" t="s">
        <v>83</v>
      </c>
      <c r="AW205" s="14" t="s">
        <v>35</v>
      </c>
      <c r="AX205" s="14" t="s">
        <v>81</v>
      </c>
      <c r="AY205" s="265" t="s">
        <v>204</v>
      </c>
    </row>
    <row r="206" s="2" customFormat="1" ht="21.75" customHeight="1">
      <c r="A206" s="38"/>
      <c r="B206" s="39"/>
      <c r="C206" s="227" t="s">
        <v>333</v>
      </c>
      <c r="D206" s="227" t="s">
        <v>207</v>
      </c>
      <c r="E206" s="228" t="s">
        <v>1125</v>
      </c>
      <c r="F206" s="229" t="s">
        <v>1126</v>
      </c>
      <c r="G206" s="230" t="s">
        <v>261</v>
      </c>
      <c r="H206" s="231">
        <v>9.6750000000000007</v>
      </c>
      <c r="I206" s="232"/>
      <c r="J206" s="233">
        <f>ROUND(I206*H206,2)</f>
        <v>0</v>
      </c>
      <c r="K206" s="229" t="s">
        <v>1006</v>
      </c>
      <c r="L206" s="44"/>
      <c r="M206" s="234" t="s">
        <v>19</v>
      </c>
      <c r="N206" s="235" t="s">
        <v>45</v>
      </c>
      <c r="O206" s="84"/>
      <c r="P206" s="236">
        <f>O206*H206</f>
        <v>0</v>
      </c>
      <c r="Q206" s="236">
        <v>0</v>
      </c>
      <c r="R206" s="236">
        <f>Q206*H206</f>
        <v>0</v>
      </c>
      <c r="S206" s="236">
        <v>0</v>
      </c>
      <c r="T206" s="237">
        <f>S206*H206</f>
        <v>0</v>
      </c>
      <c r="U206" s="38"/>
      <c r="V206" s="38"/>
      <c r="W206" s="38"/>
      <c r="X206" s="38"/>
      <c r="Y206" s="38"/>
      <c r="Z206" s="38"/>
      <c r="AA206" s="38"/>
      <c r="AB206" s="38"/>
      <c r="AC206" s="38"/>
      <c r="AD206" s="38"/>
      <c r="AE206" s="38"/>
      <c r="AR206" s="238" t="s">
        <v>104</v>
      </c>
      <c r="AT206" s="238" t="s">
        <v>207</v>
      </c>
      <c r="AU206" s="238" t="s">
        <v>83</v>
      </c>
      <c r="AY206" s="17" t="s">
        <v>204</v>
      </c>
      <c r="BE206" s="239">
        <f>IF(N206="základní",J206,0)</f>
        <v>0</v>
      </c>
      <c r="BF206" s="239">
        <f>IF(N206="snížená",J206,0)</f>
        <v>0</v>
      </c>
      <c r="BG206" s="239">
        <f>IF(N206="zákl. přenesená",J206,0)</f>
        <v>0</v>
      </c>
      <c r="BH206" s="239">
        <f>IF(N206="sníž. přenesená",J206,0)</f>
        <v>0</v>
      </c>
      <c r="BI206" s="239">
        <f>IF(N206="nulová",J206,0)</f>
        <v>0</v>
      </c>
      <c r="BJ206" s="17" t="s">
        <v>81</v>
      </c>
      <c r="BK206" s="239">
        <f>ROUND(I206*H206,2)</f>
        <v>0</v>
      </c>
      <c r="BL206" s="17" t="s">
        <v>104</v>
      </c>
      <c r="BM206" s="238" t="s">
        <v>1753</v>
      </c>
    </row>
    <row r="207" s="2" customFormat="1">
      <c r="A207" s="38"/>
      <c r="B207" s="39"/>
      <c r="C207" s="40"/>
      <c r="D207" s="240" t="s">
        <v>213</v>
      </c>
      <c r="E207" s="40"/>
      <c r="F207" s="241" t="s">
        <v>1128</v>
      </c>
      <c r="G207" s="40"/>
      <c r="H207" s="40"/>
      <c r="I207" s="147"/>
      <c r="J207" s="40"/>
      <c r="K207" s="40"/>
      <c r="L207" s="44"/>
      <c r="M207" s="242"/>
      <c r="N207" s="243"/>
      <c r="O207" s="84"/>
      <c r="P207" s="84"/>
      <c r="Q207" s="84"/>
      <c r="R207" s="84"/>
      <c r="S207" s="84"/>
      <c r="T207" s="85"/>
      <c r="U207" s="38"/>
      <c r="V207" s="38"/>
      <c r="W207" s="38"/>
      <c r="X207" s="38"/>
      <c r="Y207" s="38"/>
      <c r="Z207" s="38"/>
      <c r="AA207" s="38"/>
      <c r="AB207" s="38"/>
      <c r="AC207" s="38"/>
      <c r="AD207" s="38"/>
      <c r="AE207" s="38"/>
      <c r="AT207" s="17" t="s">
        <v>213</v>
      </c>
      <c r="AU207" s="17" t="s">
        <v>83</v>
      </c>
    </row>
    <row r="208" s="2" customFormat="1">
      <c r="A208" s="38"/>
      <c r="B208" s="39"/>
      <c r="C208" s="40"/>
      <c r="D208" s="240" t="s">
        <v>215</v>
      </c>
      <c r="E208" s="40"/>
      <c r="F208" s="244" t="s">
        <v>1129</v>
      </c>
      <c r="G208" s="40"/>
      <c r="H208" s="40"/>
      <c r="I208" s="147"/>
      <c r="J208" s="40"/>
      <c r="K208" s="40"/>
      <c r="L208" s="44"/>
      <c r="M208" s="242"/>
      <c r="N208" s="243"/>
      <c r="O208" s="84"/>
      <c r="P208" s="84"/>
      <c r="Q208" s="84"/>
      <c r="R208" s="84"/>
      <c r="S208" s="84"/>
      <c r="T208" s="85"/>
      <c r="U208" s="38"/>
      <c r="V208" s="38"/>
      <c r="W208" s="38"/>
      <c r="X208" s="38"/>
      <c r="Y208" s="38"/>
      <c r="Z208" s="38"/>
      <c r="AA208" s="38"/>
      <c r="AB208" s="38"/>
      <c r="AC208" s="38"/>
      <c r="AD208" s="38"/>
      <c r="AE208" s="38"/>
      <c r="AT208" s="17" t="s">
        <v>215</v>
      </c>
      <c r="AU208" s="17" t="s">
        <v>83</v>
      </c>
    </row>
    <row r="209" s="13" customFormat="1">
      <c r="A209" s="13"/>
      <c r="B209" s="245"/>
      <c r="C209" s="246"/>
      <c r="D209" s="240" t="s">
        <v>217</v>
      </c>
      <c r="E209" s="247" t="s">
        <v>19</v>
      </c>
      <c r="F209" s="248" t="s">
        <v>1130</v>
      </c>
      <c r="G209" s="246"/>
      <c r="H209" s="247" t="s">
        <v>19</v>
      </c>
      <c r="I209" s="249"/>
      <c r="J209" s="246"/>
      <c r="K209" s="246"/>
      <c r="L209" s="250"/>
      <c r="M209" s="251"/>
      <c r="N209" s="252"/>
      <c r="O209" s="252"/>
      <c r="P209" s="252"/>
      <c r="Q209" s="252"/>
      <c r="R209" s="252"/>
      <c r="S209" s="252"/>
      <c r="T209" s="253"/>
      <c r="U209" s="13"/>
      <c r="V209" s="13"/>
      <c r="W209" s="13"/>
      <c r="X209" s="13"/>
      <c r="Y209" s="13"/>
      <c r="Z209" s="13"/>
      <c r="AA209" s="13"/>
      <c r="AB209" s="13"/>
      <c r="AC209" s="13"/>
      <c r="AD209" s="13"/>
      <c r="AE209" s="13"/>
      <c r="AT209" s="254" t="s">
        <v>217</v>
      </c>
      <c r="AU209" s="254" t="s">
        <v>83</v>
      </c>
      <c r="AV209" s="13" t="s">
        <v>81</v>
      </c>
      <c r="AW209" s="13" t="s">
        <v>35</v>
      </c>
      <c r="AX209" s="13" t="s">
        <v>74</v>
      </c>
      <c r="AY209" s="254" t="s">
        <v>204</v>
      </c>
    </row>
    <row r="210" s="14" customFormat="1">
      <c r="A210" s="14"/>
      <c r="B210" s="255"/>
      <c r="C210" s="256"/>
      <c r="D210" s="240" t="s">
        <v>217</v>
      </c>
      <c r="E210" s="257" t="s">
        <v>19</v>
      </c>
      <c r="F210" s="258" t="s">
        <v>1726</v>
      </c>
      <c r="G210" s="256"/>
      <c r="H210" s="259">
        <v>9.6750000000000007</v>
      </c>
      <c r="I210" s="260"/>
      <c r="J210" s="256"/>
      <c r="K210" s="256"/>
      <c r="L210" s="261"/>
      <c r="M210" s="262"/>
      <c r="N210" s="263"/>
      <c r="O210" s="263"/>
      <c r="P210" s="263"/>
      <c r="Q210" s="263"/>
      <c r="R210" s="263"/>
      <c r="S210" s="263"/>
      <c r="T210" s="264"/>
      <c r="U210" s="14"/>
      <c r="V210" s="14"/>
      <c r="W210" s="14"/>
      <c r="X210" s="14"/>
      <c r="Y210" s="14"/>
      <c r="Z210" s="14"/>
      <c r="AA210" s="14"/>
      <c r="AB210" s="14"/>
      <c r="AC210" s="14"/>
      <c r="AD210" s="14"/>
      <c r="AE210" s="14"/>
      <c r="AT210" s="265" t="s">
        <v>217</v>
      </c>
      <c r="AU210" s="265" t="s">
        <v>83</v>
      </c>
      <c r="AV210" s="14" t="s">
        <v>83</v>
      </c>
      <c r="AW210" s="14" t="s">
        <v>35</v>
      </c>
      <c r="AX210" s="14" t="s">
        <v>81</v>
      </c>
      <c r="AY210" s="265" t="s">
        <v>204</v>
      </c>
    </row>
    <row r="211" s="12" customFormat="1" ht="22.8" customHeight="1">
      <c r="A211" s="12"/>
      <c r="B211" s="211"/>
      <c r="C211" s="212"/>
      <c r="D211" s="213" t="s">
        <v>73</v>
      </c>
      <c r="E211" s="225" t="s">
        <v>94</v>
      </c>
      <c r="F211" s="225" t="s">
        <v>1132</v>
      </c>
      <c r="G211" s="212"/>
      <c r="H211" s="212"/>
      <c r="I211" s="215"/>
      <c r="J211" s="226">
        <f>BK211</f>
        <v>0</v>
      </c>
      <c r="K211" s="212"/>
      <c r="L211" s="217"/>
      <c r="M211" s="218"/>
      <c r="N211" s="219"/>
      <c r="O211" s="219"/>
      <c r="P211" s="220">
        <f>SUM(P212:P286)</f>
        <v>0</v>
      </c>
      <c r="Q211" s="219"/>
      <c r="R211" s="220">
        <f>SUM(R212:R286)</f>
        <v>9.7212147649000009</v>
      </c>
      <c r="S211" s="219"/>
      <c r="T211" s="221">
        <f>SUM(T212:T286)</f>
        <v>0.032000000000000001</v>
      </c>
      <c r="U211" s="12"/>
      <c r="V211" s="12"/>
      <c r="W211" s="12"/>
      <c r="X211" s="12"/>
      <c r="Y211" s="12"/>
      <c r="Z211" s="12"/>
      <c r="AA211" s="12"/>
      <c r="AB211" s="12"/>
      <c r="AC211" s="12"/>
      <c r="AD211" s="12"/>
      <c r="AE211" s="12"/>
      <c r="AR211" s="222" t="s">
        <v>81</v>
      </c>
      <c r="AT211" s="223" t="s">
        <v>73</v>
      </c>
      <c r="AU211" s="223" t="s">
        <v>81</v>
      </c>
      <c r="AY211" s="222" t="s">
        <v>204</v>
      </c>
      <c r="BK211" s="224">
        <f>SUM(BK212:BK286)</f>
        <v>0</v>
      </c>
    </row>
    <row r="212" s="2" customFormat="1" ht="16.5" customHeight="1">
      <c r="A212" s="38"/>
      <c r="B212" s="39"/>
      <c r="C212" s="227" t="s">
        <v>7</v>
      </c>
      <c r="D212" s="227" t="s">
        <v>207</v>
      </c>
      <c r="E212" s="228" t="s">
        <v>1133</v>
      </c>
      <c r="F212" s="229" t="s">
        <v>1134</v>
      </c>
      <c r="G212" s="230" t="s">
        <v>261</v>
      </c>
      <c r="H212" s="231">
        <v>9.7520000000000007</v>
      </c>
      <c r="I212" s="232"/>
      <c r="J212" s="233">
        <f>ROUND(I212*H212,2)</f>
        <v>0</v>
      </c>
      <c r="K212" s="229" t="s">
        <v>1006</v>
      </c>
      <c r="L212" s="44"/>
      <c r="M212" s="234" t="s">
        <v>19</v>
      </c>
      <c r="N212" s="235" t="s">
        <v>45</v>
      </c>
      <c r="O212" s="84"/>
      <c r="P212" s="236">
        <f>O212*H212</f>
        <v>0</v>
      </c>
      <c r="Q212" s="236">
        <v>0</v>
      </c>
      <c r="R212" s="236">
        <f>Q212*H212</f>
        <v>0</v>
      </c>
      <c r="S212" s="236">
        <v>0</v>
      </c>
      <c r="T212" s="237">
        <f>S212*H212</f>
        <v>0</v>
      </c>
      <c r="U212" s="38"/>
      <c r="V212" s="38"/>
      <c r="W212" s="38"/>
      <c r="X212" s="38"/>
      <c r="Y212" s="38"/>
      <c r="Z212" s="38"/>
      <c r="AA212" s="38"/>
      <c r="AB212" s="38"/>
      <c r="AC212" s="38"/>
      <c r="AD212" s="38"/>
      <c r="AE212" s="38"/>
      <c r="AR212" s="238" t="s">
        <v>104</v>
      </c>
      <c r="AT212" s="238" t="s">
        <v>207</v>
      </c>
      <c r="AU212" s="238" t="s">
        <v>83</v>
      </c>
      <c r="AY212" s="17" t="s">
        <v>204</v>
      </c>
      <c r="BE212" s="239">
        <f>IF(N212="základní",J212,0)</f>
        <v>0</v>
      </c>
      <c r="BF212" s="239">
        <f>IF(N212="snížená",J212,0)</f>
        <v>0</v>
      </c>
      <c r="BG212" s="239">
        <f>IF(N212="zákl. přenesená",J212,0)</f>
        <v>0</v>
      </c>
      <c r="BH212" s="239">
        <f>IF(N212="sníž. přenesená",J212,0)</f>
        <v>0</v>
      </c>
      <c r="BI212" s="239">
        <f>IF(N212="nulová",J212,0)</f>
        <v>0</v>
      </c>
      <c r="BJ212" s="17" t="s">
        <v>81</v>
      </c>
      <c r="BK212" s="239">
        <f>ROUND(I212*H212,2)</f>
        <v>0</v>
      </c>
      <c r="BL212" s="17" t="s">
        <v>104</v>
      </c>
      <c r="BM212" s="238" t="s">
        <v>1754</v>
      </c>
    </row>
    <row r="213" s="2" customFormat="1">
      <c r="A213" s="38"/>
      <c r="B213" s="39"/>
      <c r="C213" s="40"/>
      <c r="D213" s="240" t="s">
        <v>213</v>
      </c>
      <c r="E213" s="40"/>
      <c r="F213" s="241" t="s">
        <v>1136</v>
      </c>
      <c r="G213" s="40"/>
      <c r="H213" s="40"/>
      <c r="I213" s="147"/>
      <c r="J213" s="40"/>
      <c r="K213" s="40"/>
      <c r="L213" s="44"/>
      <c r="M213" s="242"/>
      <c r="N213" s="243"/>
      <c r="O213" s="84"/>
      <c r="P213" s="84"/>
      <c r="Q213" s="84"/>
      <c r="R213" s="84"/>
      <c r="S213" s="84"/>
      <c r="T213" s="85"/>
      <c r="U213" s="38"/>
      <c r="V213" s="38"/>
      <c r="W213" s="38"/>
      <c r="X213" s="38"/>
      <c r="Y213" s="38"/>
      <c r="Z213" s="38"/>
      <c r="AA213" s="38"/>
      <c r="AB213" s="38"/>
      <c r="AC213" s="38"/>
      <c r="AD213" s="38"/>
      <c r="AE213" s="38"/>
      <c r="AT213" s="17" t="s">
        <v>213</v>
      </c>
      <c r="AU213" s="17" t="s">
        <v>83</v>
      </c>
    </row>
    <row r="214" s="2" customFormat="1">
      <c r="A214" s="38"/>
      <c r="B214" s="39"/>
      <c r="C214" s="40"/>
      <c r="D214" s="240" t="s">
        <v>215</v>
      </c>
      <c r="E214" s="40"/>
      <c r="F214" s="244" t="s">
        <v>1137</v>
      </c>
      <c r="G214" s="40"/>
      <c r="H214" s="40"/>
      <c r="I214" s="147"/>
      <c r="J214" s="40"/>
      <c r="K214" s="40"/>
      <c r="L214" s="44"/>
      <c r="M214" s="242"/>
      <c r="N214" s="243"/>
      <c r="O214" s="84"/>
      <c r="P214" s="84"/>
      <c r="Q214" s="84"/>
      <c r="R214" s="84"/>
      <c r="S214" s="84"/>
      <c r="T214" s="85"/>
      <c r="U214" s="38"/>
      <c r="V214" s="38"/>
      <c r="W214" s="38"/>
      <c r="X214" s="38"/>
      <c r="Y214" s="38"/>
      <c r="Z214" s="38"/>
      <c r="AA214" s="38"/>
      <c r="AB214" s="38"/>
      <c r="AC214" s="38"/>
      <c r="AD214" s="38"/>
      <c r="AE214" s="38"/>
      <c r="AT214" s="17" t="s">
        <v>215</v>
      </c>
      <c r="AU214" s="17" t="s">
        <v>83</v>
      </c>
    </row>
    <row r="215" s="13" customFormat="1">
      <c r="A215" s="13"/>
      <c r="B215" s="245"/>
      <c r="C215" s="246"/>
      <c r="D215" s="240" t="s">
        <v>217</v>
      </c>
      <c r="E215" s="247" t="s">
        <v>19</v>
      </c>
      <c r="F215" s="248" t="s">
        <v>1138</v>
      </c>
      <c r="G215" s="246"/>
      <c r="H215" s="247" t="s">
        <v>19</v>
      </c>
      <c r="I215" s="249"/>
      <c r="J215" s="246"/>
      <c r="K215" s="246"/>
      <c r="L215" s="250"/>
      <c r="M215" s="251"/>
      <c r="N215" s="252"/>
      <c r="O215" s="252"/>
      <c r="P215" s="252"/>
      <c r="Q215" s="252"/>
      <c r="R215" s="252"/>
      <c r="S215" s="252"/>
      <c r="T215" s="253"/>
      <c r="U215" s="13"/>
      <c r="V215" s="13"/>
      <c r="W215" s="13"/>
      <c r="X215" s="13"/>
      <c r="Y215" s="13"/>
      <c r="Z215" s="13"/>
      <c r="AA215" s="13"/>
      <c r="AB215" s="13"/>
      <c r="AC215" s="13"/>
      <c r="AD215" s="13"/>
      <c r="AE215" s="13"/>
      <c r="AT215" s="254" t="s">
        <v>217</v>
      </c>
      <c r="AU215" s="254" t="s">
        <v>83</v>
      </c>
      <c r="AV215" s="13" t="s">
        <v>81</v>
      </c>
      <c r="AW215" s="13" t="s">
        <v>35</v>
      </c>
      <c r="AX215" s="13" t="s">
        <v>74</v>
      </c>
      <c r="AY215" s="254" t="s">
        <v>204</v>
      </c>
    </row>
    <row r="216" s="14" customFormat="1">
      <c r="A216" s="14"/>
      <c r="B216" s="255"/>
      <c r="C216" s="256"/>
      <c r="D216" s="240" t="s">
        <v>217</v>
      </c>
      <c r="E216" s="257" t="s">
        <v>19</v>
      </c>
      <c r="F216" s="258" t="s">
        <v>1755</v>
      </c>
      <c r="G216" s="256"/>
      <c r="H216" s="259">
        <v>5.5259999999999998</v>
      </c>
      <c r="I216" s="260"/>
      <c r="J216" s="256"/>
      <c r="K216" s="256"/>
      <c r="L216" s="261"/>
      <c r="M216" s="262"/>
      <c r="N216" s="263"/>
      <c r="O216" s="263"/>
      <c r="P216" s="263"/>
      <c r="Q216" s="263"/>
      <c r="R216" s="263"/>
      <c r="S216" s="263"/>
      <c r="T216" s="264"/>
      <c r="U216" s="14"/>
      <c r="V216" s="14"/>
      <c r="W216" s="14"/>
      <c r="X216" s="14"/>
      <c r="Y216" s="14"/>
      <c r="Z216" s="14"/>
      <c r="AA216" s="14"/>
      <c r="AB216" s="14"/>
      <c r="AC216" s="14"/>
      <c r="AD216" s="14"/>
      <c r="AE216" s="14"/>
      <c r="AT216" s="265" t="s">
        <v>217</v>
      </c>
      <c r="AU216" s="265" t="s">
        <v>83</v>
      </c>
      <c r="AV216" s="14" t="s">
        <v>83</v>
      </c>
      <c r="AW216" s="14" t="s">
        <v>35</v>
      </c>
      <c r="AX216" s="14" t="s">
        <v>74</v>
      </c>
      <c r="AY216" s="265" t="s">
        <v>204</v>
      </c>
    </row>
    <row r="217" s="14" customFormat="1">
      <c r="A217" s="14"/>
      <c r="B217" s="255"/>
      <c r="C217" s="256"/>
      <c r="D217" s="240" t="s">
        <v>217</v>
      </c>
      <c r="E217" s="257" t="s">
        <v>19</v>
      </c>
      <c r="F217" s="258" t="s">
        <v>1756</v>
      </c>
      <c r="G217" s="256"/>
      <c r="H217" s="259">
        <v>1.742</v>
      </c>
      <c r="I217" s="260"/>
      <c r="J217" s="256"/>
      <c r="K217" s="256"/>
      <c r="L217" s="261"/>
      <c r="M217" s="262"/>
      <c r="N217" s="263"/>
      <c r="O217" s="263"/>
      <c r="P217" s="263"/>
      <c r="Q217" s="263"/>
      <c r="R217" s="263"/>
      <c r="S217" s="263"/>
      <c r="T217" s="264"/>
      <c r="U217" s="14"/>
      <c r="V217" s="14"/>
      <c r="W217" s="14"/>
      <c r="X217" s="14"/>
      <c r="Y217" s="14"/>
      <c r="Z217" s="14"/>
      <c r="AA217" s="14"/>
      <c r="AB217" s="14"/>
      <c r="AC217" s="14"/>
      <c r="AD217" s="14"/>
      <c r="AE217" s="14"/>
      <c r="AT217" s="265" t="s">
        <v>217</v>
      </c>
      <c r="AU217" s="265" t="s">
        <v>83</v>
      </c>
      <c r="AV217" s="14" t="s">
        <v>83</v>
      </c>
      <c r="AW217" s="14" t="s">
        <v>35</v>
      </c>
      <c r="AX217" s="14" t="s">
        <v>74</v>
      </c>
      <c r="AY217" s="265" t="s">
        <v>204</v>
      </c>
    </row>
    <row r="218" s="14" customFormat="1">
      <c r="A218" s="14"/>
      <c r="B218" s="255"/>
      <c r="C218" s="256"/>
      <c r="D218" s="240" t="s">
        <v>217</v>
      </c>
      <c r="E218" s="257" t="s">
        <v>19</v>
      </c>
      <c r="F218" s="258" t="s">
        <v>1757</v>
      </c>
      <c r="G218" s="256"/>
      <c r="H218" s="259">
        <v>1.7030000000000001</v>
      </c>
      <c r="I218" s="260"/>
      <c r="J218" s="256"/>
      <c r="K218" s="256"/>
      <c r="L218" s="261"/>
      <c r="M218" s="262"/>
      <c r="N218" s="263"/>
      <c r="O218" s="263"/>
      <c r="P218" s="263"/>
      <c r="Q218" s="263"/>
      <c r="R218" s="263"/>
      <c r="S218" s="263"/>
      <c r="T218" s="264"/>
      <c r="U218" s="14"/>
      <c r="V218" s="14"/>
      <c r="W218" s="14"/>
      <c r="X218" s="14"/>
      <c r="Y218" s="14"/>
      <c r="Z218" s="14"/>
      <c r="AA218" s="14"/>
      <c r="AB218" s="14"/>
      <c r="AC218" s="14"/>
      <c r="AD218" s="14"/>
      <c r="AE218" s="14"/>
      <c r="AT218" s="265" t="s">
        <v>217</v>
      </c>
      <c r="AU218" s="265" t="s">
        <v>83</v>
      </c>
      <c r="AV218" s="14" t="s">
        <v>83</v>
      </c>
      <c r="AW218" s="14" t="s">
        <v>35</v>
      </c>
      <c r="AX218" s="14" t="s">
        <v>74</v>
      </c>
      <c r="AY218" s="265" t="s">
        <v>204</v>
      </c>
    </row>
    <row r="219" s="13" customFormat="1">
      <c r="A219" s="13"/>
      <c r="B219" s="245"/>
      <c r="C219" s="246"/>
      <c r="D219" s="240" t="s">
        <v>217</v>
      </c>
      <c r="E219" s="247" t="s">
        <v>19</v>
      </c>
      <c r="F219" s="248" t="s">
        <v>1144</v>
      </c>
      <c r="G219" s="246"/>
      <c r="H219" s="247" t="s">
        <v>19</v>
      </c>
      <c r="I219" s="249"/>
      <c r="J219" s="246"/>
      <c r="K219" s="246"/>
      <c r="L219" s="250"/>
      <c r="M219" s="251"/>
      <c r="N219" s="252"/>
      <c r="O219" s="252"/>
      <c r="P219" s="252"/>
      <c r="Q219" s="252"/>
      <c r="R219" s="252"/>
      <c r="S219" s="252"/>
      <c r="T219" s="253"/>
      <c r="U219" s="13"/>
      <c r="V219" s="13"/>
      <c r="W219" s="13"/>
      <c r="X219" s="13"/>
      <c r="Y219" s="13"/>
      <c r="Z219" s="13"/>
      <c r="AA219" s="13"/>
      <c r="AB219" s="13"/>
      <c r="AC219" s="13"/>
      <c r="AD219" s="13"/>
      <c r="AE219" s="13"/>
      <c r="AT219" s="254" t="s">
        <v>217</v>
      </c>
      <c r="AU219" s="254" t="s">
        <v>83</v>
      </c>
      <c r="AV219" s="13" t="s">
        <v>81</v>
      </c>
      <c r="AW219" s="13" t="s">
        <v>35</v>
      </c>
      <c r="AX219" s="13" t="s">
        <v>74</v>
      </c>
      <c r="AY219" s="254" t="s">
        <v>204</v>
      </c>
    </row>
    <row r="220" s="14" customFormat="1">
      <c r="A220" s="14"/>
      <c r="B220" s="255"/>
      <c r="C220" s="256"/>
      <c r="D220" s="240" t="s">
        <v>217</v>
      </c>
      <c r="E220" s="257" t="s">
        <v>19</v>
      </c>
      <c r="F220" s="258" t="s">
        <v>1145</v>
      </c>
      <c r="G220" s="256"/>
      <c r="H220" s="259">
        <v>0.78100000000000003</v>
      </c>
      <c r="I220" s="260"/>
      <c r="J220" s="256"/>
      <c r="K220" s="256"/>
      <c r="L220" s="261"/>
      <c r="M220" s="262"/>
      <c r="N220" s="263"/>
      <c r="O220" s="263"/>
      <c r="P220" s="263"/>
      <c r="Q220" s="263"/>
      <c r="R220" s="263"/>
      <c r="S220" s="263"/>
      <c r="T220" s="264"/>
      <c r="U220" s="14"/>
      <c r="V220" s="14"/>
      <c r="W220" s="14"/>
      <c r="X220" s="14"/>
      <c r="Y220" s="14"/>
      <c r="Z220" s="14"/>
      <c r="AA220" s="14"/>
      <c r="AB220" s="14"/>
      <c r="AC220" s="14"/>
      <c r="AD220" s="14"/>
      <c r="AE220" s="14"/>
      <c r="AT220" s="265" t="s">
        <v>217</v>
      </c>
      <c r="AU220" s="265" t="s">
        <v>83</v>
      </c>
      <c r="AV220" s="14" t="s">
        <v>83</v>
      </c>
      <c r="AW220" s="14" t="s">
        <v>35</v>
      </c>
      <c r="AX220" s="14" t="s">
        <v>74</v>
      </c>
      <c r="AY220" s="265" t="s">
        <v>204</v>
      </c>
    </row>
    <row r="221" s="15" customFormat="1">
      <c r="A221" s="15"/>
      <c r="B221" s="266"/>
      <c r="C221" s="267"/>
      <c r="D221" s="240" t="s">
        <v>217</v>
      </c>
      <c r="E221" s="268" t="s">
        <v>19</v>
      </c>
      <c r="F221" s="269" t="s">
        <v>268</v>
      </c>
      <c r="G221" s="267"/>
      <c r="H221" s="270">
        <v>9.7520000000000007</v>
      </c>
      <c r="I221" s="271"/>
      <c r="J221" s="267"/>
      <c r="K221" s="267"/>
      <c r="L221" s="272"/>
      <c r="M221" s="273"/>
      <c r="N221" s="274"/>
      <c r="O221" s="274"/>
      <c r="P221" s="274"/>
      <c r="Q221" s="274"/>
      <c r="R221" s="274"/>
      <c r="S221" s="274"/>
      <c r="T221" s="275"/>
      <c r="U221" s="15"/>
      <c r="V221" s="15"/>
      <c r="W221" s="15"/>
      <c r="X221" s="15"/>
      <c r="Y221" s="15"/>
      <c r="Z221" s="15"/>
      <c r="AA221" s="15"/>
      <c r="AB221" s="15"/>
      <c r="AC221" s="15"/>
      <c r="AD221" s="15"/>
      <c r="AE221" s="15"/>
      <c r="AT221" s="276" t="s">
        <v>217</v>
      </c>
      <c r="AU221" s="276" t="s">
        <v>83</v>
      </c>
      <c r="AV221" s="15" t="s">
        <v>104</v>
      </c>
      <c r="AW221" s="15" t="s">
        <v>35</v>
      </c>
      <c r="AX221" s="15" t="s">
        <v>81</v>
      </c>
      <c r="AY221" s="276" t="s">
        <v>204</v>
      </c>
    </row>
    <row r="222" s="2" customFormat="1" ht="16.5" customHeight="1">
      <c r="A222" s="38"/>
      <c r="B222" s="39"/>
      <c r="C222" s="227" t="s">
        <v>343</v>
      </c>
      <c r="D222" s="227" t="s">
        <v>207</v>
      </c>
      <c r="E222" s="228" t="s">
        <v>1146</v>
      </c>
      <c r="F222" s="229" t="s">
        <v>1147</v>
      </c>
      <c r="G222" s="230" t="s">
        <v>525</v>
      </c>
      <c r="H222" s="231">
        <v>51.607999999999997</v>
      </c>
      <c r="I222" s="232"/>
      <c r="J222" s="233">
        <f>ROUND(I222*H222,2)</f>
        <v>0</v>
      </c>
      <c r="K222" s="229" t="s">
        <v>1006</v>
      </c>
      <c r="L222" s="44"/>
      <c r="M222" s="234" t="s">
        <v>19</v>
      </c>
      <c r="N222" s="235" t="s">
        <v>45</v>
      </c>
      <c r="O222" s="84"/>
      <c r="P222" s="236">
        <f>O222*H222</f>
        <v>0</v>
      </c>
      <c r="Q222" s="236">
        <v>0.041744200000000002</v>
      </c>
      <c r="R222" s="236">
        <f>Q222*H222</f>
        <v>2.1543346736000002</v>
      </c>
      <c r="S222" s="236">
        <v>0</v>
      </c>
      <c r="T222" s="237">
        <f>S222*H222</f>
        <v>0</v>
      </c>
      <c r="U222" s="38"/>
      <c r="V222" s="38"/>
      <c r="W222" s="38"/>
      <c r="X222" s="38"/>
      <c r="Y222" s="38"/>
      <c r="Z222" s="38"/>
      <c r="AA222" s="38"/>
      <c r="AB222" s="38"/>
      <c r="AC222" s="38"/>
      <c r="AD222" s="38"/>
      <c r="AE222" s="38"/>
      <c r="AR222" s="238" t="s">
        <v>104</v>
      </c>
      <c r="AT222" s="238" t="s">
        <v>207</v>
      </c>
      <c r="AU222" s="238" t="s">
        <v>83</v>
      </c>
      <c r="AY222" s="17" t="s">
        <v>204</v>
      </c>
      <c r="BE222" s="239">
        <f>IF(N222="základní",J222,0)</f>
        <v>0</v>
      </c>
      <c r="BF222" s="239">
        <f>IF(N222="snížená",J222,0)</f>
        <v>0</v>
      </c>
      <c r="BG222" s="239">
        <f>IF(N222="zákl. přenesená",J222,0)</f>
        <v>0</v>
      </c>
      <c r="BH222" s="239">
        <f>IF(N222="sníž. přenesená",J222,0)</f>
        <v>0</v>
      </c>
      <c r="BI222" s="239">
        <f>IF(N222="nulová",J222,0)</f>
        <v>0</v>
      </c>
      <c r="BJ222" s="17" t="s">
        <v>81</v>
      </c>
      <c r="BK222" s="239">
        <f>ROUND(I222*H222,2)</f>
        <v>0</v>
      </c>
      <c r="BL222" s="17" t="s">
        <v>104</v>
      </c>
      <c r="BM222" s="238" t="s">
        <v>1758</v>
      </c>
    </row>
    <row r="223" s="2" customFormat="1">
      <c r="A223" s="38"/>
      <c r="B223" s="39"/>
      <c r="C223" s="40"/>
      <c r="D223" s="240" t="s">
        <v>213</v>
      </c>
      <c r="E223" s="40"/>
      <c r="F223" s="241" t="s">
        <v>1149</v>
      </c>
      <c r="G223" s="40"/>
      <c r="H223" s="40"/>
      <c r="I223" s="147"/>
      <c r="J223" s="40"/>
      <c r="K223" s="40"/>
      <c r="L223" s="44"/>
      <c r="M223" s="242"/>
      <c r="N223" s="243"/>
      <c r="O223" s="84"/>
      <c r="P223" s="84"/>
      <c r="Q223" s="84"/>
      <c r="R223" s="84"/>
      <c r="S223" s="84"/>
      <c r="T223" s="85"/>
      <c r="U223" s="38"/>
      <c r="V223" s="38"/>
      <c r="W223" s="38"/>
      <c r="X223" s="38"/>
      <c r="Y223" s="38"/>
      <c r="Z223" s="38"/>
      <c r="AA223" s="38"/>
      <c r="AB223" s="38"/>
      <c r="AC223" s="38"/>
      <c r="AD223" s="38"/>
      <c r="AE223" s="38"/>
      <c r="AT223" s="17" t="s">
        <v>213</v>
      </c>
      <c r="AU223" s="17" t="s">
        <v>83</v>
      </c>
    </row>
    <row r="224" s="2" customFormat="1">
      <c r="A224" s="38"/>
      <c r="B224" s="39"/>
      <c r="C224" s="40"/>
      <c r="D224" s="240" t="s">
        <v>215</v>
      </c>
      <c r="E224" s="40"/>
      <c r="F224" s="244" t="s">
        <v>1150</v>
      </c>
      <c r="G224" s="40"/>
      <c r="H224" s="40"/>
      <c r="I224" s="147"/>
      <c r="J224" s="40"/>
      <c r="K224" s="40"/>
      <c r="L224" s="44"/>
      <c r="M224" s="242"/>
      <c r="N224" s="243"/>
      <c r="O224" s="84"/>
      <c r="P224" s="84"/>
      <c r="Q224" s="84"/>
      <c r="R224" s="84"/>
      <c r="S224" s="84"/>
      <c r="T224" s="85"/>
      <c r="U224" s="38"/>
      <c r="V224" s="38"/>
      <c r="W224" s="38"/>
      <c r="X224" s="38"/>
      <c r="Y224" s="38"/>
      <c r="Z224" s="38"/>
      <c r="AA224" s="38"/>
      <c r="AB224" s="38"/>
      <c r="AC224" s="38"/>
      <c r="AD224" s="38"/>
      <c r="AE224" s="38"/>
      <c r="AT224" s="17" t="s">
        <v>215</v>
      </c>
      <c r="AU224" s="17" t="s">
        <v>83</v>
      </c>
    </row>
    <row r="225" s="13" customFormat="1">
      <c r="A225" s="13"/>
      <c r="B225" s="245"/>
      <c r="C225" s="246"/>
      <c r="D225" s="240" t="s">
        <v>217</v>
      </c>
      <c r="E225" s="247" t="s">
        <v>19</v>
      </c>
      <c r="F225" s="248" t="s">
        <v>1151</v>
      </c>
      <c r="G225" s="246"/>
      <c r="H225" s="247" t="s">
        <v>19</v>
      </c>
      <c r="I225" s="249"/>
      <c r="J225" s="246"/>
      <c r="K225" s="246"/>
      <c r="L225" s="250"/>
      <c r="M225" s="251"/>
      <c r="N225" s="252"/>
      <c r="O225" s="252"/>
      <c r="P225" s="252"/>
      <c r="Q225" s="252"/>
      <c r="R225" s="252"/>
      <c r="S225" s="252"/>
      <c r="T225" s="253"/>
      <c r="U225" s="13"/>
      <c r="V225" s="13"/>
      <c r="W225" s="13"/>
      <c r="X225" s="13"/>
      <c r="Y225" s="13"/>
      <c r="Z225" s="13"/>
      <c r="AA225" s="13"/>
      <c r="AB225" s="13"/>
      <c r="AC225" s="13"/>
      <c r="AD225" s="13"/>
      <c r="AE225" s="13"/>
      <c r="AT225" s="254" t="s">
        <v>217</v>
      </c>
      <c r="AU225" s="254" t="s">
        <v>83</v>
      </c>
      <c r="AV225" s="13" t="s">
        <v>81</v>
      </c>
      <c r="AW225" s="13" t="s">
        <v>35</v>
      </c>
      <c r="AX225" s="13" t="s">
        <v>74</v>
      </c>
      <c r="AY225" s="254" t="s">
        <v>204</v>
      </c>
    </row>
    <row r="226" s="14" customFormat="1">
      <c r="A226" s="14"/>
      <c r="B226" s="255"/>
      <c r="C226" s="256"/>
      <c r="D226" s="240" t="s">
        <v>217</v>
      </c>
      <c r="E226" s="257" t="s">
        <v>19</v>
      </c>
      <c r="F226" s="258" t="s">
        <v>1759</v>
      </c>
      <c r="G226" s="256"/>
      <c r="H226" s="259">
        <v>20.434000000000001</v>
      </c>
      <c r="I226" s="260"/>
      <c r="J226" s="256"/>
      <c r="K226" s="256"/>
      <c r="L226" s="261"/>
      <c r="M226" s="262"/>
      <c r="N226" s="263"/>
      <c r="O226" s="263"/>
      <c r="P226" s="263"/>
      <c r="Q226" s="263"/>
      <c r="R226" s="263"/>
      <c r="S226" s="263"/>
      <c r="T226" s="264"/>
      <c r="U226" s="14"/>
      <c r="V226" s="14"/>
      <c r="W226" s="14"/>
      <c r="X226" s="14"/>
      <c r="Y226" s="14"/>
      <c r="Z226" s="14"/>
      <c r="AA226" s="14"/>
      <c r="AB226" s="14"/>
      <c r="AC226" s="14"/>
      <c r="AD226" s="14"/>
      <c r="AE226" s="14"/>
      <c r="AT226" s="265" t="s">
        <v>217</v>
      </c>
      <c r="AU226" s="265" t="s">
        <v>83</v>
      </c>
      <c r="AV226" s="14" t="s">
        <v>83</v>
      </c>
      <c r="AW226" s="14" t="s">
        <v>35</v>
      </c>
      <c r="AX226" s="14" t="s">
        <v>74</v>
      </c>
      <c r="AY226" s="265" t="s">
        <v>204</v>
      </c>
    </row>
    <row r="227" s="14" customFormat="1">
      <c r="A227" s="14"/>
      <c r="B227" s="255"/>
      <c r="C227" s="256"/>
      <c r="D227" s="240" t="s">
        <v>217</v>
      </c>
      <c r="E227" s="257" t="s">
        <v>19</v>
      </c>
      <c r="F227" s="258" t="s">
        <v>1760</v>
      </c>
      <c r="G227" s="256"/>
      <c r="H227" s="259">
        <v>24.690999999999999</v>
      </c>
      <c r="I227" s="260"/>
      <c r="J227" s="256"/>
      <c r="K227" s="256"/>
      <c r="L227" s="261"/>
      <c r="M227" s="262"/>
      <c r="N227" s="263"/>
      <c r="O227" s="263"/>
      <c r="P227" s="263"/>
      <c r="Q227" s="263"/>
      <c r="R227" s="263"/>
      <c r="S227" s="263"/>
      <c r="T227" s="264"/>
      <c r="U227" s="14"/>
      <c r="V227" s="14"/>
      <c r="W227" s="14"/>
      <c r="X227" s="14"/>
      <c r="Y227" s="14"/>
      <c r="Z227" s="14"/>
      <c r="AA227" s="14"/>
      <c r="AB227" s="14"/>
      <c r="AC227" s="14"/>
      <c r="AD227" s="14"/>
      <c r="AE227" s="14"/>
      <c r="AT227" s="265" t="s">
        <v>217</v>
      </c>
      <c r="AU227" s="265" t="s">
        <v>83</v>
      </c>
      <c r="AV227" s="14" t="s">
        <v>83</v>
      </c>
      <c r="AW227" s="14" t="s">
        <v>35</v>
      </c>
      <c r="AX227" s="14" t="s">
        <v>74</v>
      </c>
      <c r="AY227" s="265" t="s">
        <v>204</v>
      </c>
    </row>
    <row r="228" s="14" customFormat="1">
      <c r="A228" s="14"/>
      <c r="B228" s="255"/>
      <c r="C228" s="256"/>
      <c r="D228" s="240" t="s">
        <v>217</v>
      </c>
      <c r="E228" s="257" t="s">
        <v>19</v>
      </c>
      <c r="F228" s="258" t="s">
        <v>1761</v>
      </c>
      <c r="G228" s="256"/>
      <c r="H228" s="259">
        <v>2.0190000000000001</v>
      </c>
      <c r="I228" s="260"/>
      <c r="J228" s="256"/>
      <c r="K228" s="256"/>
      <c r="L228" s="261"/>
      <c r="M228" s="262"/>
      <c r="N228" s="263"/>
      <c r="O228" s="263"/>
      <c r="P228" s="263"/>
      <c r="Q228" s="263"/>
      <c r="R228" s="263"/>
      <c r="S228" s="263"/>
      <c r="T228" s="264"/>
      <c r="U228" s="14"/>
      <c r="V228" s="14"/>
      <c r="W228" s="14"/>
      <c r="X228" s="14"/>
      <c r="Y228" s="14"/>
      <c r="Z228" s="14"/>
      <c r="AA228" s="14"/>
      <c r="AB228" s="14"/>
      <c r="AC228" s="14"/>
      <c r="AD228" s="14"/>
      <c r="AE228" s="14"/>
      <c r="AT228" s="265" t="s">
        <v>217</v>
      </c>
      <c r="AU228" s="265" t="s">
        <v>83</v>
      </c>
      <c r="AV228" s="14" t="s">
        <v>83</v>
      </c>
      <c r="AW228" s="14" t="s">
        <v>35</v>
      </c>
      <c r="AX228" s="14" t="s">
        <v>74</v>
      </c>
      <c r="AY228" s="265" t="s">
        <v>204</v>
      </c>
    </row>
    <row r="229" s="13" customFormat="1">
      <c r="A229" s="13"/>
      <c r="B229" s="245"/>
      <c r="C229" s="246"/>
      <c r="D229" s="240" t="s">
        <v>217</v>
      </c>
      <c r="E229" s="247" t="s">
        <v>19</v>
      </c>
      <c r="F229" s="248" t="s">
        <v>1157</v>
      </c>
      <c r="G229" s="246"/>
      <c r="H229" s="247" t="s">
        <v>19</v>
      </c>
      <c r="I229" s="249"/>
      <c r="J229" s="246"/>
      <c r="K229" s="246"/>
      <c r="L229" s="250"/>
      <c r="M229" s="251"/>
      <c r="N229" s="252"/>
      <c r="O229" s="252"/>
      <c r="P229" s="252"/>
      <c r="Q229" s="252"/>
      <c r="R229" s="252"/>
      <c r="S229" s="252"/>
      <c r="T229" s="253"/>
      <c r="U229" s="13"/>
      <c r="V229" s="13"/>
      <c r="W229" s="13"/>
      <c r="X229" s="13"/>
      <c r="Y229" s="13"/>
      <c r="Z229" s="13"/>
      <c r="AA229" s="13"/>
      <c r="AB229" s="13"/>
      <c r="AC229" s="13"/>
      <c r="AD229" s="13"/>
      <c r="AE229" s="13"/>
      <c r="AT229" s="254" t="s">
        <v>217</v>
      </c>
      <c r="AU229" s="254" t="s">
        <v>83</v>
      </c>
      <c r="AV229" s="13" t="s">
        <v>81</v>
      </c>
      <c r="AW229" s="13" t="s">
        <v>35</v>
      </c>
      <c r="AX229" s="13" t="s">
        <v>74</v>
      </c>
      <c r="AY229" s="254" t="s">
        <v>204</v>
      </c>
    </row>
    <row r="230" s="14" customFormat="1">
      <c r="A230" s="14"/>
      <c r="B230" s="255"/>
      <c r="C230" s="256"/>
      <c r="D230" s="240" t="s">
        <v>217</v>
      </c>
      <c r="E230" s="257" t="s">
        <v>19</v>
      </c>
      <c r="F230" s="258" t="s">
        <v>1158</v>
      </c>
      <c r="G230" s="256"/>
      <c r="H230" s="259">
        <v>4.2000000000000002</v>
      </c>
      <c r="I230" s="260"/>
      <c r="J230" s="256"/>
      <c r="K230" s="256"/>
      <c r="L230" s="261"/>
      <c r="M230" s="262"/>
      <c r="N230" s="263"/>
      <c r="O230" s="263"/>
      <c r="P230" s="263"/>
      <c r="Q230" s="263"/>
      <c r="R230" s="263"/>
      <c r="S230" s="263"/>
      <c r="T230" s="264"/>
      <c r="U230" s="14"/>
      <c r="V230" s="14"/>
      <c r="W230" s="14"/>
      <c r="X230" s="14"/>
      <c r="Y230" s="14"/>
      <c r="Z230" s="14"/>
      <c r="AA230" s="14"/>
      <c r="AB230" s="14"/>
      <c r="AC230" s="14"/>
      <c r="AD230" s="14"/>
      <c r="AE230" s="14"/>
      <c r="AT230" s="265" t="s">
        <v>217</v>
      </c>
      <c r="AU230" s="265" t="s">
        <v>83</v>
      </c>
      <c r="AV230" s="14" t="s">
        <v>83</v>
      </c>
      <c r="AW230" s="14" t="s">
        <v>35</v>
      </c>
      <c r="AX230" s="14" t="s">
        <v>74</v>
      </c>
      <c r="AY230" s="265" t="s">
        <v>204</v>
      </c>
    </row>
    <row r="231" s="14" customFormat="1">
      <c r="A231" s="14"/>
      <c r="B231" s="255"/>
      <c r="C231" s="256"/>
      <c r="D231" s="240" t="s">
        <v>217</v>
      </c>
      <c r="E231" s="257" t="s">
        <v>19</v>
      </c>
      <c r="F231" s="258" t="s">
        <v>1159</v>
      </c>
      <c r="G231" s="256"/>
      <c r="H231" s="259">
        <v>0.26400000000000001</v>
      </c>
      <c r="I231" s="260"/>
      <c r="J231" s="256"/>
      <c r="K231" s="256"/>
      <c r="L231" s="261"/>
      <c r="M231" s="262"/>
      <c r="N231" s="263"/>
      <c r="O231" s="263"/>
      <c r="P231" s="263"/>
      <c r="Q231" s="263"/>
      <c r="R231" s="263"/>
      <c r="S231" s="263"/>
      <c r="T231" s="264"/>
      <c r="U231" s="14"/>
      <c r="V231" s="14"/>
      <c r="W231" s="14"/>
      <c r="X231" s="14"/>
      <c r="Y231" s="14"/>
      <c r="Z231" s="14"/>
      <c r="AA231" s="14"/>
      <c r="AB231" s="14"/>
      <c r="AC231" s="14"/>
      <c r="AD231" s="14"/>
      <c r="AE231" s="14"/>
      <c r="AT231" s="265" t="s">
        <v>217</v>
      </c>
      <c r="AU231" s="265" t="s">
        <v>83</v>
      </c>
      <c r="AV231" s="14" t="s">
        <v>83</v>
      </c>
      <c r="AW231" s="14" t="s">
        <v>35</v>
      </c>
      <c r="AX231" s="14" t="s">
        <v>74</v>
      </c>
      <c r="AY231" s="265" t="s">
        <v>204</v>
      </c>
    </row>
    <row r="232" s="15" customFormat="1">
      <c r="A232" s="15"/>
      <c r="B232" s="266"/>
      <c r="C232" s="267"/>
      <c r="D232" s="240" t="s">
        <v>217</v>
      </c>
      <c r="E232" s="268" t="s">
        <v>19</v>
      </c>
      <c r="F232" s="269" t="s">
        <v>268</v>
      </c>
      <c r="G232" s="267"/>
      <c r="H232" s="270">
        <v>51.607999999999997</v>
      </c>
      <c r="I232" s="271"/>
      <c r="J232" s="267"/>
      <c r="K232" s="267"/>
      <c r="L232" s="272"/>
      <c r="M232" s="273"/>
      <c r="N232" s="274"/>
      <c r="O232" s="274"/>
      <c r="P232" s="274"/>
      <c r="Q232" s="274"/>
      <c r="R232" s="274"/>
      <c r="S232" s="274"/>
      <c r="T232" s="275"/>
      <c r="U232" s="15"/>
      <c r="V232" s="15"/>
      <c r="W232" s="15"/>
      <c r="X232" s="15"/>
      <c r="Y232" s="15"/>
      <c r="Z232" s="15"/>
      <c r="AA232" s="15"/>
      <c r="AB232" s="15"/>
      <c r="AC232" s="15"/>
      <c r="AD232" s="15"/>
      <c r="AE232" s="15"/>
      <c r="AT232" s="276" t="s">
        <v>217</v>
      </c>
      <c r="AU232" s="276" t="s">
        <v>83</v>
      </c>
      <c r="AV232" s="15" t="s">
        <v>104</v>
      </c>
      <c r="AW232" s="15" t="s">
        <v>35</v>
      </c>
      <c r="AX232" s="15" t="s">
        <v>81</v>
      </c>
      <c r="AY232" s="276" t="s">
        <v>204</v>
      </c>
    </row>
    <row r="233" s="2" customFormat="1" ht="16.5" customHeight="1">
      <c r="A233" s="38"/>
      <c r="B233" s="39"/>
      <c r="C233" s="227" t="s">
        <v>348</v>
      </c>
      <c r="D233" s="227" t="s">
        <v>207</v>
      </c>
      <c r="E233" s="228" t="s">
        <v>1160</v>
      </c>
      <c r="F233" s="229" t="s">
        <v>1161</v>
      </c>
      <c r="G233" s="230" t="s">
        <v>525</v>
      </c>
      <c r="H233" s="231">
        <v>51.607999999999997</v>
      </c>
      <c r="I233" s="232"/>
      <c r="J233" s="233">
        <f>ROUND(I233*H233,2)</f>
        <v>0</v>
      </c>
      <c r="K233" s="229" t="s">
        <v>1006</v>
      </c>
      <c r="L233" s="44"/>
      <c r="M233" s="234" t="s">
        <v>19</v>
      </c>
      <c r="N233" s="235" t="s">
        <v>45</v>
      </c>
      <c r="O233" s="84"/>
      <c r="P233" s="236">
        <f>O233*H233</f>
        <v>0</v>
      </c>
      <c r="Q233" s="236">
        <v>1.5E-05</v>
      </c>
      <c r="R233" s="236">
        <f>Q233*H233</f>
        <v>0.00077411999999999999</v>
      </c>
      <c r="S233" s="236">
        <v>0</v>
      </c>
      <c r="T233" s="237">
        <f>S233*H233</f>
        <v>0</v>
      </c>
      <c r="U233" s="38"/>
      <c r="V233" s="38"/>
      <c r="W233" s="38"/>
      <c r="X233" s="38"/>
      <c r="Y233" s="38"/>
      <c r="Z233" s="38"/>
      <c r="AA233" s="38"/>
      <c r="AB233" s="38"/>
      <c r="AC233" s="38"/>
      <c r="AD233" s="38"/>
      <c r="AE233" s="38"/>
      <c r="AR233" s="238" t="s">
        <v>104</v>
      </c>
      <c r="AT233" s="238" t="s">
        <v>207</v>
      </c>
      <c r="AU233" s="238" t="s">
        <v>83</v>
      </c>
      <c r="AY233" s="17" t="s">
        <v>204</v>
      </c>
      <c r="BE233" s="239">
        <f>IF(N233="základní",J233,0)</f>
        <v>0</v>
      </c>
      <c r="BF233" s="239">
        <f>IF(N233="snížená",J233,0)</f>
        <v>0</v>
      </c>
      <c r="BG233" s="239">
        <f>IF(N233="zákl. přenesená",J233,0)</f>
        <v>0</v>
      </c>
      <c r="BH233" s="239">
        <f>IF(N233="sníž. přenesená",J233,0)</f>
        <v>0</v>
      </c>
      <c r="BI233" s="239">
        <f>IF(N233="nulová",J233,0)</f>
        <v>0</v>
      </c>
      <c r="BJ233" s="17" t="s">
        <v>81</v>
      </c>
      <c r="BK233" s="239">
        <f>ROUND(I233*H233,2)</f>
        <v>0</v>
      </c>
      <c r="BL233" s="17" t="s">
        <v>104</v>
      </c>
      <c r="BM233" s="238" t="s">
        <v>1762</v>
      </c>
    </row>
    <row r="234" s="2" customFormat="1">
      <c r="A234" s="38"/>
      <c r="B234" s="39"/>
      <c r="C234" s="40"/>
      <c r="D234" s="240" t="s">
        <v>213</v>
      </c>
      <c r="E234" s="40"/>
      <c r="F234" s="241" t="s">
        <v>1163</v>
      </c>
      <c r="G234" s="40"/>
      <c r="H234" s="40"/>
      <c r="I234" s="147"/>
      <c r="J234" s="40"/>
      <c r="K234" s="40"/>
      <c r="L234" s="44"/>
      <c r="M234" s="242"/>
      <c r="N234" s="243"/>
      <c r="O234" s="84"/>
      <c r="P234" s="84"/>
      <c r="Q234" s="84"/>
      <c r="R234" s="84"/>
      <c r="S234" s="84"/>
      <c r="T234" s="85"/>
      <c r="U234" s="38"/>
      <c r="V234" s="38"/>
      <c r="W234" s="38"/>
      <c r="X234" s="38"/>
      <c r="Y234" s="38"/>
      <c r="Z234" s="38"/>
      <c r="AA234" s="38"/>
      <c r="AB234" s="38"/>
      <c r="AC234" s="38"/>
      <c r="AD234" s="38"/>
      <c r="AE234" s="38"/>
      <c r="AT234" s="17" t="s">
        <v>213</v>
      </c>
      <c r="AU234" s="17" t="s">
        <v>83</v>
      </c>
    </row>
    <row r="235" s="2" customFormat="1">
      <c r="A235" s="38"/>
      <c r="B235" s="39"/>
      <c r="C235" s="40"/>
      <c r="D235" s="240" t="s">
        <v>215</v>
      </c>
      <c r="E235" s="40"/>
      <c r="F235" s="244" t="s">
        <v>1150</v>
      </c>
      <c r="G235" s="40"/>
      <c r="H235" s="40"/>
      <c r="I235" s="147"/>
      <c r="J235" s="40"/>
      <c r="K235" s="40"/>
      <c r="L235" s="44"/>
      <c r="M235" s="242"/>
      <c r="N235" s="243"/>
      <c r="O235" s="84"/>
      <c r="P235" s="84"/>
      <c r="Q235" s="84"/>
      <c r="R235" s="84"/>
      <c r="S235" s="84"/>
      <c r="T235" s="85"/>
      <c r="U235" s="38"/>
      <c r="V235" s="38"/>
      <c r="W235" s="38"/>
      <c r="X235" s="38"/>
      <c r="Y235" s="38"/>
      <c r="Z235" s="38"/>
      <c r="AA235" s="38"/>
      <c r="AB235" s="38"/>
      <c r="AC235" s="38"/>
      <c r="AD235" s="38"/>
      <c r="AE235" s="38"/>
      <c r="AT235" s="17" t="s">
        <v>215</v>
      </c>
      <c r="AU235" s="17" t="s">
        <v>83</v>
      </c>
    </row>
    <row r="236" s="2" customFormat="1" ht="16.5" customHeight="1">
      <c r="A236" s="38"/>
      <c r="B236" s="39"/>
      <c r="C236" s="227" t="s">
        <v>355</v>
      </c>
      <c r="D236" s="227" t="s">
        <v>207</v>
      </c>
      <c r="E236" s="228" t="s">
        <v>1164</v>
      </c>
      <c r="F236" s="229" t="s">
        <v>1165</v>
      </c>
      <c r="G236" s="230" t="s">
        <v>250</v>
      </c>
      <c r="H236" s="231">
        <v>0.78000000000000003</v>
      </c>
      <c r="I236" s="232"/>
      <c r="J236" s="233">
        <f>ROUND(I236*H236,2)</f>
        <v>0</v>
      </c>
      <c r="K236" s="229" t="s">
        <v>1006</v>
      </c>
      <c r="L236" s="44"/>
      <c r="M236" s="234" t="s">
        <v>19</v>
      </c>
      <c r="N236" s="235" t="s">
        <v>45</v>
      </c>
      <c r="O236" s="84"/>
      <c r="P236" s="236">
        <f>O236*H236</f>
        <v>0</v>
      </c>
      <c r="Q236" s="236">
        <v>1.0487652000000001</v>
      </c>
      <c r="R236" s="236">
        <f>Q236*H236</f>
        <v>0.81803685600000009</v>
      </c>
      <c r="S236" s="236">
        <v>0</v>
      </c>
      <c r="T236" s="237">
        <f>S236*H236</f>
        <v>0</v>
      </c>
      <c r="U236" s="38"/>
      <c r="V236" s="38"/>
      <c r="W236" s="38"/>
      <c r="X236" s="38"/>
      <c r="Y236" s="38"/>
      <c r="Z236" s="38"/>
      <c r="AA236" s="38"/>
      <c r="AB236" s="38"/>
      <c r="AC236" s="38"/>
      <c r="AD236" s="38"/>
      <c r="AE236" s="38"/>
      <c r="AR236" s="238" t="s">
        <v>104</v>
      </c>
      <c r="AT236" s="238" t="s">
        <v>207</v>
      </c>
      <c r="AU236" s="238" t="s">
        <v>83</v>
      </c>
      <c r="AY236" s="17" t="s">
        <v>204</v>
      </c>
      <c r="BE236" s="239">
        <f>IF(N236="základní",J236,0)</f>
        <v>0</v>
      </c>
      <c r="BF236" s="239">
        <f>IF(N236="snížená",J236,0)</f>
        <v>0</v>
      </c>
      <c r="BG236" s="239">
        <f>IF(N236="zákl. přenesená",J236,0)</f>
        <v>0</v>
      </c>
      <c r="BH236" s="239">
        <f>IF(N236="sníž. přenesená",J236,0)</f>
        <v>0</v>
      </c>
      <c r="BI236" s="239">
        <f>IF(N236="nulová",J236,0)</f>
        <v>0</v>
      </c>
      <c r="BJ236" s="17" t="s">
        <v>81</v>
      </c>
      <c r="BK236" s="239">
        <f>ROUND(I236*H236,2)</f>
        <v>0</v>
      </c>
      <c r="BL236" s="17" t="s">
        <v>104</v>
      </c>
      <c r="BM236" s="238" t="s">
        <v>1763</v>
      </c>
    </row>
    <row r="237" s="2" customFormat="1">
      <c r="A237" s="38"/>
      <c r="B237" s="39"/>
      <c r="C237" s="40"/>
      <c r="D237" s="240" t="s">
        <v>213</v>
      </c>
      <c r="E237" s="40"/>
      <c r="F237" s="241" t="s">
        <v>1167</v>
      </c>
      <c r="G237" s="40"/>
      <c r="H237" s="40"/>
      <c r="I237" s="147"/>
      <c r="J237" s="40"/>
      <c r="K237" s="40"/>
      <c r="L237" s="44"/>
      <c r="M237" s="242"/>
      <c r="N237" s="243"/>
      <c r="O237" s="84"/>
      <c r="P237" s="84"/>
      <c r="Q237" s="84"/>
      <c r="R237" s="84"/>
      <c r="S237" s="84"/>
      <c r="T237" s="85"/>
      <c r="U237" s="38"/>
      <c r="V237" s="38"/>
      <c r="W237" s="38"/>
      <c r="X237" s="38"/>
      <c r="Y237" s="38"/>
      <c r="Z237" s="38"/>
      <c r="AA237" s="38"/>
      <c r="AB237" s="38"/>
      <c r="AC237" s="38"/>
      <c r="AD237" s="38"/>
      <c r="AE237" s="38"/>
      <c r="AT237" s="17" t="s">
        <v>213</v>
      </c>
      <c r="AU237" s="17" t="s">
        <v>83</v>
      </c>
    </row>
    <row r="238" s="2" customFormat="1">
      <c r="A238" s="38"/>
      <c r="B238" s="39"/>
      <c r="C238" s="40"/>
      <c r="D238" s="240" t="s">
        <v>215</v>
      </c>
      <c r="E238" s="40"/>
      <c r="F238" s="244" t="s">
        <v>1168</v>
      </c>
      <c r="G238" s="40"/>
      <c r="H238" s="40"/>
      <c r="I238" s="147"/>
      <c r="J238" s="40"/>
      <c r="K238" s="40"/>
      <c r="L238" s="44"/>
      <c r="M238" s="242"/>
      <c r="N238" s="243"/>
      <c r="O238" s="84"/>
      <c r="P238" s="84"/>
      <c r="Q238" s="84"/>
      <c r="R238" s="84"/>
      <c r="S238" s="84"/>
      <c r="T238" s="85"/>
      <c r="U238" s="38"/>
      <c r="V238" s="38"/>
      <c r="W238" s="38"/>
      <c r="X238" s="38"/>
      <c r="Y238" s="38"/>
      <c r="Z238" s="38"/>
      <c r="AA238" s="38"/>
      <c r="AB238" s="38"/>
      <c r="AC238" s="38"/>
      <c r="AD238" s="38"/>
      <c r="AE238" s="38"/>
      <c r="AT238" s="17" t="s">
        <v>215</v>
      </c>
      <c r="AU238" s="17" t="s">
        <v>83</v>
      </c>
    </row>
    <row r="239" s="2" customFormat="1">
      <c r="A239" s="38"/>
      <c r="B239" s="39"/>
      <c r="C239" s="40"/>
      <c r="D239" s="240" t="s">
        <v>240</v>
      </c>
      <c r="E239" s="40"/>
      <c r="F239" s="244" t="s">
        <v>1215</v>
      </c>
      <c r="G239" s="40"/>
      <c r="H239" s="40"/>
      <c r="I239" s="147"/>
      <c r="J239" s="40"/>
      <c r="K239" s="40"/>
      <c r="L239" s="44"/>
      <c r="M239" s="242"/>
      <c r="N239" s="243"/>
      <c r="O239" s="84"/>
      <c r="P239" s="84"/>
      <c r="Q239" s="84"/>
      <c r="R239" s="84"/>
      <c r="S239" s="84"/>
      <c r="T239" s="85"/>
      <c r="U239" s="38"/>
      <c r="V239" s="38"/>
      <c r="W239" s="38"/>
      <c r="X239" s="38"/>
      <c r="Y239" s="38"/>
      <c r="Z239" s="38"/>
      <c r="AA239" s="38"/>
      <c r="AB239" s="38"/>
      <c r="AC239" s="38"/>
      <c r="AD239" s="38"/>
      <c r="AE239" s="38"/>
      <c r="AT239" s="17" t="s">
        <v>240</v>
      </c>
      <c r="AU239" s="17" t="s">
        <v>83</v>
      </c>
    </row>
    <row r="240" s="14" customFormat="1">
      <c r="A240" s="14"/>
      <c r="B240" s="255"/>
      <c r="C240" s="256"/>
      <c r="D240" s="240" t="s">
        <v>217</v>
      </c>
      <c r="E240" s="257" t="s">
        <v>19</v>
      </c>
      <c r="F240" s="258" t="s">
        <v>1764</v>
      </c>
      <c r="G240" s="256"/>
      <c r="H240" s="259">
        <v>0.78000000000000003</v>
      </c>
      <c r="I240" s="260"/>
      <c r="J240" s="256"/>
      <c r="K240" s="256"/>
      <c r="L240" s="261"/>
      <c r="M240" s="262"/>
      <c r="N240" s="263"/>
      <c r="O240" s="263"/>
      <c r="P240" s="263"/>
      <c r="Q240" s="263"/>
      <c r="R240" s="263"/>
      <c r="S240" s="263"/>
      <c r="T240" s="264"/>
      <c r="U240" s="14"/>
      <c r="V240" s="14"/>
      <c r="W240" s="14"/>
      <c r="X240" s="14"/>
      <c r="Y240" s="14"/>
      <c r="Z240" s="14"/>
      <c r="AA240" s="14"/>
      <c r="AB240" s="14"/>
      <c r="AC240" s="14"/>
      <c r="AD240" s="14"/>
      <c r="AE240" s="14"/>
      <c r="AT240" s="265" t="s">
        <v>217</v>
      </c>
      <c r="AU240" s="265" t="s">
        <v>83</v>
      </c>
      <c r="AV240" s="14" t="s">
        <v>83</v>
      </c>
      <c r="AW240" s="14" t="s">
        <v>35</v>
      </c>
      <c r="AX240" s="14" t="s">
        <v>81</v>
      </c>
      <c r="AY240" s="265" t="s">
        <v>204</v>
      </c>
    </row>
    <row r="241" s="2" customFormat="1" ht="21.75" customHeight="1">
      <c r="A241" s="38"/>
      <c r="B241" s="39"/>
      <c r="C241" s="227" t="s">
        <v>359</v>
      </c>
      <c r="D241" s="227" t="s">
        <v>207</v>
      </c>
      <c r="E241" s="228" t="s">
        <v>1178</v>
      </c>
      <c r="F241" s="229" t="s">
        <v>1179</v>
      </c>
      <c r="G241" s="230" t="s">
        <v>245</v>
      </c>
      <c r="H241" s="231">
        <v>2</v>
      </c>
      <c r="I241" s="232"/>
      <c r="J241" s="233">
        <f>ROUND(I241*H241,2)</f>
        <v>0</v>
      </c>
      <c r="K241" s="229" t="s">
        <v>1006</v>
      </c>
      <c r="L241" s="44"/>
      <c r="M241" s="234" t="s">
        <v>19</v>
      </c>
      <c r="N241" s="235" t="s">
        <v>45</v>
      </c>
      <c r="O241" s="84"/>
      <c r="P241" s="236">
        <f>O241*H241</f>
        <v>0</v>
      </c>
      <c r="Q241" s="236">
        <v>0</v>
      </c>
      <c r="R241" s="236">
        <f>Q241*H241</f>
        <v>0</v>
      </c>
      <c r="S241" s="236">
        <v>0</v>
      </c>
      <c r="T241" s="237">
        <f>S241*H241</f>
        <v>0</v>
      </c>
      <c r="U241" s="38"/>
      <c r="V241" s="38"/>
      <c r="W241" s="38"/>
      <c r="X241" s="38"/>
      <c r="Y241" s="38"/>
      <c r="Z241" s="38"/>
      <c r="AA241" s="38"/>
      <c r="AB241" s="38"/>
      <c r="AC241" s="38"/>
      <c r="AD241" s="38"/>
      <c r="AE241" s="38"/>
      <c r="AR241" s="238" t="s">
        <v>104</v>
      </c>
      <c r="AT241" s="238" t="s">
        <v>207</v>
      </c>
      <c r="AU241" s="238" t="s">
        <v>83</v>
      </c>
      <c r="AY241" s="17" t="s">
        <v>204</v>
      </c>
      <c r="BE241" s="239">
        <f>IF(N241="základní",J241,0)</f>
        <v>0</v>
      </c>
      <c r="BF241" s="239">
        <f>IF(N241="snížená",J241,0)</f>
        <v>0</v>
      </c>
      <c r="BG241" s="239">
        <f>IF(N241="zákl. přenesená",J241,0)</f>
        <v>0</v>
      </c>
      <c r="BH241" s="239">
        <f>IF(N241="sníž. přenesená",J241,0)</f>
        <v>0</v>
      </c>
      <c r="BI241" s="239">
        <f>IF(N241="nulová",J241,0)</f>
        <v>0</v>
      </c>
      <c r="BJ241" s="17" t="s">
        <v>81</v>
      </c>
      <c r="BK241" s="239">
        <f>ROUND(I241*H241,2)</f>
        <v>0</v>
      </c>
      <c r="BL241" s="17" t="s">
        <v>104</v>
      </c>
      <c r="BM241" s="238" t="s">
        <v>1765</v>
      </c>
    </row>
    <row r="242" s="2" customFormat="1">
      <c r="A242" s="38"/>
      <c r="B242" s="39"/>
      <c r="C242" s="40"/>
      <c r="D242" s="240" t="s">
        <v>213</v>
      </c>
      <c r="E242" s="40"/>
      <c r="F242" s="241" t="s">
        <v>1181</v>
      </c>
      <c r="G242" s="40"/>
      <c r="H242" s="40"/>
      <c r="I242" s="147"/>
      <c r="J242" s="40"/>
      <c r="K242" s="40"/>
      <c r="L242" s="44"/>
      <c r="M242" s="242"/>
      <c r="N242" s="243"/>
      <c r="O242" s="84"/>
      <c r="P242" s="84"/>
      <c r="Q242" s="84"/>
      <c r="R242" s="84"/>
      <c r="S242" s="84"/>
      <c r="T242" s="85"/>
      <c r="U242" s="38"/>
      <c r="V242" s="38"/>
      <c r="W242" s="38"/>
      <c r="X242" s="38"/>
      <c r="Y242" s="38"/>
      <c r="Z242" s="38"/>
      <c r="AA242" s="38"/>
      <c r="AB242" s="38"/>
      <c r="AC242" s="38"/>
      <c r="AD242" s="38"/>
      <c r="AE242" s="38"/>
      <c r="AT242" s="17" t="s">
        <v>213</v>
      </c>
      <c r="AU242" s="17" t="s">
        <v>83</v>
      </c>
    </row>
    <row r="243" s="2" customFormat="1">
      <c r="A243" s="38"/>
      <c r="B243" s="39"/>
      <c r="C243" s="40"/>
      <c r="D243" s="240" t="s">
        <v>215</v>
      </c>
      <c r="E243" s="40"/>
      <c r="F243" s="244" t="s">
        <v>1182</v>
      </c>
      <c r="G243" s="40"/>
      <c r="H243" s="40"/>
      <c r="I243" s="147"/>
      <c r="J243" s="40"/>
      <c r="K243" s="40"/>
      <c r="L243" s="44"/>
      <c r="M243" s="242"/>
      <c r="N243" s="243"/>
      <c r="O243" s="84"/>
      <c r="P243" s="84"/>
      <c r="Q243" s="84"/>
      <c r="R243" s="84"/>
      <c r="S243" s="84"/>
      <c r="T243" s="85"/>
      <c r="U243" s="38"/>
      <c r="V243" s="38"/>
      <c r="W243" s="38"/>
      <c r="X243" s="38"/>
      <c r="Y243" s="38"/>
      <c r="Z243" s="38"/>
      <c r="AA243" s="38"/>
      <c r="AB243" s="38"/>
      <c r="AC243" s="38"/>
      <c r="AD243" s="38"/>
      <c r="AE243" s="38"/>
      <c r="AT243" s="17" t="s">
        <v>215</v>
      </c>
      <c r="AU243" s="17" t="s">
        <v>83</v>
      </c>
    </row>
    <row r="244" s="2" customFormat="1">
      <c r="A244" s="38"/>
      <c r="B244" s="39"/>
      <c r="C244" s="40"/>
      <c r="D244" s="240" t="s">
        <v>240</v>
      </c>
      <c r="E244" s="40"/>
      <c r="F244" s="244" t="s">
        <v>1183</v>
      </c>
      <c r="G244" s="40"/>
      <c r="H244" s="40"/>
      <c r="I244" s="147"/>
      <c r="J244" s="40"/>
      <c r="K244" s="40"/>
      <c r="L244" s="44"/>
      <c r="M244" s="242"/>
      <c r="N244" s="243"/>
      <c r="O244" s="84"/>
      <c r="P244" s="84"/>
      <c r="Q244" s="84"/>
      <c r="R244" s="84"/>
      <c r="S244" s="84"/>
      <c r="T244" s="85"/>
      <c r="U244" s="38"/>
      <c r="V244" s="38"/>
      <c r="W244" s="38"/>
      <c r="X244" s="38"/>
      <c r="Y244" s="38"/>
      <c r="Z244" s="38"/>
      <c r="AA244" s="38"/>
      <c r="AB244" s="38"/>
      <c r="AC244" s="38"/>
      <c r="AD244" s="38"/>
      <c r="AE244" s="38"/>
      <c r="AT244" s="17" t="s">
        <v>240</v>
      </c>
      <c r="AU244" s="17" t="s">
        <v>83</v>
      </c>
    </row>
    <row r="245" s="14" customFormat="1">
      <c r="A245" s="14"/>
      <c r="B245" s="255"/>
      <c r="C245" s="256"/>
      <c r="D245" s="240" t="s">
        <v>217</v>
      </c>
      <c r="E245" s="257" t="s">
        <v>19</v>
      </c>
      <c r="F245" s="258" t="s">
        <v>1184</v>
      </c>
      <c r="G245" s="256"/>
      <c r="H245" s="259">
        <v>2</v>
      </c>
      <c r="I245" s="260"/>
      <c r="J245" s="256"/>
      <c r="K245" s="256"/>
      <c r="L245" s="261"/>
      <c r="M245" s="262"/>
      <c r="N245" s="263"/>
      <c r="O245" s="263"/>
      <c r="P245" s="263"/>
      <c r="Q245" s="263"/>
      <c r="R245" s="263"/>
      <c r="S245" s="263"/>
      <c r="T245" s="264"/>
      <c r="U245" s="14"/>
      <c r="V245" s="14"/>
      <c r="W245" s="14"/>
      <c r="X245" s="14"/>
      <c r="Y245" s="14"/>
      <c r="Z245" s="14"/>
      <c r="AA245" s="14"/>
      <c r="AB245" s="14"/>
      <c r="AC245" s="14"/>
      <c r="AD245" s="14"/>
      <c r="AE245" s="14"/>
      <c r="AT245" s="265" t="s">
        <v>217</v>
      </c>
      <c r="AU245" s="265" t="s">
        <v>83</v>
      </c>
      <c r="AV245" s="14" t="s">
        <v>83</v>
      </c>
      <c r="AW245" s="14" t="s">
        <v>35</v>
      </c>
      <c r="AX245" s="14" t="s">
        <v>81</v>
      </c>
      <c r="AY245" s="265" t="s">
        <v>204</v>
      </c>
    </row>
    <row r="246" s="2" customFormat="1" ht="16.5" customHeight="1">
      <c r="A246" s="38"/>
      <c r="B246" s="39"/>
      <c r="C246" s="277" t="s">
        <v>364</v>
      </c>
      <c r="D246" s="277" t="s">
        <v>270</v>
      </c>
      <c r="E246" s="278" t="s">
        <v>1185</v>
      </c>
      <c r="F246" s="279" t="s">
        <v>1186</v>
      </c>
      <c r="G246" s="280" t="s">
        <v>245</v>
      </c>
      <c r="H246" s="281">
        <v>2</v>
      </c>
      <c r="I246" s="282"/>
      <c r="J246" s="283">
        <f>ROUND(I246*H246,2)</f>
        <v>0</v>
      </c>
      <c r="K246" s="279" t="s">
        <v>19</v>
      </c>
      <c r="L246" s="284"/>
      <c r="M246" s="285" t="s">
        <v>19</v>
      </c>
      <c r="N246" s="286" t="s">
        <v>45</v>
      </c>
      <c r="O246" s="84"/>
      <c r="P246" s="236">
        <f>O246*H246</f>
        <v>0</v>
      </c>
      <c r="Q246" s="236">
        <v>2.1299999999999999</v>
      </c>
      <c r="R246" s="236">
        <f>Q246*H246</f>
        <v>4.2599999999999998</v>
      </c>
      <c r="S246" s="236">
        <v>0</v>
      </c>
      <c r="T246" s="237">
        <f>S246*H246</f>
        <v>0</v>
      </c>
      <c r="U246" s="38"/>
      <c r="V246" s="38"/>
      <c r="W246" s="38"/>
      <c r="X246" s="38"/>
      <c r="Y246" s="38"/>
      <c r="Z246" s="38"/>
      <c r="AA246" s="38"/>
      <c r="AB246" s="38"/>
      <c r="AC246" s="38"/>
      <c r="AD246" s="38"/>
      <c r="AE246" s="38"/>
      <c r="AR246" s="238" t="s">
        <v>252</v>
      </c>
      <c r="AT246" s="238" t="s">
        <v>270</v>
      </c>
      <c r="AU246" s="238" t="s">
        <v>83</v>
      </c>
      <c r="AY246" s="17" t="s">
        <v>204</v>
      </c>
      <c r="BE246" s="239">
        <f>IF(N246="základní",J246,0)</f>
        <v>0</v>
      </c>
      <c r="BF246" s="239">
        <f>IF(N246="snížená",J246,0)</f>
        <v>0</v>
      </c>
      <c r="BG246" s="239">
        <f>IF(N246="zákl. přenesená",J246,0)</f>
        <v>0</v>
      </c>
      <c r="BH246" s="239">
        <f>IF(N246="sníž. přenesená",J246,0)</f>
        <v>0</v>
      </c>
      <c r="BI246" s="239">
        <f>IF(N246="nulová",J246,0)</f>
        <v>0</v>
      </c>
      <c r="BJ246" s="17" t="s">
        <v>81</v>
      </c>
      <c r="BK246" s="239">
        <f>ROUND(I246*H246,2)</f>
        <v>0</v>
      </c>
      <c r="BL246" s="17" t="s">
        <v>104</v>
      </c>
      <c r="BM246" s="238" t="s">
        <v>1766</v>
      </c>
    </row>
    <row r="247" s="2" customFormat="1">
      <c r="A247" s="38"/>
      <c r="B247" s="39"/>
      <c r="C247" s="40"/>
      <c r="D247" s="240" t="s">
        <v>213</v>
      </c>
      <c r="E247" s="40"/>
      <c r="F247" s="241" t="s">
        <v>1188</v>
      </c>
      <c r="G247" s="40"/>
      <c r="H247" s="40"/>
      <c r="I247" s="147"/>
      <c r="J247" s="40"/>
      <c r="K247" s="40"/>
      <c r="L247" s="44"/>
      <c r="M247" s="242"/>
      <c r="N247" s="243"/>
      <c r="O247" s="84"/>
      <c r="P247" s="84"/>
      <c r="Q247" s="84"/>
      <c r="R247" s="84"/>
      <c r="S247" s="84"/>
      <c r="T247" s="85"/>
      <c r="U247" s="38"/>
      <c r="V247" s="38"/>
      <c r="W247" s="38"/>
      <c r="X247" s="38"/>
      <c r="Y247" s="38"/>
      <c r="Z247" s="38"/>
      <c r="AA247" s="38"/>
      <c r="AB247" s="38"/>
      <c r="AC247" s="38"/>
      <c r="AD247" s="38"/>
      <c r="AE247" s="38"/>
      <c r="AT247" s="17" t="s">
        <v>213</v>
      </c>
      <c r="AU247" s="17" t="s">
        <v>83</v>
      </c>
    </row>
    <row r="248" s="2" customFormat="1" ht="16.5" customHeight="1">
      <c r="A248" s="38"/>
      <c r="B248" s="39"/>
      <c r="C248" s="227" t="s">
        <v>368</v>
      </c>
      <c r="D248" s="227" t="s">
        <v>207</v>
      </c>
      <c r="E248" s="228" t="s">
        <v>1189</v>
      </c>
      <c r="F248" s="229" t="s">
        <v>1190</v>
      </c>
      <c r="G248" s="230" t="s">
        <v>261</v>
      </c>
      <c r="H248" s="231">
        <v>25.295000000000002</v>
      </c>
      <c r="I248" s="232"/>
      <c r="J248" s="233">
        <f>ROUND(I248*H248,2)</f>
        <v>0</v>
      </c>
      <c r="K248" s="229" t="s">
        <v>1006</v>
      </c>
      <c r="L248" s="44"/>
      <c r="M248" s="234" t="s">
        <v>19</v>
      </c>
      <c r="N248" s="235" t="s">
        <v>45</v>
      </c>
      <c r="O248" s="84"/>
      <c r="P248" s="236">
        <f>O248*H248</f>
        <v>0</v>
      </c>
      <c r="Q248" s="236">
        <v>0</v>
      </c>
      <c r="R248" s="236">
        <f>Q248*H248</f>
        <v>0</v>
      </c>
      <c r="S248" s="236">
        <v>0</v>
      </c>
      <c r="T248" s="237">
        <f>S248*H248</f>
        <v>0</v>
      </c>
      <c r="U248" s="38"/>
      <c r="V248" s="38"/>
      <c r="W248" s="38"/>
      <c r="X248" s="38"/>
      <c r="Y248" s="38"/>
      <c r="Z248" s="38"/>
      <c r="AA248" s="38"/>
      <c r="AB248" s="38"/>
      <c r="AC248" s="38"/>
      <c r="AD248" s="38"/>
      <c r="AE248" s="38"/>
      <c r="AR248" s="238" t="s">
        <v>104</v>
      </c>
      <c r="AT248" s="238" t="s">
        <v>207</v>
      </c>
      <c r="AU248" s="238" t="s">
        <v>83</v>
      </c>
      <c r="AY248" s="17" t="s">
        <v>204</v>
      </c>
      <c r="BE248" s="239">
        <f>IF(N248="základní",J248,0)</f>
        <v>0</v>
      </c>
      <c r="BF248" s="239">
        <f>IF(N248="snížená",J248,0)</f>
        <v>0</v>
      </c>
      <c r="BG248" s="239">
        <f>IF(N248="zákl. přenesená",J248,0)</f>
        <v>0</v>
      </c>
      <c r="BH248" s="239">
        <f>IF(N248="sníž. přenesená",J248,0)</f>
        <v>0</v>
      </c>
      <c r="BI248" s="239">
        <f>IF(N248="nulová",J248,0)</f>
        <v>0</v>
      </c>
      <c r="BJ248" s="17" t="s">
        <v>81</v>
      </c>
      <c r="BK248" s="239">
        <f>ROUND(I248*H248,2)</f>
        <v>0</v>
      </c>
      <c r="BL248" s="17" t="s">
        <v>104</v>
      </c>
      <c r="BM248" s="238" t="s">
        <v>1767</v>
      </c>
    </row>
    <row r="249" s="2" customFormat="1">
      <c r="A249" s="38"/>
      <c r="B249" s="39"/>
      <c r="C249" s="40"/>
      <c r="D249" s="240" t="s">
        <v>213</v>
      </c>
      <c r="E249" s="40"/>
      <c r="F249" s="241" t="s">
        <v>1192</v>
      </c>
      <c r="G249" s="40"/>
      <c r="H249" s="40"/>
      <c r="I249" s="147"/>
      <c r="J249" s="40"/>
      <c r="K249" s="40"/>
      <c r="L249" s="44"/>
      <c r="M249" s="242"/>
      <c r="N249" s="243"/>
      <c r="O249" s="84"/>
      <c r="P249" s="84"/>
      <c r="Q249" s="84"/>
      <c r="R249" s="84"/>
      <c r="S249" s="84"/>
      <c r="T249" s="85"/>
      <c r="U249" s="38"/>
      <c r="V249" s="38"/>
      <c r="W249" s="38"/>
      <c r="X249" s="38"/>
      <c r="Y249" s="38"/>
      <c r="Z249" s="38"/>
      <c r="AA249" s="38"/>
      <c r="AB249" s="38"/>
      <c r="AC249" s="38"/>
      <c r="AD249" s="38"/>
      <c r="AE249" s="38"/>
      <c r="AT249" s="17" t="s">
        <v>213</v>
      </c>
      <c r="AU249" s="17" t="s">
        <v>83</v>
      </c>
    </row>
    <row r="250" s="2" customFormat="1">
      <c r="A250" s="38"/>
      <c r="B250" s="39"/>
      <c r="C250" s="40"/>
      <c r="D250" s="240" t="s">
        <v>215</v>
      </c>
      <c r="E250" s="40"/>
      <c r="F250" s="244" t="s">
        <v>1193</v>
      </c>
      <c r="G250" s="40"/>
      <c r="H250" s="40"/>
      <c r="I250" s="147"/>
      <c r="J250" s="40"/>
      <c r="K250" s="40"/>
      <c r="L250" s="44"/>
      <c r="M250" s="242"/>
      <c r="N250" s="243"/>
      <c r="O250" s="84"/>
      <c r="P250" s="84"/>
      <c r="Q250" s="84"/>
      <c r="R250" s="84"/>
      <c r="S250" s="84"/>
      <c r="T250" s="85"/>
      <c r="U250" s="38"/>
      <c r="V250" s="38"/>
      <c r="W250" s="38"/>
      <c r="X250" s="38"/>
      <c r="Y250" s="38"/>
      <c r="Z250" s="38"/>
      <c r="AA250" s="38"/>
      <c r="AB250" s="38"/>
      <c r="AC250" s="38"/>
      <c r="AD250" s="38"/>
      <c r="AE250" s="38"/>
      <c r="AT250" s="17" t="s">
        <v>215</v>
      </c>
      <c r="AU250" s="17" t="s">
        <v>83</v>
      </c>
    </row>
    <row r="251" s="13" customFormat="1">
      <c r="A251" s="13"/>
      <c r="B251" s="245"/>
      <c r="C251" s="246"/>
      <c r="D251" s="240" t="s">
        <v>217</v>
      </c>
      <c r="E251" s="247" t="s">
        <v>19</v>
      </c>
      <c r="F251" s="248" t="s">
        <v>1130</v>
      </c>
      <c r="G251" s="246"/>
      <c r="H251" s="247" t="s">
        <v>19</v>
      </c>
      <c r="I251" s="249"/>
      <c r="J251" s="246"/>
      <c r="K251" s="246"/>
      <c r="L251" s="250"/>
      <c r="M251" s="251"/>
      <c r="N251" s="252"/>
      <c r="O251" s="252"/>
      <c r="P251" s="252"/>
      <c r="Q251" s="252"/>
      <c r="R251" s="252"/>
      <c r="S251" s="252"/>
      <c r="T251" s="253"/>
      <c r="U251" s="13"/>
      <c r="V251" s="13"/>
      <c r="W251" s="13"/>
      <c r="X251" s="13"/>
      <c r="Y251" s="13"/>
      <c r="Z251" s="13"/>
      <c r="AA251" s="13"/>
      <c r="AB251" s="13"/>
      <c r="AC251" s="13"/>
      <c r="AD251" s="13"/>
      <c r="AE251" s="13"/>
      <c r="AT251" s="254" t="s">
        <v>217</v>
      </c>
      <c r="AU251" s="254" t="s">
        <v>83</v>
      </c>
      <c r="AV251" s="13" t="s">
        <v>81</v>
      </c>
      <c r="AW251" s="13" t="s">
        <v>35</v>
      </c>
      <c r="AX251" s="13" t="s">
        <v>74</v>
      </c>
      <c r="AY251" s="254" t="s">
        <v>204</v>
      </c>
    </row>
    <row r="252" s="14" customFormat="1">
      <c r="A252" s="14"/>
      <c r="B252" s="255"/>
      <c r="C252" s="256"/>
      <c r="D252" s="240" t="s">
        <v>217</v>
      </c>
      <c r="E252" s="257" t="s">
        <v>19</v>
      </c>
      <c r="F252" s="258" t="s">
        <v>1768</v>
      </c>
      <c r="G252" s="256"/>
      <c r="H252" s="259">
        <v>36.841999999999999</v>
      </c>
      <c r="I252" s="260"/>
      <c r="J252" s="256"/>
      <c r="K252" s="256"/>
      <c r="L252" s="261"/>
      <c r="M252" s="262"/>
      <c r="N252" s="263"/>
      <c r="O252" s="263"/>
      <c r="P252" s="263"/>
      <c r="Q252" s="263"/>
      <c r="R252" s="263"/>
      <c r="S252" s="263"/>
      <c r="T252" s="264"/>
      <c r="U252" s="14"/>
      <c r="V252" s="14"/>
      <c r="W252" s="14"/>
      <c r="X252" s="14"/>
      <c r="Y252" s="14"/>
      <c r="Z252" s="14"/>
      <c r="AA252" s="14"/>
      <c r="AB252" s="14"/>
      <c r="AC252" s="14"/>
      <c r="AD252" s="14"/>
      <c r="AE252" s="14"/>
      <c r="AT252" s="265" t="s">
        <v>217</v>
      </c>
      <c r="AU252" s="265" t="s">
        <v>83</v>
      </c>
      <c r="AV252" s="14" t="s">
        <v>83</v>
      </c>
      <c r="AW252" s="14" t="s">
        <v>35</v>
      </c>
      <c r="AX252" s="14" t="s">
        <v>74</v>
      </c>
      <c r="AY252" s="265" t="s">
        <v>204</v>
      </c>
    </row>
    <row r="253" s="14" customFormat="1">
      <c r="A253" s="14"/>
      <c r="B253" s="255"/>
      <c r="C253" s="256"/>
      <c r="D253" s="240" t="s">
        <v>217</v>
      </c>
      <c r="E253" s="257" t="s">
        <v>19</v>
      </c>
      <c r="F253" s="258" t="s">
        <v>1769</v>
      </c>
      <c r="G253" s="256"/>
      <c r="H253" s="259">
        <v>-8.8539999999999992</v>
      </c>
      <c r="I253" s="260"/>
      <c r="J253" s="256"/>
      <c r="K253" s="256"/>
      <c r="L253" s="261"/>
      <c r="M253" s="262"/>
      <c r="N253" s="263"/>
      <c r="O253" s="263"/>
      <c r="P253" s="263"/>
      <c r="Q253" s="263"/>
      <c r="R253" s="263"/>
      <c r="S253" s="263"/>
      <c r="T253" s="264"/>
      <c r="U253" s="14"/>
      <c r="V253" s="14"/>
      <c r="W253" s="14"/>
      <c r="X253" s="14"/>
      <c r="Y253" s="14"/>
      <c r="Z253" s="14"/>
      <c r="AA253" s="14"/>
      <c r="AB253" s="14"/>
      <c r="AC253" s="14"/>
      <c r="AD253" s="14"/>
      <c r="AE253" s="14"/>
      <c r="AT253" s="265" t="s">
        <v>217</v>
      </c>
      <c r="AU253" s="265" t="s">
        <v>83</v>
      </c>
      <c r="AV253" s="14" t="s">
        <v>83</v>
      </c>
      <c r="AW253" s="14" t="s">
        <v>35</v>
      </c>
      <c r="AX253" s="14" t="s">
        <v>74</v>
      </c>
      <c r="AY253" s="265" t="s">
        <v>204</v>
      </c>
    </row>
    <row r="254" s="14" customFormat="1">
      <c r="A254" s="14"/>
      <c r="B254" s="255"/>
      <c r="C254" s="256"/>
      <c r="D254" s="240" t="s">
        <v>217</v>
      </c>
      <c r="E254" s="257" t="s">
        <v>19</v>
      </c>
      <c r="F254" s="258" t="s">
        <v>1770</v>
      </c>
      <c r="G254" s="256"/>
      <c r="H254" s="259">
        <v>-2.6930000000000001</v>
      </c>
      <c r="I254" s="260"/>
      <c r="J254" s="256"/>
      <c r="K254" s="256"/>
      <c r="L254" s="261"/>
      <c r="M254" s="262"/>
      <c r="N254" s="263"/>
      <c r="O254" s="263"/>
      <c r="P254" s="263"/>
      <c r="Q254" s="263"/>
      <c r="R254" s="263"/>
      <c r="S254" s="263"/>
      <c r="T254" s="264"/>
      <c r="U254" s="14"/>
      <c r="V254" s="14"/>
      <c r="W254" s="14"/>
      <c r="X254" s="14"/>
      <c r="Y254" s="14"/>
      <c r="Z254" s="14"/>
      <c r="AA254" s="14"/>
      <c r="AB254" s="14"/>
      <c r="AC254" s="14"/>
      <c r="AD254" s="14"/>
      <c r="AE254" s="14"/>
      <c r="AT254" s="265" t="s">
        <v>217</v>
      </c>
      <c r="AU254" s="265" t="s">
        <v>83</v>
      </c>
      <c r="AV254" s="14" t="s">
        <v>83</v>
      </c>
      <c r="AW254" s="14" t="s">
        <v>35</v>
      </c>
      <c r="AX254" s="14" t="s">
        <v>74</v>
      </c>
      <c r="AY254" s="265" t="s">
        <v>204</v>
      </c>
    </row>
    <row r="255" s="15" customFormat="1">
      <c r="A255" s="15"/>
      <c r="B255" s="266"/>
      <c r="C255" s="267"/>
      <c r="D255" s="240" t="s">
        <v>217</v>
      </c>
      <c r="E255" s="268" t="s">
        <v>19</v>
      </c>
      <c r="F255" s="269" t="s">
        <v>268</v>
      </c>
      <c r="G255" s="267"/>
      <c r="H255" s="270">
        <v>25.295000000000002</v>
      </c>
      <c r="I255" s="271"/>
      <c r="J255" s="267"/>
      <c r="K255" s="267"/>
      <c r="L255" s="272"/>
      <c r="M255" s="273"/>
      <c r="N255" s="274"/>
      <c r="O255" s="274"/>
      <c r="P255" s="274"/>
      <c r="Q255" s="274"/>
      <c r="R255" s="274"/>
      <c r="S255" s="274"/>
      <c r="T255" s="275"/>
      <c r="U255" s="15"/>
      <c r="V255" s="15"/>
      <c r="W255" s="15"/>
      <c r="X255" s="15"/>
      <c r="Y255" s="15"/>
      <c r="Z255" s="15"/>
      <c r="AA255" s="15"/>
      <c r="AB255" s="15"/>
      <c r="AC255" s="15"/>
      <c r="AD255" s="15"/>
      <c r="AE255" s="15"/>
      <c r="AT255" s="276" t="s">
        <v>217</v>
      </c>
      <c r="AU255" s="276" t="s">
        <v>83</v>
      </c>
      <c r="AV255" s="15" t="s">
        <v>104</v>
      </c>
      <c r="AW255" s="15" t="s">
        <v>35</v>
      </c>
      <c r="AX255" s="15" t="s">
        <v>81</v>
      </c>
      <c r="AY255" s="276" t="s">
        <v>204</v>
      </c>
    </row>
    <row r="256" s="2" customFormat="1" ht="21.75" customHeight="1">
      <c r="A256" s="38"/>
      <c r="B256" s="39"/>
      <c r="C256" s="227" t="s">
        <v>372</v>
      </c>
      <c r="D256" s="227" t="s">
        <v>207</v>
      </c>
      <c r="E256" s="228" t="s">
        <v>1197</v>
      </c>
      <c r="F256" s="229" t="s">
        <v>1198</v>
      </c>
      <c r="G256" s="230" t="s">
        <v>525</v>
      </c>
      <c r="H256" s="231">
        <v>54.899000000000001</v>
      </c>
      <c r="I256" s="232"/>
      <c r="J256" s="233">
        <f>ROUND(I256*H256,2)</f>
        <v>0</v>
      </c>
      <c r="K256" s="229" t="s">
        <v>1006</v>
      </c>
      <c r="L256" s="44"/>
      <c r="M256" s="234" t="s">
        <v>19</v>
      </c>
      <c r="N256" s="235" t="s">
        <v>45</v>
      </c>
      <c r="O256" s="84"/>
      <c r="P256" s="236">
        <f>O256*H256</f>
        <v>0</v>
      </c>
      <c r="Q256" s="236">
        <v>0.0018247000000000001</v>
      </c>
      <c r="R256" s="236">
        <f>Q256*H256</f>
        <v>0.1001742053</v>
      </c>
      <c r="S256" s="236">
        <v>0</v>
      </c>
      <c r="T256" s="237">
        <f>S256*H256</f>
        <v>0</v>
      </c>
      <c r="U256" s="38"/>
      <c r="V256" s="38"/>
      <c r="W256" s="38"/>
      <c r="X256" s="38"/>
      <c r="Y256" s="38"/>
      <c r="Z256" s="38"/>
      <c r="AA256" s="38"/>
      <c r="AB256" s="38"/>
      <c r="AC256" s="38"/>
      <c r="AD256" s="38"/>
      <c r="AE256" s="38"/>
      <c r="AR256" s="238" t="s">
        <v>104</v>
      </c>
      <c r="AT256" s="238" t="s">
        <v>207</v>
      </c>
      <c r="AU256" s="238" t="s">
        <v>83</v>
      </c>
      <c r="AY256" s="17" t="s">
        <v>204</v>
      </c>
      <c r="BE256" s="239">
        <f>IF(N256="základní",J256,0)</f>
        <v>0</v>
      </c>
      <c r="BF256" s="239">
        <f>IF(N256="snížená",J256,0)</f>
        <v>0</v>
      </c>
      <c r="BG256" s="239">
        <f>IF(N256="zákl. přenesená",J256,0)</f>
        <v>0</v>
      </c>
      <c r="BH256" s="239">
        <f>IF(N256="sníž. přenesená",J256,0)</f>
        <v>0</v>
      </c>
      <c r="BI256" s="239">
        <f>IF(N256="nulová",J256,0)</f>
        <v>0</v>
      </c>
      <c r="BJ256" s="17" t="s">
        <v>81</v>
      </c>
      <c r="BK256" s="239">
        <f>ROUND(I256*H256,2)</f>
        <v>0</v>
      </c>
      <c r="BL256" s="17" t="s">
        <v>104</v>
      </c>
      <c r="BM256" s="238" t="s">
        <v>1771</v>
      </c>
    </row>
    <row r="257" s="2" customFormat="1">
      <c r="A257" s="38"/>
      <c r="B257" s="39"/>
      <c r="C257" s="40"/>
      <c r="D257" s="240" t="s">
        <v>213</v>
      </c>
      <c r="E257" s="40"/>
      <c r="F257" s="241" t="s">
        <v>1200</v>
      </c>
      <c r="G257" s="40"/>
      <c r="H257" s="40"/>
      <c r="I257" s="147"/>
      <c r="J257" s="40"/>
      <c r="K257" s="40"/>
      <c r="L257" s="44"/>
      <c r="M257" s="242"/>
      <c r="N257" s="243"/>
      <c r="O257" s="84"/>
      <c r="P257" s="84"/>
      <c r="Q257" s="84"/>
      <c r="R257" s="84"/>
      <c r="S257" s="84"/>
      <c r="T257" s="85"/>
      <c r="U257" s="38"/>
      <c r="V257" s="38"/>
      <c r="W257" s="38"/>
      <c r="X257" s="38"/>
      <c r="Y257" s="38"/>
      <c r="Z257" s="38"/>
      <c r="AA257" s="38"/>
      <c r="AB257" s="38"/>
      <c r="AC257" s="38"/>
      <c r="AD257" s="38"/>
      <c r="AE257" s="38"/>
      <c r="AT257" s="17" t="s">
        <v>213</v>
      </c>
      <c r="AU257" s="17" t="s">
        <v>83</v>
      </c>
    </row>
    <row r="258" s="2" customFormat="1">
      <c r="A258" s="38"/>
      <c r="B258" s="39"/>
      <c r="C258" s="40"/>
      <c r="D258" s="240" t="s">
        <v>215</v>
      </c>
      <c r="E258" s="40"/>
      <c r="F258" s="244" t="s">
        <v>1201</v>
      </c>
      <c r="G258" s="40"/>
      <c r="H258" s="40"/>
      <c r="I258" s="147"/>
      <c r="J258" s="40"/>
      <c r="K258" s="40"/>
      <c r="L258" s="44"/>
      <c r="M258" s="242"/>
      <c r="N258" s="243"/>
      <c r="O258" s="84"/>
      <c r="P258" s="84"/>
      <c r="Q258" s="84"/>
      <c r="R258" s="84"/>
      <c r="S258" s="84"/>
      <c r="T258" s="85"/>
      <c r="U258" s="38"/>
      <c r="V258" s="38"/>
      <c r="W258" s="38"/>
      <c r="X258" s="38"/>
      <c r="Y258" s="38"/>
      <c r="Z258" s="38"/>
      <c r="AA258" s="38"/>
      <c r="AB258" s="38"/>
      <c r="AC258" s="38"/>
      <c r="AD258" s="38"/>
      <c r="AE258" s="38"/>
      <c r="AT258" s="17" t="s">
        <v>215</v>
      </c>
      <c r="AU258" s="17" t="s">
        <v>83</v>
      </c>
    </row>
    <row r="259" s="13" customFormat="1">
      <c r="A259" s="13"/>
      <c r="B259" s="245"/>
      <c r="C259" s="246"/>
      <c r="D259" s="240" t="s">
        <v>217</v>
      </c>
      <c r="E259" s="247" t="s">
        <v>19</v>
      </c>
      <c r="F259" s="248" t="s">
        <v>1130</v>
      </c>
      <c r="G259" s="246"/>
      <c r="H259" s="247" t="s">
        <v>19</v>
      </c>
      <c r="I259" s="249"/>
      <c r="J259" s="246"/>
      <c r="K259" s="246"/>
      <c r="L259" s="250"/>
      <c r="M259" s="251"/>
      <c r="N259" s="252"/>
      <c r="O259" s="252"/>
      <c r="P259" s="252"/>
      <c r="Q259" s="252"/>
      <c r="R259" s="252"/>
      <c r="S259" s="252"/>
      <c r="T259" s="253"/>
      <c r="U259" s="13"/>
      <c r="V259" s="13"/>
      <c r="W259" s="13"/>
      <c r="X259" s="13"/>
      <c r="Y259" s="13"/>
      <c r="Z259" s="13"/>
      <c r="AA259" s="13"/>
      <c r="AB259" s="13"/>
      <c r="AC259" s="13"/>
      <c r="AD259" s="13"/>
      <c r="AE259" s="13"/>
      <c r="AT259" s="254" t="s">
        <v>217</v>
      </c>
      <c r="AU259" s="254" t="s">
        <v>83</v>
      </c>
      <c r="AV259" s="13" t="s">
        <v>81</v>
      </c>
      <c r="AW259" s="13" t="s">
        <v>35</v>
      </c>
      <c r="AX259" s="13" t="s">
        <v>74</v>
      </c>
      <c r="AY259" s="254" t="s">
        <v>204</v>
      </c>
    </row>
    <row r="260" s="14" customFormat="1">
      <c r="A260" s="14"/>
      <c r="B260" s="255"/>
      <c r="C260" s="256"/>
      <c r="D260" s="240" t="s">
        <v>217</v>
      </c>
      <c r="E260" s="257" t="s">
        <v>19</v>
      </c>
      <c r="F260" s="258" t="s">
        <v>1772</v>
      </c>
      <c r="G260" s="256"/>
      <c r="H260" s="259">
        <v>40</v>
      </c>
      <c r="I260" s="260"/>
      <c r="J260" s="256"/>
      <c r="K260" s="256"/>
      <c r="L260" s="261"/>
      <c r="M260" s="262"/>
      <c r="N260" s="263"/>
      <c r="O260" s="263"/>
      <c r="P260" s="263"/>
      <c r="Q260" s="263"/>
      <c r="R260" s="263"/>
      <c r="S260" s="263"/>
      <c r="T260" s="264"/>
      <c r="U260" s="14"/>
      <c r="V260" s="14"/>
      <c r="W260" s="14"/>
      <c r="X260" s="14"/>
      <c r="Y260" s="14"/>
      <c r="Z260" s="14"/>
      <c r="AA260" s="14"/>
      <c r="AB260" s="14"/>
      <c r="AC260" s="14"/>
      <c r="AD260" s="14"/>
      <c r="AE260" s="14"/>
      <c r="AT260" s="265" t="s">
        <v>217</v>
      </c>
      <c r="AU260" s="265" t="s">
        <v>83</v>
      </c>
      <c r="AV260" s="14" t="s">
        <v>83</v>
      </c>
      <c r="AW260" s="14" t="s">
        <v>35</v>
      </c>
      <c r="AX260" s="14" t="s">
        <v>74</v>
      </c>
      <c r="AY260" s="265" t="s">
        <v>204</v>
      </c>
    </row>
    <row r="261" s="14" customFormat="1">
      <c r="A261" s="14"/>
      <c r="B261" s="255"/>
      <c r="C261" s="256"/>
      <c r="D261" s="240" t="s">
        <v>217</v>
      </c>
      <c r="E261" s="257" t="s">
        <v>19</v>
      </c>
      <c r="F261" s="258" t="s">
        <v>1773</v>
      </c>
      <c r="G261" s="256"/>
      <c r="H261" s="259">
        <v>11.424</v>
      </c>
      <c r="I261" s="260"/>
      <c r="J261" s="256"/>
      <c r="K261" s="256"/>
      <c r="L261" s="261"/>
      <c r="M261" s="262"/>
      <c r="N261" s="263"/>
      <c r="O261" s="263"/>
      <c r="P261" s="263"/>
      <c r="Q261" s="263"/>
      <c r="R261" s="263"/>
      <c r="S261" s="263"/>
      <c r="T261" s="264"/>
      <c r="U261" s="14"/>
      <c r="V261" s="14"/>
      <c r="W261" s="14"/>
      <c r="X261" s="14"/>
      <c r="Y261" s="14"/>
      <c r="Z261" s="14"/>
      <c r="AA261" s="14"/>
      <c r="AB261" s="14"/>
      <c r="AC261" s="14"/>
      <c r="AD261" s="14"/>
      <c r="AE261" s="14"/>
      <c r="AT261" s="265" t="s">
        <v>217</v>
      </c>
      <c r="AU261" s="265" t="s">
        <v>83</v>
      </c>
      <c r="AV261" s="14" t="s">
        <v>83</v>
      </c>
      <c r="AW261" s="14" t="s">
        <v>35</v>
      </c>
      <c r="AX261" s="14" t="s">
        <v>74</v>
      </c>
      <c r="AY261" s="265" t="s">
        <v>204</v>
      </c>
    </row>
    <row r="262" s="14" customFormat="1">
      <c r="A262" s="14"/>
      <c r="B262" s="255"/>
      <c r="C262" s="256"/>
      <c r="D262" s="240" t="s">
        <v>217</v>
      </c>
      <c r="E262" s="257" t="s">
        <v>19</v>
      </c>
      <c r="F262" s="258" t="s">
        <v>1774</v>
      </c>
      <c r="G262" s="256"/>
      <c r="H262" s="259">
        <v>3.4750000000000001</v>
      </c>
      <c r="I262" s="260"/>
      <c r="J262" s="256"/>
      <c r="K262" s="256"/>
      <c r="L262" s="261"/>
      <c r="M262" s="262"/>
      <c r="N262" s="263"/>
      <c r="O262" s="263"/>
      <c r="P262" s="263"/>
      <c r="Q262" s="263"/>
      <c r="R262" s="263"/>
      <c r="S262" s="263"/>
      <c r="T262" s="264"/>
      <c r="U262" s="14"/>
      <c r="V262" s="14"/>
      <c r="W262" s="14"/>
      <c r="X262" s="14"/>
      <c r="Y262" s="14"/>
      <c r="Z262" s="14"/>
      <c r="AA262" s="14"/>
      <c r="AB262" s="14"/>
      <c r="AC262" s="14"/>
      <c r="AD262" s="14"/>
      <c r="AE262" s="14"/>
      <c r="AT262" s="265" t="s">
        <v>217</v>
      </c>
      <c r="AU262" s="265" t="s">
        <v>83</v>
      </c>
      <c r="AV262" s="14" t="s">
        <v>83</v>
      </c>
      <c r="AW262" s="14" t="s">
        <v>35</v>
      </c>
      <c r="AX262" s="14" t="s">
        <v>74</v>
      </c>
      <c r="AY262" s="265" t="s">
        <v>204</v>
      </c>
    </row>
    <row r="263" s="15" customFormat="1">
      <c r="A263" s="15"/>
      <c r="B263" s="266"/>
      <c r="C263" s="267"/>
      <c r="D263" s="240" t="s">
        <v>217</v>
      </c>
      <c r="E263" s="268" t="s">
        <v>19</v>
      </c>
      <c r="F263" s="269" t="s">
        <v>268</v>
      </c>
      <c r="G263" s="267"/>
      <c r="H263" s="270">
        <v>54.899000000000001</v>
      </c>
      <c r="I263" s="271"/>
      <c r="J263" s="267"/>
      <c r="K263" s="267"/>
      <c r="L263" s="272"/>
      <c r="M263" s="273"/>
      <c r="N263" s="274"/>
      <c r="O263" s="274"/>
      <c r="P263" s="274"/>
      <c r="Q263" s="274"/>
      <c r="R263" s="274"/>
      <c r="S263" s="274"/>
      <c r="T263" s="275"/>
      <c r="U263" s="15"/>
      <c r="V263" s="15"/>
      <c r="W263" s="15"/>
      <c r="X263" s="15"/>
      <c r="Y263" s="15"/>
      <c r="Z263" s="15"/>
      <c r="AA263" s="15"/>
      <c r="AB263" s="15"/>
      <c r="AC263" s="15"/>
      <c r="AD263" s="15"/>
      <c r="AE263" s="15"/>
      <c r="AT263" s="276" t="s">
        <v>217</v>
      </c>
      <c r="AU263" s="276" t="s">
        <v>83</v>
      </c>
      <c r="AV263" s="15" t="s">
        <v>104</v>
      </c>
      <c r="AW263" s="15" t="s">
        <v>35</v>
      </c>
      <c r="AX263" s="15" t="s">
        <v>81</v>
      </c>
      <c r="AY263" s="276" t="s">
        <v>204</v>
      </c>
    </row>
    <row r="264" s="2" customFormat="1" ht="21.75" customHeight="1">
      <c r="A264" s="38"/>
      <c r="B264" s="39"/>
      <c r="C264" s="227" t="s">
        <v>376</v>
      </c>
      <c r="D264" s="227" t="s">
        <v>207</v>
      </c>
      <c r="E264" s="228" t="s">
        <v>1206</v>
      </c>
      <c r="F264" s="229" t="s">
        <v>1207</v>
      </c>
      <c r="G264" s="230" t="s">
        <v>525</v>
      </c>
      <c r="H264" s="231">
        <v>54.899000000000001</v>
      </c>
      <c r="I264" s="232"/>
      <c r="J264" s="233">
        <f>ROUND(I264*H264,2)</f>
        <v>0</v>
      </c>
      <c r="K264" s="229" t="s">
        <v>1006</v>
      </c>
      <c r="L264" s="44"/>
      <c r="M264" s="234" t="s">
        <v>19</v>
      </c>
      <c r="N264" s="235" t="s">
        <v>45</v>
      </c>
      <c r="O264" s="84"/>
      <c r="P264" s="236">
        <f>O264*H264</f>
        <v>0</v>
      </c>
      <c r="Q264" s="236">
        <v>3.6000000000000001E-05</v>
      </c>
      <c r="R264" s="236">
        <f>Q264*H264</f>
        <v>0.001976364</v>
      </c>
      <c r="S264" s="236">
        <v>0</v>
      </c>
      <c r="T264" s="237">
        <f>S264*H264</f>
        <v>0</v>
      </c>
      <c r="U264" s="38"/>
      <c r="V264" s="38"/>
      <c r="W264" s="38"/>
      <c r="X264" s="38"/>
      <c r="Y264" s="38"/>
      <c r="Z264" s="38"/>
      <c r="AA264" s="38"/>
      <c r="AB264" s="38"/>
      <c r="AC264" s="38"/>
      <c r="AD264" s="38"/>
      <c r="AE264" s="38"/>
      <c r="AR264" s="238" t="s">
        <v>104</v>
      </c>
      <c r="AT264" s="238" t="s">
        <v>207</v>
      </c>
      <c r="AU264" s="238" t="s">
        <v>83</v>
      </c>
      <c r="AY264" s="17" t="s">
        <v>204</v>
      </c>
      <c r="BE264" s="239">
        <f>IF(N264="základní",J264,0)</f>
        <v>0</v>
      </c>
      <c r="BF264" s="239">
        <f>IF(N264="snížená",J264,0)</f>
        <v>0</v>
      </c>
      <c r="BG264" s="239">
        <f>IF(N264="zákl. přenesená",J264,0)</f>
        <v>0</v>
      </c>
      <c r="BH264" s="239">
        <f>IF(N264="sníž. přenesená",J264,0)</f>
        <v>0</v>
      </c>
      <c r="BI264" s="239">
        <f>IF(N264="nulová",J264,0)</f>
        <v>0</v>
      </c>
      <c r="BJ264" s="17" t="s">
        <v>81</v>
      </c>
      <c r="BK264" s="239">
        <f>ROUND(I264*H264,2)</f>
        <v>0</v>
      </c>
      <c r="BL264" s="17" t="s">
        <v>104</v>
      </c>
      <c r="BM264" s="238" t="s">
        <v>1775</v>
      </c>
    </row>
    <row r="265" s="2" customFormat="1">
      <c r="A265" s="38"/>
      <c r="B265" s="39"/>
      <c r="C265" s="40"/>
      <c r="D265" s="240" t="s">
        <v>213</v>
      </c>
      <c r="E265" s="40"/>
      <c r="F265" s="241" t="s">
        <v>1209</v>
      </c>
      <c r="G265" s="40"/>
      <c r="H265" s="40"/>
      <c r="I265" s="147"/>
      <c r="J265" s="40"/>
      <c r="K265" s="40"/>
      <c r="L265" s="44"/>
      <c r="M265" s="242"/>
      <c r="N265" s="243"/>
      <c r="O265" s="84"/>
      <c r="P265" s="84"/>
      <c r="Q265" s="84"/>
      <c r="R265" s="84"/>
      <c r="S265" s="84"/>
      <c r="T265" s="85"/>
      <c r="U265" s="38"/>
      <c r="V265" s="38"/>
      <c r="W265" s="38"/>
      <c r="X265" s="38"/>
      <c r="Y265" s="38"/>
      <c r="Z265" s="38"/>
      <c r="AA265" s="38"/>
      <c r="AB265" s="38"/>
      <c r="AC265" s="38"/>
      <c r="AD265" s="38"/>
      <c r="AE265" s="38"/>
      <c r="AT265" s="17" t="s">
        <v>213</v>
      </c>
      <c r="AU265" s="17" t="s">
        <v>83</v>
      </c>
    </row>
    <row r="266" s="2" customFormat="1">
      <c r="A266" s="38"/>
      <c r="B266" s="39"/>
      <c r="C266" s="40"/>
      <c r="D266" s="240" t="s">
        <v>215</v>
      </c>
      <c r="E266" s="40"/>
      <c r="F266" s="244" t="s">
        <v>1201</v>
      </c>
      <c r="G266" s="40"/>
      <c r="H266" s="40"/>
      <c r="I266" s="147"/>
      <c r="J266" s="40"/>
      <c r="K266" s="40"/>
      <c r="L266" s="44"/>
      <c r="M266" s="242"/>
      <c r="N266" s="243"/>
      <c r="O266" s="84"/>
      <c r="P266" s="84"/>
      <c r="Q266" s="84"/>
      <c r="R266" s="84"/>
      <c r="S266" s="84"/>
      <c r="T266" s="85"/>
      <c r="U266" s="38"/>
      <c r="V266" s="38"/>
      <c r="W266" s="38"/>
      <c r="X266" s="38"/>
      <c r="Y266" s="38"/>
      <c r="Z266" s="38"/>
      <c r="AA266" s="38"/>
      <c r="AB266" s="38"/>
      <c r="AC266" s="38"/>
      <c r="AD266" s="38"/>
      <c r="AE266" s="38"/>
      <c r="AT266" s="17" t="s">
        <v>215</v>
      </c>
      <c r="AU266" s="17" t="s">
        <v>83</v>
      </c>
    </row>
    <row r="267" s="2" customFormat="1" ht="16.5" customHeight="1">
      <c r="A267" s="38"/>
      <c r="B267" s="39"/>
      <c r="C267" s="227" t="s">
        <v>380</v>
      </c>
      <c r="D267" s="227" t="s">
        <v>207</v>
      </c>
      <c r="E267" s="228" t="s">
        <v>1210</v>
      </c>
      <c r="F267" s="229" t="s">
        <v>1211</v>
      </c>
      <c r="G267" s="230" t="s">
        <v>250</v>
      </c>
      <c r="H267" s="231">
        <v>2.0230000000000001</v>
      </c>
      <c r="I267" s="232"/>
      <c r="J267" s="233">
        <f>ROUND(I267*H267,2)</f>
        <v>0</v>
      </c>
      <c r="K267" s="229" t="s">
        <v>1006</v>
      </c>
      <c r="L267" s="44"/>
      <c r="M267" s="234" t="s">
        <v>19</v>
      </c>
      <c r="N267" s="235" t="s">
        <v>45</v>
      </c>
      <c r="O267" s="84"/>
      <c r="P267" s="236">
        <f>O267*H267</f>
        <v>0</v>
      </c>
      <c r="Q267" s="236">
        <v>1.0383020000000001</v>
      </c>
      <c r="R267" s="236">
        <f>Q267*H267</f>
        <v>2.1004849460000004</v>
      </c>
      <c r="S267" s="236">
        <v>0</v>
      </c>
      <c r="T267" s="237">
        <f>S267*H267</f>
        <v>0</v>
      </c>
      <c r="U267" s="38"/>
      <c r="V267" s="38"/>
      <c r="W267" s="38"/>
      <c r="X267" s="38"/>
      <c r="Y267" s="38"/>
      <c r="Z267" s="38"/>
      <c r="AA267" s="38"/>
      <c r="AB267" s="38"/>
      <c r="AC267" s="38"/>
      <c r="AD267" s="38"/>
      <c r="AE267" s="38"/>
      <c r="AR267" s="238" t="s">
        <v>104</v>
      </c>
      <c r="AT267" s="238" t="s">
        <v>207</v>
      </c>
      <c r="AU267" s="238" t="s">
        <v>83</v>
      </c>
      <c r="AY267" s="17" t="s">
        <v>204</v>
      </c>
      <c r="BE267" s="239">
        <f>IF(N267="základní",J267,0)</f>
        <v>0</v>
      </c>
      <c r="BF267" s="239">
        <f>IF(N267="snížená",J267,0)</f>
        <v>0</v>
      </c>
      <c r="BG267" s="239">
        <f>IF(N267="zákl. přenesená",J267,0)</f>
        <v>0</v>
      </c>
      <c r="BH267" s="239">
        <f>IF(N267="sníž. přenesená",J267,0)</f>
        <v>0</v>
      </c>
      <c r="BI267" s="239">
        <f>IF(N267="nulová",J267,0)</f>
        <v>0</v>
      </c>
      <c r="BJ267" s="17" t="s">
        <v>81</v>
      </c>
      <c r="BK267" s="239">
        <f>ROUND(I267*H267,2)</f>
        <v>0</v>
      </c>
      <c r="BL267" s="17" t="s">
        <v>104</v>
      </c>
      <c r="BM267" s="238" t="s">
        <v>1776</v>
      </c>
    </row>
    <row r="268" s="2" customFormat="1">
      <c r="A268" s="38"/>
      <c r="B268" s="39"/>
      <c r="C268" s="40"/>
      <c r="D268" s="240" t="s">
        <v>213</v>
      </c>
      <c r="E268" s="40"/>
      <c r="F268" s="241" t="s">
        <v>1213</v>
      </c>
      <c r="G268" s="40"/>
      <c r="H268" s="40"/>
      <c r="I268" s="147"/>
      <c r="J268" s="40"/>
      <c r="K268" s="40"/>
      <c r="L268" s="44"/>
      <c r="M268" s="242"/>
      <c r="N268" s="243"/>
      <c r="O268" s="84"/>
      <c r="P268" s="84"/>
      <c r="Q268" s="84"/>
      <c r="R268" s="84"/>
      <c r="S268" s="84"/>
      <c r="T268" s="85"/>
      <c r="U268" s="38"/>
      <c r="V268" s="38"/>
      <c r="W268" s="38"/>
      <c r="X268" s="38"/>
      <c r="Y268" s="38"/>
      <c r="Z268" s="38"/>
      <c r="AA268" s="38"/>
      <c r="AB268" s="38"/>
      <c r="AC268" s="38"/>
      <c r="AD268" s="38"/>
      <c r="AE268" s="38"/>
      <c r="AT268" s="17" t="s">
        <v>213</v>
      </c>
      <c r="AU268" s="17" t="s">
        <v>83</v>
      </c>
    </row>
    <row r="269" s="2" customFormat="1">
      <c r="A269" s="38"/>
      <c r="B269" s="39"/>
      <c r="C269" s="40"/>
      <c r="D269" s="240" t="s">
        <v>215</v>
      </c>
      <c r="E269" s="40"/>
      <c r="F269" s="244" t="s">
        <v>1214</v>
      </c>
      <c r="G269" s="40"/>
      <c r="H269" s="40"/>
      <c r="I269" s="147"/>
      <c r="J269" s="40"/>
      <c r="K269" s="40"/>
      <c r="L269" s="44"/>
      <c r="M269" s="242"/>
      <c r="N269" s="243"/>
      <c r="O269" s="84"/>
      <c r="P269" s="84"/>
      <c r="Q269" s="84"/>
      <c r="R269" s="84"/>
      <c r="S269" s="84"/>
      <c r="T269" s="85"/>
      <c r="U269" s="38"/>
      <c r="V269" s="38"/>
      <c r="W269" s="38"/>
      <c r="X269" s="38"/>
      <c r="Y269" s="38"/>
      <c r="Z269" s="38"/>
      <c r="AA269" s="38"/>
      <c r="AB269" s="38"/>
      <c r="AC269" s="38"/>
      <c r="AD269" s="38"/>
      <c r="AE269" s="38"/>
      <c r="AT269" s="17" t="s">
        <v>215</v>
      </c>
      <c r="AU269" s="17" t="s">
        <v>83</v>
      </c>
    </row>
    <row r="270" s="2" customFormat="1">
      <c r="A270" s="38"/>
      <c r="B270" s="39"/>
      <c r="C270" s="40"/>
      <c r="D270" s="240" t="s">
        <v>240</v>
      </c>
      <c r="E270" s="40"/>
      <c r="F270" s="244" t="s">
        <v>1215</v>
      </c>
      <c r="G270" s="40"/>
      <c r="H270" s="40"/>
      <c r="I270" s="147"/>
      <c r="J270" s="40"/>
      <c r="K270" s="40"/>
      <c r="L270" s="44"/>
      <c r="M270" s="242"/>
      <c r="N270" s="243"/>
      <c r="O270" s="84"/>
      <c r="P270" s="84"/>
      <c r="Q270" s="84"/>
      <c r="R270" s="84"/>
      <c r="S270" s="84"/>
      <c r="T270" s="85"/>
      <c r="U270" s="38"/>
      <c r="V270" s="38"/>
      <c r="W270" s="38"/>
      <c r="X270" s="38"/>
      <c r="Y270" s="38"/>
      <c r="Z270" s="38"/>
      <c r="AA270" s="38"/>
      <c r="AB270" s="38"/>
      <c r="AC270" s="38"/>
      <c r="AD270" s="38"/>
      <c r="AE270" s="38"/>
      <c r="AT270" s="17" t="s">
        <v>240</v>
      </c>
      <c r="AU270" s="17" t="s">
        <v>83</v>
      </c>
    </row>
    <row r="271" s="14" customFormat="1">
      <c r="A271" s="14"/>
      <c r="B271" s="255"/>
      <c r="C271" s="256"/>
      <c r="D271" s="240" t="s">
        <v>217</v>
      </c>
      <c r="E271" s="257" t="s">
        <v>19</v>
      </c>
      <c r="F271" s="258" t="s">
        <v>1777</v>
      </c>
      <c r="G271" s="256"/>
      <c r="H271" s="259">
        <v>2.0230000000000001</v>
      </c>
      <c r="I271" s="260"/>
      <c r="J271" s="256"/>
      <c r="K271" s="256"/>
      <c r="L271" s="261"/>
      <c r="M271" s="262"/>
      <c r="N271" s="263"/>
      <c r="O271" s="263"/>
      <c r="P271" s="263"/>
      <c r="Q271" s="263"/>
      <c r="R271" s="263"/>
      <c r="S271" s="263"/>
      <c r="T271" s="264"/>
      <c r="U271" s="14"/>
      <c r="V271" s="14"/>
      <c r="W271" s="14"/>
      <c r="X271" s="14"/>
      <c r="Y271" s="14"/>
      <c r="Z271" s="14"/>
      <c r="AA271" s="14"/>
      <c r="AB271" s="14"/>
      <c r="AC271" s="14"/>
      <c r="AD271" s="14"/>
      <c r="AE271" s="14"/>
      <c r="AT271" s="265" t="s">
        <v>217</v>
      </c>
      <c r="AU271" s="265" t="s">
        <v>83</v>
      </c>
      <c r="AV271" s="14" t="s">
        <v>83</v>
      </c>
      <c r="AW271" s="14" t="s">
        <v>35</v>
      </c>
      <c r="AX271" s="14" t="s">
        <v>81</v>
      </c>
      <c r="AY271" s="265" t="s">
        <v>204</v>
      </c>
    </row>
    <row r="272" s="2" customFormat="1" ht="21.75" customHeight="1">
      <c r="A272" s="38"/>
      <c r="B272" s="39"/>
      <c r="C272" s="227" t="s">
        <v>387</v>
      </c>
      <c r="D272" s="227" t="s">
        <v>207</v>
      </c>
      <c r="E272" s="228" t="s">
        <v>1223</v>
      </c>
      <c r="F272" s="229" t="s">
        <v>1224</v>
      </c>
      <c r="G272" s="230" t="s">
        <v>286</v>
      </c>
      <c r="H272" s="231">
        <v>38</v>
      </c>
      <c r="I272" s="232"/>
      <c r="J272" s="233">
        <f>ROUND(I272*H272,2)</f>
        <v>0</v>
      </c>
      <c r="K272" s="229" t="s">
        <v>1006</v>
      </c>
      <c r="L272" s="44"/>
      <c r="M272" s="234" t="s">
        <v>19</v>
      </c>
      <c r="N272" s="235" t="s">
        <v>45</v>
      </c>
      <c r="O272" s="84"/>
      <c r="P272" s="236">
        <f>O272*H272</f>
        <v>0</v>
      </c>
      <c r="Q272" s="236">
        <v>0.00662</v>
      </c>
      <c r="R272" s="236">
        <f>Q272*H272</f>
        <v>0.25156000000000001</v>
      </c>
      <c r="S272" s="236">
        <v>0</v>
      </c>
      <c r="T272" s="237">
        <f>S272*H272</f>
        <v>0</v>
      </c>
      <c r="U272" s="38"/>
      <c r="V272" s="38"/>
      <c r="W272" s="38"/>
      <c r="X272" s="38"/>
      <c r="Y272" s="38"/>
      <c r="Z272" s="38"/>
      <c r="AA272" s="38"/>
      <c r="AB272" s="38"/>
      <c r="AC272" s="38"/>
      <c r="AD272" s="38"/>
      <c r="AE272" s="38"/>
      <c r="AR272" s="238" t="s">
        <v>104</v>
      </c>
      <c r="AT272" s="238" t="s">
        <v>207</v>
      </c>
      <c r="AU272" s="238" t="s">
        <v>83</v>
      </c>
      <c r="AY272" s="17" t="s">
        <v>204</v>
      </c>
      <c r="BE272" s="239">
        <f>IF(N272="základní",J272,0)</f>
        <v>0</v>
      </c>
      <c r="BF272" s="239">
        <f>IF(N272="snížená",J272,0)</f>
        <v>0</v>
      </c>
      <c r="BG272" s="239">
        <f>IF(N272="zákl. přenesená",J272,0)</f>
        <v>0</v>
      </c>
      <c r="BH272" s="239">
        <f>IF(N272="sníž. přenesená",J272,0)</f>
        <v>0</v>
      </c>
      <c r="BI272" s="239">
        <f>IF(N272="nulová",J272,0)</f>
        <v>0</v>
      </c>
      <c r="BJ272" s="17" t="s">
        <v>81</v>
      </c>
      <c r="BK272" s="239">
        <f>ROUND(I272*H272,2)</f>
        <v>0</v>
      </c>
      <c r="BL272" s="17" t="s">
        <v>104</v>
      </c>
      <c r="BM272" s="238" t="s">
        <v>1778</v>
      </c>
    </row>
    <row r="273" s="2" customFormat="1">
      <c r="A273" s="38"/>
      <c r="B273" s="39"/>
      <c r="C273" s="40"/>
      <c r="D273" s="240" t="s">
        <v>213</v>
      </c>
      <c r="E273" s="40"/>
      <c r="F273" s="241" t="s">
        <v>1226</v>
      </c>
      <c r="G273" s="40"/>
      <c r="H273" s="40"/>
      <c r="I273" s="147"/>
      <c r="J273" s="40"/>
      <c r="K273" s="40"/>
      <c r="L273" s="44"/>
      <c r="M273" s="242"/>
      <c r="N273" s="243"/>
      <c r="O273" s="84"/>
      <c r="P273" s="84"/>
      <c r="Q273" s="84"/>
      <c r="R273" s="84"/>
      <c r="S273" s="84"/>
      <c r="T273" s="85"/>
      <c r="U273" s="38"/>
      <c r="V273" s="38"/>
      <c r="W273" s="38"/>
      <c r="X273" s="38"/>
      <c r="Y273" s="38"/>
      <c r="Z273" s="38"/>
      <c r="AA273" s="38"/>
      <c r="AB273" s="38"/>
      <c r="AC273" s="38"/>
      <c r="AD273" s="38"/>
      <c r="AE273" s="38"/>
      <c r="AT273" s="17" t="s">
        <v>213</v>
      </c>
      <c r="AU273" s="17" t="s">
        <v>83</v>
      </c>
    </row>
    <row r="274" s="2" customFormat="1">
      <c r="A274" s="38"/>
      <c r="B274" s="39"/>
      <c r="C274" s="40"/>
      <c r="D274" s="240" t="s">
        <v>215</v>
      </c>
      <c r="E274" s="40"/>
      <c r="F274" s="244" t="s">
        <v>1227</v>
      </c>
      <c r="G274" s="40"/>
      <c r="H274" s="40"/>
      <c r="I274" s="147"/>
      <c r="J274" s="40"/>
      <c r="K274" s="40"/>
      <c r="L274" s="44"/>
      <c r="M274" s="242"/>
      <c r="N274" s="243"/>
      <c r="O274" s="84"/>
      <c r="P274" s="84"/>
      <c r="Q274" s="84"/>
      <c r="R274" s="84"/>
      <c r="S274" s="84"/>
      <c r="T274" s="85"/>
      <c r="U274" s="38"/>
      <c r="V274" s="38"/>
      <c r="W274" s="38"/>
      <c r="X274" s="38"/>
      <c r="Y274" s="38"/>
      <c r="Z274" s="38"/>
      <c r="AA274" s="38"/>
      <c r="AB274" s="38"/>
      <c r="AC274" s="38"/>
      <c r="AD274" s="38"/>
      <c r="AE274" s="38"/>
      <c r="AT274" s="17" t="s">
        <v>215</v>
      </c>
      <c r="AU274" s="17" t="s">
        <v>83</v>
      </c>
    </row>
    <row r="275" s="13" customFormat="1">
      <c r="A275" s="13"/>
      <c r="B275" s="245"/>
      <c r="C275" s="246"/>
      <c r="D275" s="240" t="s">
        <v>217</v>
      </c>
      <c r="E275" s="247" t="s">
        <v>19</v>
      </c>
      <c r="F275" s="248" t="s">
        <v>1024</v>
      </c>
      <c r="G275" s="246"/>
      <c r="H275" s="247" t="s">
        <v>19</v>
      </c>
      <c r="I275" s="249"/>
      <c r="J275" s="246"/>
      <c r="K275" s="246"/>
      <c r="L275" s="250"/>
      <c r="M275" s="251"/>
      <c r="N275" s="252"/>
      <c r="O275" s="252"/>
      <c r="P275" s="252"/>
      <c r="Q275" s="252"/>
      <c r="R275" s="252"/>
      <c r="S275" s="252"/>
      <c r="T275" s="253"/>
      <c r="U275" s="13"/>
      <c r="V275" s="13"/>
      <c r="W275" s="13"/>
      <c r="X275" s="13"/>
      <c r="Y275" s="13"/>
      <c r="Z275" s="13"/>
      <c r="AA275" s="13"/>
      <c r="AB275" s="13"/>
      <c r="AC275" s="13"/>
      <c r="AD275" s="13"/>
      <c r="AE275" s="13"/>
      <c r="AT275" s="254" t="s">
        <v>217</v>
      </c>
      <c r="AU275" s="254" t="s">
        <v>83</v>
      </c>
      <c r="AV275" s="13" t="s">
        <v>81</v>
      </c>
      <c r="AW275" s="13" t="s">
        <v>35</v>
      </c>
      <c r="AX275" s="13" t="s">
        <v>74</v>
      </c>
      <c r="AY275" s="254" t="s">
        <v>204</v>
      </c>
    </row>
    <row r="276" s="14" customFormat="1">
      <c r="A276" s="14"/>
      <c r="B276" s="255"/>
      <c r="C276" s="256"/>
      <c r="D276" s="240" t="s">
        <v>217</v>
      </c>
      <c r="E276" s="257" t="s">
        <v>19</v>
      </c>
      <c r="F276" s="258" t="s">
        <v>1779</v>
      </c>
      <c r="G276" s="256"/>
      <c r="H276" s="259">
        <v>38</v>
      </c>
      <c r="I276" s="260"/>
      <c r="J276" s="256"/>
      <c r="K276" s="256"/>
      <c r="L276" s="261"/>
      <c r="M276" s="262"/>
      <c r="N276" s="263"/>
      <c r="O276" s="263"/>
      <c r="P276" s="263"/>
      <c r="Q276" s="263"/>
      <c r="R276" s="263"/>
      <c r="S276" s="263"/>
      <c r="T276" s="264"/>
      <c r="U276" s="14"/>
      <c r="V276" s="14"/>
      <c r="W276" s="14"/>
      <c r="X276" s="14"/>
      <c r="Y276" s="14"/>
      <c r="Z276" s="14"/>
      <c r="AA276" s="14"/>
      <c r="AB276" s="14"/>
      <c r="AC276" s="14"/>
      <c r="AD276" s="14"/>
      <c r="AE276" s="14"/>
      <c r="AT276" s="265" t="s">
        <v>217</v>
      </c>
      <c r="AU276" s="265" t="s">
        <v>83</v>
      </c>
      <c r="AV276" s="14" t="s">
        <v>83</v>
      </c>
      <c r="AW276" s="14" t="s">
        <v>35</v>
      </c>
      <c r="AX276" s="14" t="s">
        <v>81</v>
      </c>
      <c r="AY276" s="265" t="s">
        <v>204</v>
      </c>
    </row>
    <row r="277" s="2" customFormat="1" ht="21.75" customHeight="1">
      <c r="A277" s="38"/>
      <c r="B277" s="39"/>
      <c r="C277" s="227" t="s">
        <v>394</v>
      </c>
      <c r="D277" s="227" t="s">
        <v>207</v>
      </c>
      <c r="E277" s="228" t="s">
        <v>1171</v>
      </c>
      <c r="F277" s="229" t="s">
        <v>1172</v>
      </c>
      <c r="G277" s="230" t="s">
        <v>286</v>
      </c>
      <c r="H277" s="231">
        <v>12</v>
      </c>
      <c r="I277" s="232"/>
      <c r="J277" s="233">
        <f>ROUND(I277*H277,2)</f>
        <v>0</v>
      </c>
      <c r="K277" s="229" t="s">
        <v>1006</v>
      </c>
      <c r="L277" s="44"/>
      <c r="M277" s="234" t="s">
        <v>19</v>
      </c>
      <c r="N277" s="235" t="s">
        <v>45</v>
      </c>
      <c r="O277" s="84"/>
      <c r="P277" s="236">
        <f>O277*H277</f>
        <v>0</v>
      </c>
      <c r="Q277" s="236">
        <v>0.00078160000000000002</v>
      </c>
      <c r="R277" s="236">
        <f>Q277*H277</f>
        <v>0.0093792000000000007</v>
      </c>
      <c r="S277" s="236">
        <v>0.001</v>
      </c>
      <c r="T277" s="237">
        <f>S277*H277</f>
        <v>0.012</v>
      </c>
      <c r="U277" s="38"/>
      <c r="V277" s="38"/>
      <c r="W277" s="38"/>
      <c r="X277" s="38"/>
      <c r="Y277" s="38"/>
      <c r="Z277" s="38"/>
      <c r="AA277" s="38"/>
      <c r="AB277" s="38"/>
      <c r="AC277" s="38"/>
      <c r="AD277" s="38"/>
      <c r="AE277" s="38"/>
      <c r="AR277" s="238" t="s">
        <v>104</v>
      </c>
      <c r="AT277" s="238" t="s">
        <v>207</v>
      </c>
      <c r="AU277" s="238" t="s">
        <v>83</v>
      </c>
      <c r="AY277" s="17" t="s">
        <v>204</v>
      </c>
      <c r="BE277" s="239">
        <f>IF(N277="základní",J277,0)</f>
        <v>0</v>
      </c>
      <c r="BF277" s="239">
        <f>IF(N277="snížená",J277,0)</f>
        <v>0</v>
      </c>
      <c r="BG277" s="239">
        <f>IF(N277="zákl. přenesená",J277,0)</f>
        <v>0</v>
      </c>
      <c r="BH277" s="239">
        <f>IF(N277="sníž. přenesená",J277,0)</f>
        <v>0</v>
      </c>
      <c r="BI277" s="239">
        <f>IF(N277="nulová",J277,0)</f>
        <v>0</v>
      </c>
      <c r="BJ277" s="17" t="s">
        <v>81</v>
      </c>
      <c r="BK277" s="239">
        <f>ROUND(I277*H277,2)</f>
        <v>0</v>
      </c>
      <c r="BL277" s="17" t="s">
        <v>104</v>
      </c>
      <c r="BM277" s="238" t="s">
        <v>1780</v>
      </c>
    </row>
    <row r="278" s="2" customFormat="1">
      <c r="A278" s="38"/>
      <c r="B278" s="39"/>
      <c r="C278" s="40"/>
      <c r="D278" s="240" t="s">
        <v>213</v>
      </c>
      <c r="E278" s="40"/>
      <c r="F278" s="241" t="s">
        <v>1174</v>
      </c>
      <c r="G278" s="40"/>
      <c r="H278" s="40"/>
      <c r="I278" s="147"/>
      <c r="J278" s="40"/>
      <c r="K278" s="40"/>
      <c r="L278" s="44"/>
      <c r="M278" s="242"/>
      <c r="N278" s="243"/>
      <c r="O278" s="84"/>
      <c r="P278" s="84"/>
      <c r="Q278" s="84"/>
      <c r="R278" s="84"/>
      <c r="S278" s="84"/>
      <c r="T278" s="85"/>
      <c r="U278" s="38"/>
      <c r="V278" s="38"/>
      <c r="W278" s="38"/>
      <c r="X278" s="38"/>
      <c r="Y278" s="38"/>
      <c r="Z278" s="38"/>
      <c r="AA278" s="38"/>
      <c r="AB278" s="38"/>
      <c r="AC278" s="38"/>
      <c r="AD278" s="38"/>
      <c r="AE278" s="38"/>
      <c r="AT278" s="17" t="s">
        <v>213</v>
      </c>
      <c r="AU278" s="17" t="s">
        <v>83</v>
      </c>
    </row>
    <row r="279" s="2" customFormat="1">
      <c r="A279" s="38"/>
      <c r="B279" s="39"/>
      <c r="C279" s="40"/>
      <c r="D279" s="240" t="s">
        <v>215</v>
      </c>
      <c r="E279" s="40"/>
      <c r="F279" s="244" t="s">
        <v>1175</v>
      </c>
      <c r="G279" s="40"/>
      <c r="H279" s="40"/>
      <c r="I279" s="147"/>
      <c r="J279" s="40"/>
      <c r="K279" s="40"/>
      <c r="L279" s="44"/>
      <c r="M279" s="242"/>
      <c r="N279" s="243"/>
      <c r="O279" s="84"/>
      <c r="P279" s="84"/>
      <c r="Q279" s="84"/>
      <c r="R279" s="84"/>
      <c r="S279" s="84"/>
      <c r="T279" s="85"/>
      <c r="U279" s="38"/>
      <c r="V279" s="38"/>
      <c r="W279" s="38"/>
      <c r="X279" s="38"/>
      <c r="Y279" s="38"/>
      <c r="Z279" s="38"/>
      <c r="AA279" s="38"/>
      <c r="AB279" s="38"/>
      <c r="AC279" s="38"/>
      <c r="AD279" s="38"/>
      <c r="AE279" s="38"/>
      <c r="AT279" s="17" t="s">
        <v>215</v>
      </c>
      <c r="AU279" s="17" t="s">
        <v>83</v>
      </c>
    </row>
    <row r="280" s="13" customFormat="1">
      <c r="A280" s="13"/>
      <c r="B280" s="245"/>
      <c r="C280" s="246"/>
      <c r="D280" s="240" t="s">
        <v>217</v>
      </c>
      <c r="E280" s="247" t="s">
        <v>19</v>
      </c>
      <c r="F280" s="248" t="s">
        <v>1176</v>
      </c>
      <c r="G280" s="246"/>
      <c r="H280" s="247" t="s">
        <v>19</v>
      </c>
      <c r="I280" s="249"/>
      <c r="J280" s="246"/>
      <c r="K280" s="246"/>
      <c r="L280" s="250"/>
      <c r="M280" s="251"/>
      <c r="N280" s="252"/>
      <c r="O280" s="252"/>
      <c r="P280" s="252"/>
      <c r="Q280" s="252"/>
      <c r="R280" s="252"/>
      <c r="S280" s="252"/>
      <c r="T280" s="253"/>
      <c r="U280" s="13"/>
      <c r="V280" s="13"/>
      <c r="W280" s="13"/>
      <c r="X280" s="13"/>
      <c r="Y280" s="13"/>
      <c r="Z280" s="13"/>
      <c r="AA280" s="13"/>
      <c r="AB280" s="13"/>
      <c r="AC280" s="13"/>
      <c r="AD280" s="13"/>
      <c r="AE280" s="13"/>
      <c r="AT280" s="254" t="s">
        <v>217</v>
      </c>
      <c r="AU280" s="254" t="s">
        <v>83</v>
      </c>
      <c r="AV280" s="13" t="s">
        <v>81</v>
      </c>
      <c r="AW280" s="13" t="s">
        <v>35</v>
      </c>
      <c r="AX280" s="13" t="s">
        <v>74</v>
      </c>
      <c r="AY280" s="254" t="s">
        <v>204</v>
      </c>
    </row>
    <row r="281" s="14" customFormat="1">
      <c r="A281" s="14"/>
      <c r="B281" s="255"/>
      <c r="C281" s="256"/>
      <c r="D281" s="240" t="s">
        <v>217</v>
      </c>
      <c r="E281" s="257" t="s">
        <v>19</v>
      </c>
      <c r="F281" s="258" t="s">
        <v>1781</v>
      </c>
      <c r="G281" s="256"/>
      <c r="H281" s="259">
        <v>12</v>
      </c>
      <c r="I281" s="260"/>
      <c r="J281" s="256"/>
      <c r="K281" s="256"/>
      <c r="L281" s="261"/>
      <c r="M281" s="262"/>
      <c r="N281" s="263"/>
      <c r="O281" s="263"/>
      <c r="P281" s="263"/>
      <c r="Q281" s="263"/>
      <c r="R281" s="263"/>
      <c r="S281" s="263"/>
      <c r="T281" s="264"/>
      <c r="U281" s="14"/>
      <c r="V281" s="14"/>
      <c r="W281" s="14"/>
      <c r="X281" s="14"/>
      <c r="Y281" s="14"/>
      <c r="Z281" s="14"/>
      <c r="AA281" s="14"/>
      <c r="AB281" s="14"/>
      <c r="AC281" s="14"/>
      <c r="AD281" s="14"/>
      <c r="AE281" s="14"/>
      <c r="AT281" s="265" t="s">
        <v>217</v>
      </c>
      <c r="AU281" s="265" t="s">
        <v>83</v>
      </c>
      <c r="AV281" s="14" t="s">
        <v>83</v>
      </c>
      <c r="AW281" s="14" t="s">
        <v>35</v>
      </c>
      <c r="AX281" s="14" t="s">
        <v>81</v>
      </c>
      <c r="AY281" s="265" t="s">
        <v>204</v>
      </c>
    </row>
    <row r="282" s="2" customFormat="1" ht="21.75" customHeight="1">
      <c r="A282" s="38"/>
      <c r="B282" s="39"/>
      <c r="C282" s="227" t="s">
        <v>403</v>
      </c>
      <c r="D282" s="227" t="s">
        <v>207</v>
      </c>
      <c r="E282" s="228" t="s">
        <v>1217</v>
      </c>
      <c r="F282" s="229" t="s">
        <v>1218</v>
      </c>
      <c r="G282" s="230" t="s">
        <v>286</v>
      </c>
      <c r="H282" s="231">
        <v>20</v>
      </c>
      <c r="I282" s="232"/>
      <c r="J282" s="233">
        <f>ROUND(I282*H282,2)</f>
        <v>0</v>
      </c>
      <c r="K282" s="229" t="s">
        <v>1006</v>
      </c>
      <c r="L282" s="44"/>
      <c r="M282" s="234" t="s">
        <v>19</v>
      </c>
      <c r="N282" s="235" t="s">
        <v>45</v>
      </c>
      <c r="O282" s="84"/>
      <c r="P282" s="236">
        <f>O282*H282</f>
        <v>0</v>
      </c>
      <c r="Q282" s="236">
        <v>0.0012247200000000001</v>
      </c>
      <c r="R282" s="236">
        <f>Q282*H282</f>
        <v>0.024494400000000003</v>
      </c>
      <c r="S282" s="236">
        <v>0.001</v>
      </c>
      <c r="T282" s="237">
        <f>S282*H282</f>
        <v>0.02</v>
      </c>
      <c r="U282" s="38"/>
      <c r="V282" s="38"/>
      <c r="W282" s="38"/>
      <c r="X282" s="38"/>
      <c r="Y282" s="38"/>
      <c r="Z282" s="38"/>
      <c r="AA282" s="38"/>
      <c r="AB282" s="38"/>
      <c r="AC282" s="38"/>
      <c r="AD282" s="38"/>
      <c r="AE282" s="38"/>
      <c r="AR282" s="238" t="s">
        <v>104</v>
      </c>
      <c r="AT282" s="238" t="s">
        <v>207</v>
      </c>
      <c r="AU282" s="238" t="s">
        <v>83</v>
      </c>
      <c r="AY282" s="17" t="s">
        <v>204</v>
      </c>
      <c r="BE282" s="239">
        <f>IF(N282="základní",J282,0)</f>
        <v>0</v>
      </c>
      <c r="BF282" s="239">
        <f>IF(N282="snížená",J282,0)</f>
        <v>0</v>
      </c>
      <c r="BG282" s="239">
        <f>IF(N282="zákl. přenesená",J282,0)</f>
        <v>0</v>
      </c>
      <c r="BH282" s="239">
        <f>IF(N282="sníž. přenesená",J282,0)</f>
        <v>0</v>
      </c>
      <c r="BI282" s="239">
        <f>IF(N282="nulová",J282,0)</f>
        <v>0</v>
      </c>
      <c r="BJ282" s="17" t="s">
        <v>81</v>
      </c>
      <c r="BK282" s="239">
        <f>ROUND(I282*H282,2)</f>
        <v>0</v>
      </c>
      <c r="BL282" s="17" t="s">
        <v>104</v>
      </c>
      <c r="BM282" s="238" t="s">
        <v>1782</v>
      </c>
    </row>
    <row r="283" s="2" customFormat="1">
      <c r="A283" s="38"/>
      <c r="B283" s="39"/>
      <c r="C283" s="40"/>
      <c r="D283" s="240" t="s">
        <v>213</v>
      </c>
      <c r="E283" s="40"/>
      <c r="F283" s="241" t="s">
        <v>1220</v>
      </c>
      <c r="G283" s="40"/>
      <c r="H283" s="40"/>
      <c r="I283" s="147"/>
      <c r="J283" s="40"/>
      <c r="K283" s="40"/>
      <c r="L283" s="44"/>
      <c r="M283" s="242"/>
      <c r="N283" s="243"/>
      <c r="O283" s="84"/>
      <c r="P283" s="84"/>
      <c r="Q283" s="84"/>
      <c r="R283" s="84"/>
      <c r="S283" s="84"/>
      <c r="T283" s="85"/>
      <c r="U283" s="38"/>
      <c r="V283" s="38"/>
      <c r="W283" s="38"/>
      <c r="X283" s="38"/>
      <c r="Y283" s="38"/>
      <c r="Z283" s="38"/>
      <c r="AA283" s="38"/>
      <c r="AB283" s="38"/>
      <c r="AC283" s="38"/>
      <c r="AD283" s="38"/>
      <c r="AE283" s="38"/>
      <c r="AT283" s="17" t="s">
        <v>213</v>
      </c>
      <c r="AU283" s="17" t="s">
        <v>83</v>
      </c>
    </row>
    <row r="284" s="2" customFormat="1">
      <c r="A284" s="38"/>
      <c r="B284" s="39"/>
      <c r="C284" s="40"/>
      <c r="D284" s="240" t="s">
        <v>215</v>
      </c>
      <c r="E284" s="40"/>
      <c r="F284" s="244" t="s">
        <v>1175</v>
      </c>
      <c r="G284" s="40"/>
      <c r="H284" s="40"/>
      <c r="I284" s="147"/>
      <c r="J284" s="40"/>
      <c r="K284" s="40"/>
      <c r="L284" s="44"/>
      <c r="M284" s="242"/>
      <c r="N284" s="243"/>
      <c r="O284" s="84"/>
      <c r="P284" s="84"/>
      <c r="Q284" s="84"/>
      <c r="R284" s="84"/>
      <c r="S284" s="84"/>
      <c r="T284" s="85"/>
      <c r="U284" s="38"/>
      <c r="V284" s="38"/>
      <c r="W284" s="38"/>
      <c r="X284" s="38"/>
      <c r="Y284" s="38"/>
      <c r="Z284" s="38"/>
      <c r="AA284" s="38"/>
      <c r="AB284" s="38"/>
      <c r="AC284" s="38"/>
      <c r="AD284" s="38"/>
      <c r="AE284" s="38"/>
      <c r="AT284" s="17" t="s">
        <v>215</v>
      </c>
      <c r="AU284" s="17" t="s">
        <v>83</v>
      </c>
    </row>
    <row r="285" s="13" customFormat="1">
      <c r="A285" s="13"/>
      <c r="B285" s="245"/>
      <c r="C285" s="246"/>
      <c r="D285" s="240" t="s">
        <v>217</v>
      </c>
      <c r="E285" s="247" t="s">
        <v>19</v>
      </c>
      <c r="F285" s="248" t="s">
        <v>1221</v>
      </c>
      <c r="G285" s="246"/>
      <c r="H285" s="247" t="s">
        <v>19</v>
      </c>
      <c r="I285" s="249"/>
      <c r="J285" s="246"/>
      <c r="K285" s="246"/>
      <c r="L285" s="250"/>
      <c r="M285" s="251"/>
      <c r="N285" s="252"/>
      <c r="O285" s="252"/>
      <c r="P285" s="252"/>
      <c r="Q285" s="252"/>
      <c r="R285" s="252"/>
      <c r="S285" s="252"/>
      <c r="T285" s="253"/>
      <c r="U285" s="13"/>
      <c r="V285" s="13"/>
      <c r="W285" s="13"/>
      <c r="X285" s="13"/>
      <c r="Y285" s="13"/>
      <c r="Z285" s="13"/>
      <c r="AA285" s="13"/>
      <c r="AB285" s="13"/>
      <c r="AC285" s="13"/>
      <c r="AD285" s="13"/>
      <c r="AE285" s="13"/>
      <c r="AT285" s="254" t="s">
        <v>217</v>
      </c>
      <c r="AU285" s="254" t="s">
        <v>83</v>
      </c>
      <c r="AV285" s="13" t="s">
        <v>81</v>
      </c>
      <c r="AW285" s="13" t="s">
        <v>35</v>
      </c>
      <c r="AX285" s="13" t="s">
        <v>74</v>
      </c>
      <c r="AY285" s="254" t="s">
        <v>204</v>
      </c>
    </row>
    <row r="286" s="14" customFormat="1">
      <c r="A286" s="14"/>
      <c r="B286" s="255"/>
      <c r="C286" s="256"/>
      <c r="D286" s="240" t="s">
        <v>217</v>
      </c>
      <c r="E286" s="257" t="s">
        <v>19</v>
      </c>
      <c r="F286" s="258" t="s">
        <v>1783</v>
      </c>
      <c r="G286" s="256"/>
      <c r="H286" s="259">
        <v>20</v>
      </c>
      <c r="I286" s="260"/>
      <c r="J286" s="256"/>
      <c r="K286" s="256"/>
      <c r="L286" s="261"/>
      <c r="M286" s="262"/>
      <c r="N286" s="263"/>
      <c r="O286" s="263"/>
      <c r="P286" s="263"/>
      <c r="Q286" s="263"/>
      <c r="R286" s="263"/>
      <c r="S286" s="263"/>
      <c r="T286" s="264"/>
      <c r="U286" s="14"/>
      <c r="V286" s="14"/>
      <c r="W286" s="14"/>
      <c r="X286" s="14"/>
      <c r="Y286" s="14"/>
      <c r="Z286" s="14"/>
      <c r="AA286" s="14"/>
      <c r="AB286" s="14"/>
      <c r="AC286" s="14"/>
      <c r="AD286" s="14"/>
      <c r="AE286" s="14"/>
      <c r="AT286" s="265" t="s">
        <v>217</v>
      </c>
      <c r="AU286" s="265" t="s">
        <v>83</v>
      </c>
      <c r="AV286" s="14" t="s">
        <v>83</v>
      </c>
      <c r="AW286" s="14" t="s">
        <v>35</v>
      </c>
      <c r="AX286" s="14" t="s">
        <v>81</v>
      </c>
      <c r="AY286" s="265" t="s">
        <v>204</v>
      </c>
    </row>
    <row r="287" s="12" customFormat="1" ht="22.8" customHeight="1">
      <c r="A287" s="12"/>
      <c r="B287" s="211"/>
      <c r="C287" s="212"/>
      <c r="D287" s="213" t="s">
        <v>73</v>
      </c>
      <c r="E287" s="225" t="s">
        <v>104</v>
      </c>
      <c r="F287" s="225" t="s">
        <v>1228</v>
      </c>
      <c r="G287" s="212"/>
      <c r="H287" s="212"/>
      <c r="I287" s="215"/>
      <c r="J287" s="226">
        <f>BK287</f>
        <v>0</v>
      </c>
      <c r="K287" s="212"/>
      <c r="L287" s="217"/>
      <c r="M287" s="218"/>
      <c r="N287" s="219"/>
      <c r="O287" s="219"/>
      <c r="P287" s="220">
        <f>SUM(P288:P330)</f>
        <v>0</v>
      </c>
      <c r="Q287" s="219"/>
      <c r="R287" s="220">
        <f>SUM(R288:R330)</f>
        <v>24.011669756</v>
      </c>
      <c r="S287" s="219"/>
      <c r="T287" s="221">
        <f>SUM(T288:T330)</f>
        <v>0</v>
      </c>
      <c r="U287" s="12"/>
      <c r="V287" s="12"/>
      <c r="W287" s="12"/>
      <c r="X287" s="12"/>
      <c r="Y287" s="12"/>
      <c r="Z287" s="12"/>
      <c r="AA287" s="12"/>
      <c r="AB287" s="12"/>
      <c r="AC287" s="12"/>
      <c r="AD287" s="12"/>
      <c r="AE287" s="12"/>
      <c r="AR287" s="222" t="s">
        <v>81</v>
      </c>
      <c r="AT287" s="223" t="s">
        <v>73</v>
      </c>
      <c r="AU287" s="223" t="s">
        <v>81</v>
      </c>
      <c r="AY287" s="222" t="s">
        <v>204</v>
      </c>
      <c r="BK287" s="224">
        <f>SUM(BK288:BK330)</f>
        <v>0</v>
      </c>
    </row>
    <row r="288" s="2" customFormat="1" ht="21.75" customHeight="1">
      <c r="A288" s="38"/>
      <c r="B288" s="39"/>
      <c r="C288" s="227" t="s">
        <v>409</v>
      </c>
      <c r="D288" s="227" t="s">
        <v>207</v>
      </c>
      <c r="E288" s="228" t="s">
        <v>1229</v>
      </c>
      <c r="F288" s="229" t="s">
        <v>1230</v>
      </c>
      <c r="G288" s="230" t="s">
        <v>525</v>
      </c>
      <c r="H288" s="231">
        <v>8.8209999999999997</v>
      </c>
      <c r="I288" s="232"/>
      <c r="J288" s="233">
        <f>ROUND(I288*H288,2)</f>
        <v>0</v>
      </c>
      <c r="K288" s="229" t="s">
        <v>1006</v>
      </c>
      <c r="L288" s="44"/>
      <c r="M288" s="234" t="s">
        <v>19</v>
      </c>
      <c r="N288" s="235" t="s">
        <v>45</v>
      </c>
      <c r="O288" s="84"/>
      <c r="P288" s="236">
        <f>O288*H288</f>
        <v>0</v>
      </c>
      <c r="Q288" s="236">
        <v>0</v>
      </c>
      <c r="R288" s="236">
        <f>Q288*H288</f>
        <v>0</v>
      </c>
      <c r="S288" s="236">
        <v>0</v>
      </c>
      <c r="T288" s="237">
        <f>S288*H288</f>
        <v>0</v>
      </c>
      <c r="U288" s="38"/>
      <c r="V288" s="38"/>
      <c r="W288" s="38"/>
      <c r="X288" s="38"/>
      <c r="Y288" s="38"/>
      <c r="Z288" s="38"/>
      <c r="AA288" s="38"/>
      <c r="AB288" s="38"/>
      <c r="AC288" s="38"/>
      <c r="AD288" s="38"/>
      <c r="AE288" s="38"/>
      <c r="AR288" s="238" t="s">
        <v>104</v>
      </c>
      <c r="AT288" s="238" t="s">
        <v>207</v>
      </c>
      <c r="AU288" s="238" t="s">
        <v>83</v>
      </c>
      <c r="AY288" s="17" t="s">
        <v>204</v>
      </c>
      <c r="BE288" s="239">
        <f>IF(N288="základní",J288,0)</f>
        <v>0</v>
      </c>
      <c r="BF288" s="239">
        <f>IF(N288="snížená",J288,0)</f>
        <v>0</v>
      </c>
      <c r="BG288" s="239">
        <f>IF(N288="zákl. přenesená",J288,0)</f>
        <v>0</v>
      </c>
      <c r="BH288" s="239">
        <f>IF(N288="sníž. přenesená",J288,0)</f>
        <v>0</v>
      </c>
      <c r="BI288" s="239">
        <f>IF(N288="nulová",J288,0)</f>
        <v>0</v>
      </c>
      <c r="BJ288" s="17" t="s">
        <v>81</v>
      </c>
      <c r="BK288" s="239">
        <f>ROUND(I288*H288,2)</f>
        <v>0</v>
      </c>
      <c r="BL288" s="17" t="s">
        <v>104</v>
      </c>
      <c r="BM288" s="238" t="s">
        <v>1784</v>
      </c>
    </row>
    <row r="289" s="2" customFormat="1">
      <c r="A289" s="38"/>
      <c r="B289" s="39"/>
      <c r="C289" s="40"/>
      <c r="D289" s="240" t="s">
        <v>213</v>
      </c>
      <c r="E289" s="40"/>
      <c r="F289" s="241" t="s">
        <v>1232</v>
      </c>
      <c r="G289" s="40"/>
      <c r="H289" s="40"/>
      <c r="I289" s="147"/>
      <c r="J289" s="40"/>
      <c r="K289" s="40"/>
      <c r="L289" s="44"/>
      <c r="M289" s="242"/>
      <c r="N289" s="243"/>
      <c r="O289" s="84"/>
      <c r="P289" s="84"/>
      <c r="Q289" s="84"/>
      <c r="R289" s="84"/>
      <c r="S289" s="84"/>
      <c r="T289" s="85"/>
      <c r="U289" s="38"/>
      <c r="V289" s="38"/>
      <c r="W289" s="38"/>
      <c r="X289" s="38"/>
      <c r="Y289" s="38"/>
      <c r="Z289" s="38"/>
      <c r="AA289" s="38"/>
      <c r="AB289" s="38"/>
      <c r="AC289" s="38"/>
      <c r="AD289" s="38"/>
      <c r="AE289" s="38"/>
      <c r="AT289" s="17" t="s">
        <v>213</v>
      </c>
      <c r="AU289" s="17" t="s">
        <v>83</v>
      </c>
    </row>
    <row r="290" s="2" customFormat="1">
      <c r="A290" s="38"/>
      <c r="B290" s="39"/>
      <c r="C290" s="40"/>
      <c r="D290" s="240" t="s">
        <v>215</v>
      </c>
      <c r="E290" s="40"/>
      <c r="F290" s="244" t="s">
        <v>1233</v>
      </c>
      <c r="G290" s="40"/>
      <c r="H290" s="40"/>
      <c r="I290" s="147"/>
      <c r="J290" s="40"/>
      <c r="K290" s="40"/>
      <c r="L290" s="44"/>
      <c r="M290" s="242"/>
      <c r="N290" s="243"/>
      <c r="O290" s="84"/>
      <c r="P290" s="84"/>
      <c r="Q290" s="84"/>
      <c r="R290" s="84"/>
      <c r="S290" s="84"/>
      <c r="T290" s="85"/>
      <c r="U290" s="38"/>
      <c r="V290" s="38"/>
      <c r="W290" s="38"/>
      <c r="X290" s="38"/>
      <c r="Y290" s="38"/>
      <c r="Z290" s="38"/>
      <c r="AA290" s="38"/>
      <c r="AB290" s="38"/>
      <c r="AC290" s="38"/>
      <c r="AD290" s="38"/>
      <c r="AE290" s="38"/>
      <c r="AT290" s="17" t="s">
        <v>215</v>
      </c>
      <c r="AU290" s="17" t="s">
        <v>83</v>
      </c>
    </row>
    <row r="291" s="13" customFormat="1">
      <c r="A291" s="13"/>
      <c r="B291" s="245"/>
      <c r="C291" s="246"/>
      <c r="D291" s="240" t="s">
        <v>217</v>
      </c>
      <c r="E291" s="247" t="s">
        <v>19</v>
      </c>
      <c r="F291" s="248" t="s">
        <v>1234</v>
      </c>
      <c r="G291" s="246"/>
      <c r="H291" s="247" t="s">
        <v>19</v>
      </c>
      <c r="I291" s="249"/>
      <c r="J291" s="246"/>
      <c r="K291" s="246"/>
      <c r="L291" s="250"/>
      <c r="M291" s="251"/>
      <c r="N291" s="252"/>
      <c r="O291" s="252"/>
      <c r="P291" s="252"/>
      <c r="Q291" s="252"/>
      <c r="R291" s="252"/>
      <c r="S291" s="252"/>
      <c r="T291" s="253"/>
      <c r="U291" s="13"/>
      <c r="V291" s="13"/>
      <c r="W291" s="13"/>
      <c r="X291" s="13"/>
      <c r="Y291" s="13"/>
      <c r="Z291" s="13"/>
      <c r="AA291" s="13"/>
      <c r="AB291" s="13"/>
      <c r="AC291" s="13"/>
      <c r="AD291" s="13"/>
      <c r="AE291" s="13"/>
      <c r="AT291" s="254" t="s">
        <v>217</v>
      </c>
      <c r="AU291" s="254" t="s">
        <v>83</v>
      </c>
      <c r="AV291" s="13" t="s">
        <v>81</v>
      </c>
      <c r="AW291" s="13" t="s">
        <v>35</v>
      </c>
      <c r="AX291" s="13" t="s">
        <v>74</v>
      </c>
      <c r="AY291" s="254" t="s">
        <v>204</v>
      </c>
    </row>
    <row r="292" s="14" customFormat="1">
      <c r="A292" s="14"/>
      <c r="B292" s="255"/>
      <c r="C292" s="256"/>
      <c r="D292" s="240" t="s">
        <v>217</v>
      </c>
      <c r="E292" s="257" t="s">
        <v>19</v>
      </c>
      <c r="F292" s="258" t="s">
        <v>1235</v>
      </c>
      <c r="G292" s="256"/>
      <c r="H292" s="259">
        <v>8.8209999999999997</v>
      </c>
      <c r="I292" s="260"/>
      <c r="J292" s="256"/>
      <c r="K292" s="256"/>
      <c r="L292" s="261"/>
      <c r="M292" s="262"/>
      <c r="N292" s="263"/>
      <c r="O292" s="263"/>
      <c r="P292" s="263"/>
      <c r="Q292" s="263"/>
      <c r="R292" s="263"/>
      <c r="S292" s="263"/>
      <c r="T292" s="264"/>
      <c r="U292" s="14"/>
      <c r="V292" s="14"/>
      <c r="W292" s="14"/>
      <c r="X292" s="14"/>
      <c r="Y292" s="14"/>
      <c r="Z292" s="14"/>
      <c r="AA292" s="14"/>
      <c r="AB292" s="14"/>
      <c r="AC292" s="14"/>
      <c r="AD292" s="14"/>
      <c r="AE292" s="14"/>
      <c r="AT292" s="265" t="s">
        <v>217</v>
      </c>
      <c r="AU292" s="265" t="s">
        <v>83</v>
      </c>
      <c r="AV292" s="14" t="s">
        <v>83</v>
      </c>
      <c r="AW292" s="14" t="s">
        <v>35</v>
      </c>
      <c r="AX292" s="14" t="s">
        <v>81</v>
      </c>
      <c r="AY292" s="265" t="s">
        <v>204</v>
      </c>
    </row>
    <row r="293" s="2" customFormat="1" ht="21.75" customHeight="1">
      <c r="A293" s="38"/>
      <c r="B293" s="39"/>
      <c r="C293" s="227" t="s">
        <v>416</v>
      </c>
      <c r="D293" s="227" t="s">
        <v>207</v>
      </c>
      <c r="E293" s="228" t="s">
        <v>1236</v>
      </c>
      <c r="F293" s="229" t="s">
        <v>1237</v>
      </c>
      <c r="G293" s="230" t="s">
        <v>525</v>
      </c>
      <c r="H293" s="231">
        <v>0.38400000000000001</v>
      </c>
      <c r="I293" s="232"/>
      <c r="J293" s="233">
        <f>ROUND(I293*H293,2)</f>
        <v>0</v>
      </c>
      <c r="K293" s="229" t="s">
        <v>1006</v>
      </c>
      <c r="L293" s="44"/>
      <c r="M293" s="234" t="s">
        <v>19</v>
      </c>
      <c r="N293" s="235" t="s">
        <v>45</v>
      </c>
      <c r="O293" s="84"/>
      <c r="P293" s="236">
        <f>O293*H293</f>
        <v>0</v>
      </c>
      <c r="Q293" s="236">
        <v>0.02102</v>
      </c>
      <c r="R293" s="236">
        <f>Q293*H293</f>
        <v>0.0080716800000000012</v>
      </c>
      <c r="S293" s="236">
        <v>0</v>
      </c>
      <c r="T293" s="237">
        <f>S293*H293</f>
        <v>0</v>
      </c>
      <c r="U293" s="38"/>
      <c r="V293" s="38"/>
      <c r="W293" s="38"/>
      <c r="X293" s="38"/>
      <c r="Y293" s="38"/>
      <c r="Z293" s="38"/>
      <c r="AA293" s="38"/>
      <c r="AB293" s="38"/>
      <c r="AC293" s="38"/>
      <c r="AD293" s="38"/>
      <c r="AE293" s="38"/>
      <c r="AR293" s="238" t="s">
        <v>104</v>
      </c>
      <c r="AT293" s="238" t="s">
        <v>207</v>
      </c>
      <c r="AU293" s="238" t="s">
        <v>83</v>
      </c>
      <c r="AY293" s="17" t="s">
        <v>204</v>
      </c>
      <c r="BE293" s="239">
        <f>IF(N293="základní",J293,0)</f>
        <v>0</v>
      </c>
      <c r="BF293" s="239">
        <f>IF(N293="snížená",J293,0)</f>
        <v>0</v>
      </c>
      <c r="BG293" s="239">
        <f>IF(N293="zákl. přenesená",J293,0)</f>
        <v>0</v>
      </c>
      <c r="BH293" s="239">
        <f>IF(N293="sníž. přenesená",J293,0)</f>
        <v>0</v>
      </c>
      <c r="BI293" s="239">
        <f>IF(N293="nulová",J293,0)</f>
        <v>0</v>
      </c>
      <c r="BJ293" s="17" t="s">
        <v>81</v>
      </c>
      <c r="BK293" s="239">
        <f>ROUND(I293*H293,2)</f>
        <v>0</v>
      </c>
      <c r="BL293" s="17" t="s">
        <v>104</v>
      </c>
      <c r="BM293" s="238" t="s">
        <v>1785</v>
      </c>
    </row>
    <row r="294" s="2" customFormat="1">
      <c r="A294" s="38"/>
      <c r="B294" s="39"/>
      <c r="C294" s="40"/>
      <c r="D294" s="240" t="s">
        <v>213</v>
      </c>
      <c r="E294" s="40"/>
      <c r="F294" s="241" t="s">
        <v>1239</v>
      </c>
      <c r="G294" s="40"/>
      <c r="H294" s="40"/>
      <c r="I294" s="147"/>
      <c r="J294" s="40"/>
      <c r="K294" s="40"/>
      <c r="L294" s="44"/>
      <c r="M294" s="242"/>
      <c r="N294" s="243"/>
      <c r="O294" s="84"/>
      <c r="P294" s="84"/>
      <c r="Q294" s="84"/>
      <c r="R294" s="84"/>
      <c r="S294" s="84"/>
      <c r="T294" s="85"/>
      <c r="U294" s="38"/>
      <c r="V294" s="38"/>
      <c r="W294" s="38"/>
      <c r="X294" s="38"/>
      <c r="Y294" s="38"/>
      <c r="Z294" s="38"/>
      <c r="AA294" s="38"/>
      <c r="AB294" s="38"/>
      <c r="AC294" s="38"/>
      <c r="AD294" s="38"/>
      <c r="AE294" s="38"/>
      <c r="AT294" s="17" t="s">
        <v>213</v>
      </c>
      <c r="AU294" s="17" t="s">
        <v>83</v>
      </c>
    </row>
    <row r="295" s="2" customFormat="1">
      <c r="A295" s="38"/>
      <c r="B295" s="39"/>
      <c r="C295" s="40"/>
      <c r="D295" s="240" t="s">
        <v>215</v>
      </c>
      <c r="E295" s="40"/>
      <c r="F295" s="244" t="s">
        <v>1240</v>
      </c>
      <c r="G295" s="40"/>
      <c r="H295" s="40"/>
      <c r="I295" s="147"/>
      <c r="J295" s="40"/>
      <c r="K295" s="40"/>
      <c r="L295" s="44"/>
      <c r="M295" s="242"/>
      <c r="N295" s="243"/>
      <c r="O295" s="84"/>
      <c r="P295" s="84"/>
      <c r="Q295" s="84"/>
      <c r="R295" s="84"/>
      <c r="S295" s="84"/>
      <c r="T295" s="85"/>
      <c r="U295" s="38"/>
      <c r="V295" s="38"/>
      <c r="W295" s="38"/>
      <c r="X295" s="38"/>
      <c r="Y295" s="38"/>
      <c r="Z295" s="38"/>
      <c r="AA295" s="38"/>
      <c r="AB295" s="38"/>
      <c r="AC295" s="38"/>
      <c r="AD295" s="38"/>
      <c r="AE295" s="38"/>
      <c r="AT295" s="17" t="s">
        <v>215</v>
      </c>
      <c r="AU295" s="17" t="s">
        <v>83</v>
      </c>
    </row>
    <row r="296" s="13" customFormat="1">
      <c r="A296" s="13"/>
      <c r="B296" s="245"/>
      <c r="C296" s="246"/>
      <c r="D296" s="240" t="s">
        <v>217</v>
      </c>
      <c r="E296" s="247" t="s">
        <v>19</v>
      </c>
      <c r="F296" s="248" t="s">
        <v>1241</v>
      </c>
      <c r="G296" s="246"/>
      <c r="H296" s="247" t="s">
        <v>19</v>
      </c>
      <c r="I296" s="249"/>
      <c r="J296" s="246"/>
      <c r="K296" s="246"/>
      <c r="L296" s="250"/>
      <c r="M296" s="251"/>
      <c r="N296" s="252"/>
      <c r="O296" s="252"/>
      <c r="P296" s="252"/>
      <c r="Q296" s="252"/>
      <c r="R296" s="252"/>
      <c r="S296" s="252"/>
      <c r="T296" s="253"/>
      <c r="U296" s="13"/>
      <c r="V296" s="13"/>
      <c r="W296" s="13"/>
      <c r="X296" s="13"/>
      <c r="Y296" s="13"/>
      <c r="Z296" s="13"/>
      <c r="AA296" s="13"/>
      <c r="AB296" s="13"/>
      <c r="AC296" s="13"/>
      <c r="AD296" s="13"/>
      <c r="AE296" s="13"/>
      <c r="AT296" s="254" t="s">
        <v>217</v>
      </c>
      <c r="AU296" s="254" t="s">
        <v>83</v>
      </c>
      <c r="AV296" s="13" t="s">
        <v>81</v>
      </c>
      <c r="AW296" s="13" t="s">
        <v>35</v>
      </c>
      <c r="AX296" s="13" t="s">
        <v>74</v>
      </c>
      <c r="AY296" s="254" t="s">
        <v>204</v>
      </c>
    </row>
    <row r="297" s="14" customFormat="1">
      <c r="A297" s="14"/>
      <c r="B297" s="255"/>
      <c r="C297" s="256"/>
      <c r="D297" s="240" t="s">
        <v>217</v>
      </c>
      <c r="E297" s="257" t="s">
        <v>19</v>
      </c>
      <c r="F297" s="258" t="s">
        <v>1786</v>
      </c>
      <c r="G297" s="256"/>
      <c r="H297" s="259">
        <v>0.38400000000000001</v>
      </c>
      <c r="I297" s="260"/>
      <c r="J297" s="256"/>
      <c r="K297" s="256"/>
      <c r="L297" s="261"/>
      <c r="M297" s="262"/>
      <c r="N297" s="263"/>
      <c r="O297" s="263"/>
      <c r="P297" s="263"/>
      <c r="Q297" s="263"/>
      <c r="R297" s="263"/>
      <c r="S297" s="263"/>
      <c r="T297" s="264"/>
      <c r="U297" s="14"/>
      <c r="V297" s="14"/>
      <c r="W297" s="14"/>
      <c r="X297" s="14"/>
      <c r="Y297" s="14"/>
      <c r="Z297" s="14"/>
      <c r="AA297" s="14"/>
      <c r="AB297" s="14"/>
      <c r="AC297" s="14"/>
      <c r="AD297" s="14"/>
      <c r="AE297" s="14"/>
      <c r="AT297" s="265" t="s">
        <v>217</v>
      </c>
      <c r="AU297" s="265" t="s">
        <v>83</v>
      </c>
      <c r="AV297" s="14" t="s">
        <v>83</v>
      </c>
      <c r="AW297" s="14" t="s">
        <v>35</v>
      </c>
      <c r="AX297" s="14" t="s">
        <v>81</v>
      </c>
      <c r="AY297" s="265" t="s">
        <v>204</v>
      </c>
    </row>
    <row r="298" s="2" customFormat="1" ht="21.75" customHeight="1">
      <c r="A298" s="38"/>
      <c r="B298" s="39"/>
      <c r="C298" s="227" t="s">
        <v>424</v>
      </c>
      <c r="D298" s="227" t="s">
        <v>207</v>
      </c>
      <c r="E298" s="228" t="s">
        <v>1243</v>
      </c>
      <c r="F298" s="229" t="s">
        <v>1244</v>
      </c>
      <c r="G298" s="230" t="s">
        <v>525</v>
      </c>
      <c r="H298" s="231">
        <v>0.38400000000000001</v>
      </c>
      <c r="I298" s="232"/>
      <c r="J298" s="233">
        <f>ROUND(I298*H298,2)</f>
        <v>0</v>
      </c>
      <c r="K298" s="229" t="s">
        <v>1006</v>
      </c>
      <c r="L298" s="44"/>
      <c r="M298" s="234" t="s">
        <v>19</v>
      </c>
      <c r="N298" s="235" t="s">
        <v>45</v>
      </c>
      <c r="O298" s="84"/>
      <c r="P298" s="236">
        <f>O298*H298</f>
        <v>0</v>
      </c>
      <c r="Q298" s="236">
        <v>0.02102</v>
      </c>
      <c r="R298" s="236">
        <f>Q298*H298</f>
        <v>0.0080716800000000012</v>
      </c>
      <c r="S298" s="236">
        <v>0</v>
      </c>
      <c r="T298" s="237">
        <f>S298*H298</f>
        <v>0</v>
      </c>
      <c r="U298" s="38"/>
      <c r="V298" s="38"/>
      <c r="W298" s="38"/>
      <c r="X298" s="38"/>
      <c r="Y298" s="38"/>
      <c r="Z298" s="38"/>
      <c r="AA298" s="38"/>
      <c r="AB298" s="38"/>
      <c r="AC298" s="38"/>
      <c r="AD298" s="38"/>
      <c r="AE298" s="38"/>
      <c r="AR298" s="238" t="s">
        <v>104</v>
      </c>
      <c r="AT298" s="238" t="s">
        <v>207</v>
      </c>
      <c r="AU298" s="238" t="s">
        <v>83</v>
      </c>
      <c r="AY298" s="17" t="s">
        <v>204</v>
      </c>
      <c r="BE298" s="239">
        <f>IF(N298="základní",J298,0)</f>
        <v>0</v>
      </c>
      <c r="BF298" s="239">
        <f>IF(N298="snížená",J298,0)</f>
        <v>0</v>
      </c>
      <c r="BG298" s="239">
        <f>IF(N298="zákl. přenesená",J298,0)</f>
        <v>0</v>
      </c>
      <c r="BH298" s="239">
        <f>IF(N298="sníž. přenesená",J298,0)</f>
        <v>0</v>
      </c>
      <c r="BI298" s="239">
        <f>IF(N298="nulová",J298,0)</f>
        <v>0</v>
      </c>
      <c r="BJ298" s="17" t="s">
        <v>81</v>
      </c>
      <c r="BK298" s="239">
        <f>ROUND(I298*H298,2)</f>
        <v>0</v>
      </c>
      <c r="BL298" s="17" t="s">
        <v>104</v>
      </c>
      <c r="BM298" s="238" t="s">
        <v>1787</v>
      </c>
    </row>
    <row r="299" s="2" customFormat="1">
      <c r="A299" s="38"/>
      <c r="B299" s="39"/>
      <c r="C299" s="40"/>
      <c r="D299" s="240" t="s">
        <v>213</v>
      </c>
      <c r="E299" s="40"/>
      <c r="F299" s="241" t="s">
        <v>1246</v>
      </c>
      <c r="G299" s="40"/>
      <c r="H299" s="40"/>
      <c r="I299" s="147"/>
      <c r="J299" s="40"/>
      <c r="K299" s="40"/>
      <c r="L299" s="44"/>
      <c r="M299" s="242"/>
      <c r="N299" s="243"/>
      <c r="O299" s="84"/>
      <c r="P299" s="84"/>
      <c r="Q299" s="84"/>
      <c r="R299" s="84"/>
      <c r="S299" s="84"/>
      <c r="T299" s="85"/>
      <c r="U299" s="38"/>
      <c r="V299" s="38"/>
      <c r="W299" s="38"/>
      <c r="X299" s="38"/>
      <c r="Y299" s="38"/>
      <c r="Z299" s="38"/>
      <c r="AA299" s="38"/>
      <c r="AB299" s="38"/>
      <c r="AC299" s="38"/>
      <c r="AD299" s="38"/>
      <c r="AE299" s="38"/>
      <c r="AT299" s="17" t="s">
        <v>213</v>
      </c>
      <c r="AU299" s="17" t="s">
        <v>83</v>
      </c>
    </row>
    <row r="300" s="2" customFormat="1">
      <c r="A300" s="38"/>
      <c r="B300" s="39"/>
      <c r="C300" s="40"/>
      <c r="D300" s="240" t="s">
        <v>215</v>
      </c>
      <c r="E300" s="40"/>
      <c r="F300" s="244" t="s">
        <v>1240</v>
      </c>
      <c r="G300" s="40"/>
      <c r="H300" s="40"/>
      <c r="I300" s="147"/>
      <c r="J300" s="40"/>
      <c r="K300" s="40"/>
      <c r="L300" s="44"/>
      <c r="M300" s="242"/>
      <c r="N300" s="243"/>
      <c r="O300" s="84"/>
      <c r="P300" s="84"/>
      <c r="Q300" s="84"/>
      <c r="R300" s="84"/>
      <c r="S300" s="84"/>
      <c r="T300" s="85"/>
      <c r="U300" s="38"/>
      <c r="V300" s="38"/>
      <c r="W300" s="38"/>
      <c r="X300" s="38"/>
      <c r="Y300" s="38"/>
      <c r="Z300" s="38"/>
      <c r="AA300" s="38"/>
      <c r="AB300" s="38"/>
      <c r="AC300" s="38"/>
      <c r="AD300" s="38"/>
      <c r="AE300" s="38"/>
      <c r="AT300" s="17" t="s">
        <v>215</v>
      </c>
      <c r="AU300" s="17" t="s">
        <v>83</v>
      </c>
    </row>
    <row r="301" s="13" customFormat="1">
      <c r="A301" s="13"/>
      <c r="B301" s="245"/>
      <c r="C301" s="246"/>
      <c r="D301" s="240" t="s">
        <v>217</v>
      </c>
      <c r="E301" s="247" t="s">
        <v>19</v>
      </c>
      <c r="F301" s="248" t="s">
        <v>1241</v>
      </c>
      <c r="G301" s="246"/>
      <c r="H301" s="247" t="s">
        <v>19</v>
      </c>
      <c r="I301" s="249"/>
      <c r="J301" s="246"/>
      <c r="K301" s="246"/>
      <c r="L301" s="250"/>
      <c r="M301" s="251"/>
      <c r="N301" s="252"/>
      <c r="O301" s="252"/>
      <c r="P301" s="252"/>
      <c r="Q301" s="252"/>
      <c r="R301" s="252"/>
      <c r="S301" s="252"/>
      <c r="T301" s="253"/>
      <c r="U301" s="13"/>
      <c r="V301" s="13"/>
      <c r="W301" s="13"/>
      <c r="X301" s="13"/>
      <c r="Y301" s="13"/>
      <c r="Z301" s="13"/>
      <c r="AA301" s="13"/>
      <c r="AB301" s="13"/>
      <c r="AC301" s="13"/>
      <c r="AD301" s="13"/>
      <c r="AE301" s="13"/>
      <c r="AT301" s="254" t="s">
        <v>217</v>
      </c>
      <c r="AU301" s="254" t="s">
        <v>83</v>
      </c>
      <c r="AV301" s="13" t="s">
        <v>81</v>
      </c>
      <c r="AW301" s="13" t="s">
        <v>35</v>
      </c>
      <c r="AX301" s="13" t="s">
        <v>74</v>
      </c>
      <c r="AY301" s="254" t="s">
        <v>204</v>
      </c>
    </row>
    <row r="302" s="14" customFormat="1">
      <c r="A302" s="14"/>
      <c r="B302" s="255"/>
      <c r="C302" s="256"/>
      <c r="D302" s="240" t="s">
        <v>217</v>
      </c>
      <c r="E302" s="257" t="s">
        <v>19</v>
      </c>
      <c r="F302" s="258" t="s">
        <v>1786</v>
      </c>
      <c r="G302" s="256"/>
      <c r="H302" s="259">
        <v>0.38400000000000001</v>
      </c>
      <c r="I302" s="260"/>
      <c r="J302" s="256"/>
      <c r="K302" s="256"/>
      <c r="L302" s="261"/>
      <c r="M302" s="262"/>
      <c r="N302" s="263"/>
      <c r="O302" s="263"/>
      <c r="P302" s="263"/>
      <c r="Q302" s="263"/>
      <c r="R302" s="263"/>
      <c r="S302" s="263"/>
      <c r="T302" s="264"/>
      <c r="U302" s="14"/>
      <c r="V302" s="14"/>
      <c r="W302" s="14"/>
      <c r="X302" s="14"/>
      <c r="Y302" s="14"/>
      <c r="Z302" s="14"/>
      <c r="AA302" s="14"/>
      <c r="AB302" s="14"/>
      <c r="AC302" s="14"/>
      <c r="AD302" s="14"/>
      <c r="AE302" s="14"/>
      <c r="AT302" s="265" t="s">
        <v>217</v>
      </c>
      <c r="AU302" s="265" t="s">
        <v>83</v>
      </c>
      <c r="AV302" s="14" t="s">
        <v>83</v>
      </c>
      <c r="AW302" s="14" t="s">
        <v>35</v>
      </c>
      <c r="AX302" s="14" t="s">
        <v>81</v>
      </c>
      <c r="AY302" s="265" t="s">
        <v>204</v>
      </c>
    </row>
    <row r="303" s="2" customFormat="1" ht="21.75" customHeight="1">
      <c r="A303" s="38"/>
      <c r="B303" s="39"/>
      <c r="C303" s="227" t="s">
        <v>432</v>
      </c>
      <c r="D303" s="227" t="s">
        <v>207</v>
      </c>
      <c r="E303" s="228" t="s">
        <v>1247</v>
      </c>
      <c r="F303" s="229" t="s">
        <v>1248</v>
      </c>
      <c r="G303" s="230" t="s">
        <v>261</v>
      </c>
      <c r="H303" s="231">
        <v>16.896000000000001</v>
      </c>
      <c r="I303" s="232"/>
      <c r="J303" s="233">
        <f>ROUND(I303*H303,2)</f>
        <v>0</v>
      </c>
      <c r="K303" s="229" t="s">
        <v>1006</v>
      </c>
      <c r="L303" s="44"/>
      <c r="M303" s="234" t="s">
        <v>19</v>
      </c>
      <c r="N303" s="235" t="s">
        <v>45</v>
      </c>
      <c r="O303" s="84"/>
      <c r="P303" s="236">
        <f>O303*H303</f>
        <v>0</v>
      </c>
      <c r="Q303" s="236">
        <v>0</v>
      </c>
      <c r="R303" s="236">
        <f>Q303*H303</f>
        <v>0</v>
      </c>
      <c r="S303" s="236">
        <v>0</v>
      </c>
      <c r="T303" s="237">
        <f>S303*H303</f>
        <v>0</v>
      </c>
      <c r="U303" s="38"/>
      <c r="V303" s="38"/>
      <c r="W303" s="38"/>
      <c r="X303" s="38"/>
      <c r="Y303" s="38"/>
      <c r="Z303" s="38"/>
      <c r="AA303" s="38"/>
      <c r="AB303" s="38"/>
      <c r="AC303" s="38"/>
      <c r="AD303" s="38"/>
      <c r="AE303" s="38"/>
      <c r="AR303" s="238" t="s">
        <v>104</v>
      </c>
      <c r="AT303" s="238" t="s">
        <v>207</v>
      </c>
      <c r="AU303" s="238" t="s">
        <v>83</v>
      </c>
      <c r="AY303" s="17" t="s">
        <v>204</v>
      </c>
      <c r="BE303" s="239">
        <f>IF(N303="základní",J303,0)</f>
        <v>0</v>
      </c>
      <c r="BF303" s="239">
        <f>IF(N303="snížená",J303,0)</f>
        <v>0</v>
      </c>
      <c r="BG303" s="239">
        <f>IF(N303="zákl. přenesená",J303,0)</f>
        <v>0</v>
      </c>
      <c r="BH303" s="239">
        <f>IF(N303="sníž. přenesená",J303,0)</f>
        <v>0</v>
      </c>
      <c r="BI303" s="239">
        <f>IF(N303="nulová",J303,0)</f>
        <v>0</v>
      </c>
      <c r="BJ303" s="17" t="s">
        <v>81</v>
      </c>
      <c r="BK303" s="239">
        <f>ROUND(I303*H303,2)</f>
        <v>0</v>
      </c>
      <c r="BL303" s="17" t="s">
        <v>104</v>
      </c>
      <c r="BM303" s="238" t="s">
        <v>1788</v>
      </c>
    </row>
    <row r="304" s="2" customFormat="1">
      <c r="A304" s="38"/>
      <c r="B304" s="39"/>
      <c r="C304" s="40"/>
      <c r="D304" s="240" t="s">
        <v>213</v>
      </c>
      <c r="E304" s="40"/>
      <c r="F304" s="241" t="s">
        <v>1250</v>
      </c>
      <c r="G304" s="40"/>
      <c r="H304" s="40"/>
      <c r="I304" s="147"/>
      <c r="J304" s="40"/>
      <c r="K304" s="40"/>
      <c r="L304" s="44"/>
      <c r="M304" s="242"/>
      <c r="N304" s="243"/>
      <c r="O304" s="84"/>
      <c r="P304" s="84"/>
      <c r="Q304" s="84"/>
      <c r="R304" s="84"/>
      <c r="S304" s="84"/>
      <c r="T304" s="85"/>
      <c r="U304" s="38"/>
      <c r="V304" s="38"/>
      <c r="W304" s="38"/>
      <c r="X304" s="38"/>
      <c r="Y304" s="38"/>
      <c r="Z304" s="38"/>
      <c r="AA304" s="38"/>
      <c r="AB304" s="38"/>
      <c r="AC304" s="38"/>
      <c r="AD304" s="38"/>
      <c r="AE304" s="38"/>
      <c r="AT304" s="17" t="s">
        <v>213</v>
      </c>
      <c r="AU304" s="17" t="s">
        <v>83</v>
      </c>
    </row>
    <row r="305" s="2" customFormat="1">
      <c r="A305" s="38"/>
      <c r="B305" s="39"/>
      <c r="C305" s="40"/>
      <c r="D305" s="240" t="s">
        <v>215</v>
      </c>
      <c r="E305" s="40"/>
      <c r="F305" s="244" t="s">
        <v>1251</v>
      </c>
      <c r="G305" s="40"/>
      <c r="H305" s="40"/>
      <c r="I305" s="147"/>
      <c r="J305" s="40"/>
      <c r="K305" s="40"/>
      <c r="L305" s="44"/>
      <c r="M305" s="242"/>
      <c r="N305" s="243"/>
      <c r="O305" s="84"/>
      <c r="P305" s="84"/>
      <c r="Q305" s="84"/>
      <c r="R305" s="84"/>
      <c r="S305" s="84"/>
      <c r="T305" s="85"/>
      <c r="U305" s="38"/>
      <c r="V305" s="38"/>
      <c r="W305" s="38"/>
      <c r="X305" s="38"/>
      <c r="Y305" s="38"/>
      <c r="Z305" s="38"/>
      <c r="AA305" s="38"/>
      <c r="AB305" s="38"/>
      <c r="AC305" s="38"/>
      <c r="AD305" s="38"/>
      <c r="AE305" s="38"/>
      <c r="AT305" s="17" t="s">
        <v>215</v>
      </c>
      <c r="AU305" s="17" t="s">
        <v>83</v>
      </c>
    </row>
    <row r="306" s="2" customFormat="1">
      <c r="A306" s="38"/>
      <c r="B306" s="39"/>
      <c r="C306" s="40"/>
      <c r="D306" s="240" t="s">
        <v>240</v>
      </c>
      <c r="E306" s="40"/>
      <c r="F306" s="244" t="s">
        <v>1123</v>
      </c>
      <c r="G306" s="40"/>
      <c r="H306" s="40"/>
      <c r="I306" s="147"/>
      <c r="J306" s="40"/>
      <c r="K306" s="40"/>
      <c r="L306" s="44"/>
      <c r="M306" s="242"/>
      <c r="N306" s="243"/>
      <c r="O306" s="84"/>
      <c r="P306" s="84"/>
      <c r="Q306" s="84"/>
      <c r="R306" s="84"/>
      <c r="S306" s="84"/>
      <c r="T306" s="85"/>
      <c r="U306" s="38"/>
      <c r="V306" s="38"/>
      <c r="W306" s="38"/>
      <c r="X306" s="38"/>
      <c r="Y306" s="38"/>
      <c r="Z306" s="38"/>
      <c r="AA306" s="38"/>
      <c r="AB306" s="38"/>
      <c r="AC306" s="38"/>
      <c r="AD306" s="38"/>
      <c r="AE306" s="38"/>
      <c r="AT306" s="17" t="s">
        <v>240</v>
      </c>
      <c r="AU306" s="17" t="s">
        <v>83</v>
      </c>
    </row>
    <row r="307" s="13" customFormat="1">
      <c r="A307" s="13"/>
      <c r="B307" s="245"/>
      <c r="C307" s="246"/>
      <c r="D307" s="240" t="s">
        <v>217</v>
      </c>
      <c r="E307" s="247" t="s">
        <v>19</v>
      </c>
      <c r="F307" s="248" t="s">
        <v>1252</v>
      </c>
      <c r="G307" s="246"/>
      <c r="H307" s="247" t="s">
        <v>19</v>
      </c>
      <c r="I307" s="249"/>
      <c r="J307" s="246"/>
      <c r="K307" s="246"/>
      <c r="L307" s="250"/>
      <c r="M307" s="251"/>
      <c r="N307" s="252"/>
      <c r="O307" s="252"/>
      <c r="P307" s="252"/>
      <c r="Q307" s="252"/>
      <c r="R307" s="252"/>
      <c r="S307" s="252"/>
      <c r="T307" s="253"/>
      <c r="U307" s="13"/>
      <c r="V307" s="13"/>
      <c r="W307" s="13"/>
      <c r="X307" s="13"/>
      <c r="Y307" s="13"/>
      <c r="Z307" s="13"/>
      <c r="AA307" s="13"/>
      <c r="AB307" s="13"/>
      <c r="AC307" s="13"/>
      <c r="AD307" s="13"/>
      <c r="AE307" s="13"/>
      <c r="AT307" s="254" t="s">
        <v>217</v>
      </c>
      <c r="AU307" s="254" t="s">
        <v>83</v>
      </c>
      <c r="AV307" s="13" t="s">
        <v>81</v>
      </c>
      <c r="AW307" s="13" t="s">
        <v>35</v>
      </c>
      <c r="AX307" s="13" t="s">
        <v>74</v>
      </c>
      <c r="AY307" s="254" t="s">
        <v>204</v>
      </c>
    </row>
    <row r="308" s="14" customFormat="1">
      <c r="A308" s="14"/>
      <c r="B308" s="255"/>
      <c r="C308" s="256"/>
      <c r="D308" s="240" t="s">
        <v>217</v>
      </c>
      <c r="E308" s="257" t="s">
        <v>19</v>
      </c>
      <c r="F308" s="258" t="s">
        <v>1789</v>
      </c>
      <c r="G308" s="256"/>
      <c r="H308" s="259">
        <v>16.896000000000001</v>
      </c>
      <c r="I308" s="260"/>
      <c r="J308" s="256"/>
      <c r="K308" s="256"/>
      <c r="L308" s="261"/>
      <c r="M308" s="262"/>
      <c r="N308" s="263"/>
      <c r="O308" s="263"/>
      <c r="P308" s="263"/>
      <c r="Q308" s="263"/>
      <c r="R308" s="263"/>
      <c r="S308" s="263"/>
      <c r="T308" s="264"/>
      <c r="U308" s="14"/>
      <c r="V308" s="14"/>
      <c r="W308" s="14"/>
      <c r="X308" s="14"/>
      <c r="Y308" s="14"/>
      <c r="Z308" s="14"/>
      <c r="AA308" s="14"/>
      <c r="AB308" s="14"/>
      <c r="AC308" s="14"/>
      <c r="AD308" s="14"/>
      <c r="AE308" s="14"/>
      <c r="AT308" s="265" t="s">
        <v>217</v>
      </c>
      <c r="AU308" s="265" t="s">
        <v>83</v>
      </c>
      <c r="AV308" s="14" t="s">
        <v>83</v>
      </c>
      <c r="AW308" s="14" t="s">
        <v>35</v>
      </c>
      <c r="AX308" s="14" t="s">
        <v>81</v>
      </c>
      <c r="AY308" s="265" t="s">
        <v>204</v>
      </c>
    </row>
    <row r="309" s="2" customFormat="1" ht="21.75" customHeight="1">
      <c r="A309" s="38"/>
      <c r="B309" s="39"/>
      <c r="C309" s="227" t="s">
        <v>439</v>
      </c>
      <c r="D309" s="227" t="s">
        <v>207</v>
      </c>
      <c r="E309" s="228" t="s">
        <v>1254</v>
      </c>
      <c r="F309" s="229" t="s">
        <v>1255</v>
      </c>
      <c r="G309" s="230" t="s">
        <v>250</v>
      </c>
      <c r="H309" s="231">
        <v>0.91200000000000003</v>
      </c>
      <c r="I309" s="232"/>
      <c r="J309" s="233">
        <f>ROUND(I309*H309,2)</f>
        <v>0</v>
      </c>
      <c r="K309" s="229" t="s">
        <v>1006</v>
      </c>
      <c r="L309" s="44"/>
      <c r="M309" s="234" t="s">
        <v>19</v>
      </c>
      <c r="N309" s="235" t="s">
        <v>45</v>
      </c>
      <c r="O309" s="84"/>
      <c r="P309" s="236">
        <f>O309*H309</f>
        <v>0</v>
      </c>
      <c r="Q309" s="236">
        <v>1.0597380000000001</v>
      </c>
      <c r="R309" s="236">
        <f>Q309*H309</f>
        <v>0.96648105600000012</v>
      </c>
      <c r="S309" s="236">
        <v>0</v>
      </c>
      <c r="T309" s="237">
        <f>S309*H309</f>
        <v>0</v>
      </c>
      <c r="U309" s="38"/>
      <c r="V309" s="38"/>
      <c r="W309" s="38"/>
      <c r="X309" s="38"/>
      <c r="Y309" s="38"/>
      <c r="Z309" s="38"/>
      <c r="AA309" s="38"/>
      <c r="AB309" s="38"/>
      <c r="AC309" s="38"/>
      <c r="AD309" s="38"/>
      <c r="AE309" s="38"/>
      <c r="AR309" s="238" t="s">
        <v>104</v>
      </c>
      <c r="AT309" s="238" t="s">
        <v>207</v>
      </c>
      <c r="AU309" s="238" t="s">
        <v>83</v>
      </c>
      <c r="AY309" s="17" t="s">
        <v>204</v>
      </c>
      <c r="BE309" s="239">
        <f>IF(N309="základní",J309,0)</f>
        <v>0</v>
      </c>
      <c r="BF309" s="239">
        <f>IF(N309="snížená",J309,0)</f>
        <v>0</v>
      </c>
      <c r="BG309" s="239">
        <f>IF(N309="zákl. přenesená",J309,0)</f>
        <v>0</v>
      </c>
      <c r="BH309" s="239">
        <f>IF(N309="sníž. přenesená",J309,0)</f>
        <v>0</v>
      </c>
      <c r="BI309" s="239">
        <f>IF(N309="nulová",J309,0)</f>
        <v>0</v>
      </c>
      <c r="BJ309" s="17" t="s">
        <v>81</v>
      </c>
      <c r="BK309" s="239">
        <f>ROUND(I309*H309,2)</f>
        <v>0</v>
      </c>
      <c r="BL309" s="17" t="s">
        <v>104</v>
      </c>
      <c r="BM309" s="238" t="s">
        <v>1790</v>
      </c>
    </row>
    <row r="310" s="2" customFormat="1">
      <c r="A310" s="38"/>
      <c r="B310" s="39"/>
      <c r="C310" s="40"/>
      <c r="D310" s="240" t="s">
        <v>213</v>
      </c>
      <c r="E310" s="40"/>
      <c r="F310" s="241" t="s">
        <v>1257</v>
      </c>
      <c r="G310" s="40"/>
      <c r="H310" s="40"/>
      <c r="I310" s="147"/>
      <c r="J310" s="40"/>
      <c r="K310" s="40"/>
      <c r="L310" s="44"/>
      <c r="M310" s="242"/>
      <c r="N310" s="243"/>
      <c r="O310" s="84"/>
      <c r="P310" s="84"/>
      <c r="Q310" s="84"/>
      <c r="R310" s="84"/>
      <c r="S310" s="84"/>
      <c r="T310" s="85"/>
      <c r="U310" s="38"/>
      <c r="V310" s="38"/>
      <c r="W310" s="38"/>
      <c r="X310" s="38"/>
      <c r="Y310" s="38"/>
      <c r="Z310" s="38"/>
      <c r="AA310" s="38"/>
      <c r="AB310" s="38"/>
      <c r="AC310" s="38"/>
      <c r="AD310" s="38"/>
      <c r="AE310" s="38"/>
      <c r="AT310" s="17" t="s">
        <v>213</v>
      </c>
      <c r="AU310" s="17" t="s">
        <v>83</v>
      </c>
    </row>
    <row r="311" s="2" customFormat="1">
      <c r="A311" s="38"/>
      <c r="B311" s="39"/>
      <c r="C311" s="40"/>
      <c r="D311" s="240" t="s">
        <v>215</v>
      </c>
      <c r="E311" s="40"/>
      <c r="F311" s="244" t="s">
        <v>1258</v>
      </c>
      <c r="G311" s="40"/>
      <c r="H311" s="40"/>
      <c r="I311" s="147"/>
      <c r="J311" s="40"/>
      <c r="K311" s="40"/>
      <c r="L311" s="44"/>
      <c r="M311" s="242"/>
      <c r="N311" s="243"/>
      <c r="O311" s="84"/>
      <c r="P311" s="84"/>
      <c r="Q311" s="84"/>
      <c r="R311" s="84"/>
      <c r="S311" s="84"/>
      <c r="T311" s="85"/>
      <c r="U311" s="38"/>
      <c r="V311" s="38"/>
      <c r="W311" s="38"/>
      <c r="X311" s="38"/>
      <c r="Y311" s="38"/>
      <c r="Z311" s="38"/>
      <c r="AA311" s="38"/>
      <c r="AB311" s="38"/>
      <c r="AC311" s="38"/>
      <c r="AD311" s="38"/>
      <c r="AE311" s="38"/>
      <c r="AT311" s="17" t="s">
        <v>215</v>
      </c>
      <c r="AU311" s="17" t="s">
        <v>83</v>
      </c>
    </row>
    <row r="312" s="2" customFormat="1">
      <c r="A312" s="38"/>
      <c r="B312" s="39"/>
      <c r="C312" s="40"/>
      <c r="D312" s="240" t="s">
        <v>240</v>
      </c>
      <c r="E312" s="40"/>
      <c r="F312" s="244" t="s">
        <v>1259</v>
      </c>
      <c r="G312" s="40"/>
      <c r="H312" s="40"/>
      <c r="I312" s="147"/>
      <c r="J312" s="40"/>
      <c r="K312" s="40"/>
      <c r="L312" s="44"/>
      <c r="M312" s="242"/>
      <c r="N312" s="243"/>
      <c r="O312" s="84"/>
      <c r="P312" s="84"/>
      <c r="Q312" s="84"/>
      <c r="R312" s="84"/>
      <c r="S312" s="84"/>
      <c r="T312" s="85"/>
      <c r="U312" s="38"/>
      <c r="V312" s="38"/>
      <c r="W312" s="38"/>
      <c r="X312" s="38"/>
      <c r="Y312" s="38"/>
      <c r="Z312" s="38"/>
      <c r="AA312" s="38"/>
      <c r="AB312" s="38"/>
      <c r="AC312" s="38"/>
      <c r="AD312" s="38"/>
      <c r="AE312" s="38"/>
      <c r="AT312" s="17" t="s">
        <v>240</v>
      </c>
      <c r="AU312" s="17" t="s">
        <v>83</v>
      </c>
    </row>
    <row r="313" s="13" customFormat="1">
      <c r="A313" s="13"/>
      <c r="B313" s="245"/>
      <c r="C313" s="246"/>
      <c r="D313" s="240" t="s">
        <v>217</v>
      </c>
      <c r="E313" s="247" t="s">
        <v>19</v>
      </c>
      <c r="F313" s="248" t="s">
        <v>1260</v>
      </c>
      <c r="G313" s="246"/>
      <c r="H313" s="247" t="s">
        <v>19</v>
      </c>
      <c r="I313" s="249"/>
      <c r="J313" s="246"/>
      <c r="K313" s="246"/>
      <c r="L313" s="250"/>
      <c r="M313" s="251"/>
      <c r="N313" s="252"/>
      <c r="O313" s="252"/>
      <c r="P313" s="252"/>
      <c r="Q313" s="252"/>
      <c r="R313" s="252"/>
      <c r="S313" s="252"/>
      <c r="T313" s="253"/>
      <c r="U313" s="13"/>
      <c r="V313" s="13"/>
      <c r="W313" s="13"/>
      <c r="X313" s="13"/>
      <c r="Y313" s="13"/>
      <c r="Z313" s="13"/>
      <c r="AA313" s="13"/>
      <c r="AB313" s="13"/>
      <c r="AC313" s="13"/>
      <c r="AD313" s="13"/>
      <c r="AE313" s="13"/>
      <c r="AT313" s="254" t="s">
        <v>217</v>
      </c>
      <c r="AU313" s="254" t="s">
        <v>83</v>
      </c>
      <c r="AV313" s="13" t="s">
        <v>81</v>
      </c>
      <c r="AW313" s="13" t="s">
        <v>35</v>
      </c>
      <c r="AX313" s="13" t="s">
        <v>74</v>
      </c>
      <c r="AY313" s="254" t="s">
        <v>204</v>
      </c>
    </row>
    <row r="314" s="14" customFormat="1">
      <c r="A314" s="14"/>
      <c r="B314" s="255"/>
      <c r="C314" s="256"/>
      <c r="D314" s="240" t="s">
        <v>217</v>
      </c>
      <c r="E314" s="257" t="s">
        <v>19</v>
      </c>
      <c r="F314" s="258" t="s">
        <v>1791</v>
      </c>
      <c r="G314" s="256"/>
      <c r="H314" s="259">
        <v>0.91200000000000003</v>
      </c>
      <c r="I314" s="260"/>
      <c r="J314" s="256"/>
      <c r="K314" s="256"/>
      <c r="L314" s="261"/>
      <c r="M314" s="262"/>
      <c r="N314" s="263"/>
      <c r="O314" s="263"/>
      <c r="P314" s="263"/>
      <c r="Q314" s="263"/>
      <c r="R314" s="263"/>
      <c r="S314" s="263"/>
      <c r="T314" s="264"/>
      <c r="U314" s="14"/>
      <c r="V314" s="14"/>
      <c r="W314" s="14"/>
      <c r="X314" s="14"/>
      <c r="Y314" s="14"/>
      <c r="Z314" s="14"/>
      <c r="AA314" s="14"/>
      <c r="AB314" s="14"/>
      <c r="AC314" s="14"/>
      <c r="AD314" s="14"/>
      <c r="AE314" s="14"/>
      <c r="AT314" s="265" t="s">
        <v>217</v>
      </c>
      <c r="AU314" s="265" t="s">
        <v>83</v>
      </c>
      <c r="AV314" s="14" t="s">
        <v>83</v>
      </c>
      <c r="AW314" s="14" t="s">
        <v>35</v>
      </c>
      <c r="AX314" s="14" t="s">
        <v>81</v>
      </c>
      <c r="AY314" s="265" t="s">
        <v>204</v>
      </c>
    </row>
    <row r="315" s="2" customFormat="1" ht="21.75" customHeight="1">
      <c r="A315" s="38"/>
      <c r="B315" s="39"/>
      <c r="C315" s="227" t="s">
        <v>445</v>
      </c>
      <c r="D315" s="227" t="s">
        <v>207</v>
      </c>
      <c r="E315" s="228" t="s">
        <v>1262</v>
      </c>
      <c r="F315" s="229" t="s">
        <v>1263</v>
      </c>
      <c r="G315" s="230" t="s">
        <v>525</v>
      </c>
      <c r="H315" s="231">
        <v>62.399999999999999</v>
      </c>
      <c r="I315" s="232"/>
      <c r="J315" s="233">
        <f>ROUND(I315*H315,2)</f>
        <v>0</v>
      </c>
      <c r="K315" s="229" t="s">
        <v>1006</v>
      </c>
      <c r="L315" s="44"/>
      <c r="M315" s="234" t="s">
        <v>19</v>
      </c>
      <c r="N315" s="235" t="s">
        <v>45</v>
      </c>
      <c r="O315" s="84"/>
      <c r="P315" s="236">
        <f>O315*H315</f>
        <v>0</v>
      </c>
      <c r="Q315" s="236">
        <v>0.15679630750000001</v>
      </c>
      <c r="R315" s="236">
        <f>Q315*H315</f>
        <v>9.7840895880000005</v>
      </c>
      <c r="S315" s="236">
        <v>0</v>
      </c>
      <c r="T315" s="237">
        <f>S315*H315</f>
        <v>0</v>
      </c>
      <c r="U315" s="38"/>
      <c r="V315" s="38"/>
      <c r="W315" s="38"/>
      <c r="X315" s="38"/>
      <c r="Y315" s="38"/>
      <c r="Z315" s="38"/>
      <c r="AA315" s="38"/>
      <c r="AB315" s="38"/>
      <c r="AC315" s="38"/>
      <c r="AD315" s="38"/>
      <c r="AE315" s="38"/>
      <c r="AR315" s="238" t="s">
        <v>104</v>
      </c>
      <c r="AT315" s="238" t="s">
        <v>207</v>
      </c>
      <c r="AU315" s="238" t="s">
        <v>83</v>
      </c>
      <c r="AY315" s="17" t="s">
        <v>204</v>
      </c>
      <c r="BE315" s="239">
        <f>IF(N315="základní",J315,0)</f>
        <v>0</v>
      </c>
      <c r="BF315" s="239">
        <f>IF(N315="snížená",J315,0)</f>
        <v>0</v>
      </c>
      <c r="BG315" s="239">
        <f>IF(N315="zákl. přenesená",J315,0)</f>
        <v>0</v>
      </c>
      <c r="BH315" s="239">
        <f>IF(N315="sníž. přenesená",J315,0)</f>
        <v>0</v>
      </c>
      <c r="BI315" s="239">
        <f>IF(N315="nulová",J315,0)</f>
        <v>0</v>
      </c>
      <c r="BJ315" s="17" t="s">
        <v>81</v>
      </c>
      <c r="BK315" s="239">
        <f>ROUND(I315*H315,2)</f>
        <v>0</v>
      </c>
      <c r="BL315" s="17" t="s">
        <v>104</v>
      </c>
      <c r="BM315" s="238" t="s">
        <v>1792</v>
      </c>
    </row>
    <row r="316" s="2" customFormat="1">
      <c r="A316" s="38"/>
      <c r="B316" s="39"/>
      <c r="C316" s="40"/>
      <c r="D316" s="240" t="s">
        <v>213</v>
      </c>
      <c r="E316" s="40"/>
      <c r="F316" s="241" t="s">
        <v>1265</v>
      </c>
      <c r="G316" s="40"/>
      <c r="H316" s="40"/>
      <c r="I316" s="147"/>
      <c r="J316" s="40"/>
      <c r="K316" s="40"/>
      <c r="L316" s="44"/>
      <c r="M316" s="242"/>
      <c r="N316" s="243"/>
      <c r="O316" s="84"/>
      <c r="P316" s="84"/>
      <c r="Q316" s="84"/>
      <c r="R316" s="84"/>
      <c r="S316" s="84"/>
      <c r="T316" s="85"/>
      <c r="U316" s="38"/>
      <c r="V316" s="38"/>
      <c r="W316" s="38"/>
      <c r="X316" s="38"/>
      <c r="Y316" s="38"/>
      <c r="Z316" s="38"/>
      <c r="AA316" s="38"/>
      <c r="AB316" s="38"/>
      <c r="AC316" s="38"/>
      <c r="AD316" s="38"/>
      <c r="AE316" s="38"/>
      <c r="AT316" s="17" t="s">
        <v>213</v>
      </c>
      <c r="AU316" s="17" t="s">
        <v>83</v>
      </c>
    </row>
    <row r="317" s="2" customFormat="1">
      <c r="A317" s="38"/>
      <c r="B317" s="39"/>
      <c r="C317" s="40"/>
      <c r="D317" s="240" t="s">
        <v>215</v>
      </c>
      <c r="E317" s="40"/>
      <c r="F317" s="244" t="s">
        <v>1266</v>
      </c>
      <c r="G317" s="40"/>
      <c r="H317" s="40"/>
      <c r="I317" s="147"/>
      <c r="J317" s="40"/>
      <c r="K317" s="40"/>
      <c r="L317" s="44"/>
      <c r="M317" s="242"/>
      <c r="N317" s="243"/>
      <c r="O317" s="84"/>
      <c r="P317" s="84"/>
      <c r="Q317" s="84"/>
      <c r="R317" s="84"/>
      <c r="S317" s="84"/>
      <c r="T317" s="85"/>
      <c r="U317" s="38"/>
      <c r="V317" s="38"/>
      <c r="W317" s="38"/>
      <c r="X317" s="38"/>
      <c r="Y317" s="38"/>
      <c r="Z317" s="38"/>
      <c r="AA317" s="38"/>
      <c r="AB317" s="38"/>
      <c r="AC317" s="38"/>
      <c r="AD317" s="38"/>
      <c r="AE317" s="38"/>
      <c r="AT317" s="17" t="s">
        <v>215</v>
      </c>
      <c r="AU317" s="17" t="s">
        <v>83</v>
      </c>
    </row>
    <row r="318" s="2" customFormat="1">
      <c r="A318" s="38"/>
      <c r="B318" s="39"/>
      <c r="C318" s="40"/>
      <c r="D318" s="240" t="s">
        <v>240</v>
      </c>
      <c r="E318" s="40"/>
      <c r="F318" s="244" t="s">
        <v>1123</v>
      </c>
      <c r="G318" s="40"/>
      <c r="H318" s="40"/>
      <c r="I318" s="147"/>
      <c r="J318" s="40"/>
      <c r="K318" s="40"/>
      <c r="L318" s="44"/>
      <c r="M318" s="242"/>
      <c r="N318" s="243"/>
      <c r="O318" s="84"/>
      <c r="P318" s="84"/>
      <c r="Q318" s="84"/>
      <c r="R318" s="84"/>
      <c r="S318" s="84"/>
      <c r="T318" s="85"/>
      <c r="U318" s="38"/>
      <c r="V318" s="38"/>
      <c r="W318" s="38"/>
      <c r="X318" s="38"/>
      <c r="Y318" s="38"/>
      <c r="Z318" s="38"/>
      <c r="AA318" s="38"/>
      <c r="AB318" s="38"/>
      <c r="AC318" s="38"/>
      <c r="AD318" s="38"/>
      <c r="AE318" s="38"/>
      <c r="AT318" s="17" t="s">
        <v>240</v>
      </c>
      <c r="AU318" s="17" t="s">
        <v>83</v>
      </c>
    </row>
    <row r="319" s="14" customFormat="1">
      <c r="A319" s="14"/>
      <c r="B319" s="255"/>
      <c r="C319" s="256"/>
      <c r="D319" s="240" t="s">
        <v>217</v>
      </c>
      <c r="E319" s="257" t="s">
        <v>19</v>
      </c>
      <c r="F319" s="258" t="s">
        <v>1793</v>
      </c>
      <c r="G319" s="256"/>
      <c r="H319" s="259">
        <v>62.399999999999999</v>
      </c>
      <c r="I319" s="260"/>
      <c r="J319" s="256"/>
      <c r="K319" s="256"/>
      <c r="L319" s="261"/>
      <c r="M319" s="262"/>
      <c r="N319" s="263"/>
      <c r="O319" s="263"/>
      <c r="P319" s="263"/>
      <c r="Q319" s="263"/>
      <c r="R319" s="263"/>
      <c r="S319" s="263"/>
      <c r="T319" s="264"/>
      <c r="U319" s="14"/>
      <c r="V319" s="14"/>
      <c r="W319" s="14"/>
      <c r="X319" s="14"/>
      <c r="Y319" s="14"/>
      <c r="Z319" s="14"/>
      <c r="AA319" s="14"/>
      <c r="AB319" s="14"/>
      <c r="AC319" s="14"/>
      <c r="AD319" s="14"/>
      <c r="AE319" s="14"/>
      <c r="AT319" s="265" t="s">
        <v>217</v>
      </c>
      <c r="AU319" s="265" t="s">
        <v>83</v>
      </c>
      <c r="AV319" s="14" t="s">
        <v>83</v>
      </c>
      <c r="AW319" s="14" t="s">
        <v>35</v>
      </c>
      <c r="AX319" s="14" t="s">
        <v>81</v>
      </c>
      <c r="AY319" s="265" t="s">
        <v>204</v>
      </c>
    </row>
    <row r="320" s="2" customFormat="1" ht="21.75" customHeight="1">
      <c r="A320" s="38"/>
      <c r="B320" s="39"/>
      <c r="C320" s="227" t="s">
        <v>450</v>
      </c>
      <c r="D320" s="227" t="s">
        <v>207</v>
      </c>
      <c r="E320" s="228" t="s">
        <v>1268</v>
      </c>
      <c r="F320" s="229" t="s">
        <v>1269</v>
      </c>
      <c r="G320" s="230" t="s">
        <v>525</v>
      </c>
      <c r="H320" s="231">
        <v>12.800000000000001</v>
      </c>
      <c r="I320" s="232"/>
      <c r="J320" s="233">
        <f>ROUND(I320*H320,2)</f>
        <v>0</v>
      </c>
      <c r="K320" s="229" t="s">
        <v>1006</v>
      </c>
      <c r="L320" s="44"/>
      <c r="M320" s="234" t="s">
        <v>19</v>
      </c>
      <c r="N320" s="235" t="s">
        <v>45</v>
      </c>
      <c r="O320" s="84"/>
      <c r="P320" s="236">
        <f>O320*H320</f>
        <v>0</v>
      </c>
      <c r="Q320" s="236">
        <v>1.031199</v>
      </c>
      <c r="R320" s="236">
        <f>Q320*H320</f>
        <v>13.1993472</v>
      </c>
      <c r="S320" s="236">
        <v>0</v>
      </c>
      <c r="T320" s="237">
        <f>S320*H320</f>
        <v>0</v>
      </c>
      <c r="U320" s="38"/>
      <c r="V320" s="38"/>
      <c r="W320" s="38"/>
      <c r="X320" s="38"/>
      <c r="Y320" s="38"/>
      <c r="Z320" s="38"/>
      <c r="AA320" s="38"/>
      <c r="AB320" s="38"/>
      <c r="AC320" s="38"/>
      <c r="AD320" s="38"/>
      <c r="AE320" s="38"/>
      <c r="AR320" s="238" t="s">
        <v>104</v>
      </c>
      <c r="AT320" s="238" t="s">
        <v>207</v>
      </c>
      <c r="AU320" s="238" t="s">
        <v>83</v>
      </c>
      <c r="AY320" s="17" t="s">
        <v>204</v>
      </c>
      <c r="BE320" s="239">
        <f>IF(N320="základní",J320,0)</f>
        <v>0</v>
      </c>
      <c r="BF320" s="239">
        <f>IF(N320="snížená",J320,0)</f>
        <v>0</v>
      </c>
      <c r="BG320" s="239">
        <f>IF(N320="zákl. přenesená",J320,0)</f>
        <v>0</v>
      </c>
      <c r="BH320" s="239">
        <f>IF(N320="sníž. přenesená",J320,0)</f>
        <v>0</v>
      </c>
      <c r="BI320" s="239">
        <f>IF(N320="nulová",J320,0)</f>
        <v>0</v>
      </c>
      <c r="BJ320" s="17" t="s">
        <v>81</v>
      </c>
      <c r="BK320" s="239">
        <f>ROUND(I320*H320,2)</f>
        <v>0</v>
      </c>
      <c r="BL320" s="17" t="s">
        <v>104</v>
      </c>
      <c r="BM320" s="238" t="s">
        <v>1794</v>
      </c>
    </row>
    <row r="321" s="2" customFormat="1">
      <c r="A321" s="38"/>
      <c r="B321" s="39"/>
      <c r="C321" s="40"/>
      <c r="D321" s="240" t="s">
        <v>213</v>
      </c>
      <c r="E321" s="40"/>
      <c r="F321" s="241" t="s">
        <v>1271</v>
      </c>
      <c r="G321" s="40"/>
      <c r="H321" s="40"/>
      <c r="I321" s="147"/>
      <c r="J321" s="40"/>
      <c r="K321" s="40"/>
      <c r="L321" s="44"/>
      <c r="M321" s="242"/>
      <c r="N321" s="243"/>
      <c r="O321" s="84"/>
      <c r="P321" s="84"/>
      <c r="Q321" s="84"/>
      <c r="R321" s="84"/>
      <c r="S321" s="84"/>
      <c r="T321" s="85"/>
      <c r="U321" s="38"/>
      <c r="V321" s="38"/>
      <c r="W321" s="38"/>
      <c r="X321" s="38"/>
      <c r="Y321" s="38"/>
      <c r="Z321" s="38"/>
      <c r="AA321" s="38"/>
      <c r="AB321" s="38"/>
      <c r="AC321" s="38"/>
      <c r="AD321" s="38"/>
      <c r="AE321" s="38"/>
      <c r="AT321" s="17" t="s">
        <v>213</v>
      </c>
      <c r="AU321" s="17" t="s">
        <v>83</v>
      </c>
    </row>
    <row r="322" s="2" customFormat="1">
      <c r="A322" s="38"/>
      <c r="B322" s="39"/>
      <c r="C322" s="40"/>
      <c r="D322" s="240" t="s">
        <v>215</v>
      </c>
      <c r="E322" s="40"/>
      <c r="F322" s="244" t="s">
        <v>1272</v>
      </c>
      <c r="G322" s="40"/>
      <c r="H322" s="40"/>
      <c r="I322" s="147"/>
      <c r="J322" s="40"/>
      <c r="K322" s="40"/>
      <c r="L322" s="44"/>
      <c r="M322" s="242"/>
      <c r="N322" s="243"/>
      <c r="O322" s="84"/>
      <c r="P322" s="84"/>
      <c r="Q322" s="84"/>
      <c r="R322" s="84"/>
      <c r="S322" s="84"/>
      <c r="T322" s="85"/>
      <c r="U322" s="38"/>
      <c r="V322" s="38"/>
      <c r="W322" s="38"/>
      <c r="X322" s="38"/>
      <c r="Y322" s="38"/>
      <c r="Z322" s="38"/>
      <c r="AA322" s="38"/>
      <c r="AB322" s="38"/>
      <c r="AC322" s="38"/>
      <c r="AD322" s="38"/>
      <c r="AE322" s="38"/>
      <c r="AT322" s="17" t="s">
        <v>215</v>
      </c>
      <c r="AU322" s="17" t="s">
        <v>83</v>
      </c>
    </row>
    <row r="323" s="13" customFormat="1">
      <c r="A323" s="13"/>
      <c r="B323" s="245"/>
      <c r="C323" s="246"/>
      <c r="D323" s="240" t="s">
        <v>217</v>
      </c>
      <c r="E323" s="247" t="s">
        <v>19</v>
      </c>
      <c r="F323" s="248" t="s">
        <v>1795</v>
      </c>
      <c r="G323" s="246"/>
      <c r="H323" s="247" t="s">
        <v>19</v>
      </c>
      <c r="I323" s="249"/>
      <c r="J323" s="246"/>
      <c r="K323" s="246"/>
      <c r="L323" s="250"/>
      <c r="M323" s="251"/>
      <c r="N323" s="252"/>
      <c r="O323" s="252"/>
      <c r="P323" s="252"/>
      <c r="Q323" s="252"/>
      <c r="R323" s="252"/>
      <c r="S323" s="252"/>
      <c r="T323" s="253"/>
      <c r="U323" s="13"/>
      <c r="V323" s="13"/>
      <c r="W323" s="13"/>
      <c r="X323" s="13"/>
      <c r="Y323" s="13"/>
      <c r="Z323" s="13"/>
      <c r="AA323" s="13"/>
      <c r="AB323" s="13"/>
      <c r="AC323" s="13"/>
      <c r="AD323" s="13"/>
      <c r="AE323" s="13"/>
      <c r="AT323" s="254" t="s">
        <v>217</v>
      </c>
      <c r="AU323" s="254" t="s">
        <v>83</v>
      </c>
      <c r="AV323" s="13" t="s">
        <v>81</v>
      </c>
      <c r="AW323" s="13" t="s">
        <v>35</v>
      </c>
      <c r="AX323" s="13" t="s">
        <v>74</v>
      </c>
      <c r="AY323" s="254" t="s">
        <v>204</v>
      </c>
    </row>
    <row r="324" s="14" customFormat="1">
      <c r="A324" s="14"/>
      <c r="B324" s="255"/>
      <c r="C324" s="256"/>
      <c r="D324" s="240" t="s">
        <v>217</v>
      </c>
      <c r="E324" s="257" t="s">
        <v>19</v>
      </c>
      <c r="F324" s="258" t="s">
        <v>1796</v>
      </c>
      <c r="G324" s="256"/>
      <c r="H324" s="259">
        <v>12.800000000000001</v>
      </c>
      <c r="I324" s="260"/>
      <c r="J324" s="256"/>
      <c r="K324" s="256"/>
      <c r="L324" s="261"/>
      <c r="M324" s="262"/>
      <c r="N324" s="263"/>
      <c r="O324" s="263"/>
      <c r="P324" s="263"/>
      <c r="Q324" s="263"/>
      <c r="R324" s="263"/>
      <c r="S324" s="263"/>
      <c r="T324" s="264"/>
      <c r="U324" s="14"/>
      <c r="V324" s="14"/>
      <c r="W324" s="14"/>
      <c r="X324" s="14"/>
      <c r="Y324" s="14"/>
      <c r="Z324" s="14"/>
      <c r="AA324" s="14"/>
      <c r="AB324" s="14"/>
      <c r="AC324" s="14"/>
      <c r="AD324" s="14"/>
      <c r="AE324" s="14"/>
      <c r="AT324" s="265" t="s">
        <v>217</v>
      </c>
      <c r="AU324" s="265" t="s">
        <v>83</v>
      </c>
      <c r="AV324" s="14" t="s">
        <v>83</v>
      </c>
      <c r="AW324" s="14" t="s">
        <v>35</v>
      </c>
      <c r="AX324" s="14" t="s">
        <v>81</v>
      </c>
      <c r="AY324" s="265" t="s">
        <v>204</v>
      </c>
    </row>
    <row r="325" s="2" customFormat="1" ht="21.75" customHeight="1">
      <c r="A325" s="38"/>
      <c r="B325" s="39"/>
      <c r="C325" s="227" t="s">
        <v>456</v>
      </c>
      <c r="D325" s="227" t="s">
        <v>207</v>
      </c>
      <c r="E325" s="228" t="s">
        <v>1275</v>
      </c>
      <c r="F325" s="229" t="s">
        <v>1276</v>
      </c>
      <c r="G325" s="230" t="s">
        <v>250</v>
      </c>
      <c r="H325" s="231">
        <v>0.042999999999999997</v>
      </c>
      <c r="I325" s="232"/>
      <c r="J325" s="233">
        <f>ROUND(I325*H325,2)</f>
        <v>0</v>
      </c>
      <c r="K325" s="229" t="s">
        <v>1006</v>
      </c>
      <c r="L325" s="44"/>
      <c r="M325" s="234" t="s">
        <v>19</v>
      </c>
      <c r="N325" s="235" t="s">
        <v>45</v>
      </c>
      <c r="O325" s="84"/>
      <c r="P325" s="236">
        <f>O325*H325</f>
        <v>0</v>
      </c>
      <c r="Q325" s="236">
        <v>1.0606640000000001</v>
      </c>
      <c r="R325" s="236">
        <f>Q325*H325</f>
        <v>0.045608551999999997</v>
      </c>
      <c r="S325" s="236">
        <v>0</v>
      </c>
      <c r="T325" s="237">
        <f>S325*H325</f>
        <v>0</v>
      </c>
      <c r="U325" s="38"/>
      <c r="V325" s="38"/>
      <c r="W325" s="38"/>
      <c r="X325" s="38"/>
      <c r="Y325" s="38"/>
      <c r="Z325" s="38"/>
      <c r="AA325" s="38"/>
      <c r="AB325" s="38"/>
      <c r="AC325" s="38"/>
      <c r="AD325" s="38"/>
      <c r="AE325" s="38"/>
      <c r="AR325" s="238" t="s">
        <v>104</v>
      </c>
      <c r="AT325" s="238" t="s">
        <v>207</v>
      </c>
      <c r="AU325" s="238" t="s">
        <v>83</v>
      </c>
      <c r="AY325" s="17" t="s">
        <v>204</v>
      </c>
      <c r="BE325" s="239">
        <f>IF(N325="základní",J325,0)</f>
        <v>0</v>
      </c>
      <c r="BF325" s="239">
        <f>IF(N325="snížená",J325,0)</f>
        <v>0</v>
      </c>
      <c r="BG325" s="239">
        <f>IF(N325="zákl. přenesená",J325,0)</f>
        <v>0</v>
      </c>
      <c r="BH325" s="239">
        <f>IF(N325="sníž. přenesená",J325,0)</f>
        <v>0</v>
      </c>
      <c r="BI325" s="239">
        <f>IF(N325="nulová",J325,0)</f>
        <v>0</v>
      </c>
      <c r="BJ325" s="17" t="s">
        <v>81</v>
      </c>
      <c r="BK325" s="239">
        <f>ROUND(I325*H325,2)</f>
        <v>0</v>
      </c>
      <c r="BL325" s="17" t="s">
        <v>104</v>
      </c>
      <c r="BM325" s="238" t="s">
        <v>1797</v>
      </c>
    </row>
    <row r="326" s="2" customFormat="1">
      <c r="A326" s="38"/>
      <c r="B326" s="39"/>
      <c r="C326" s="40"/>
      <c r="D326" s="240" t="s">
        <v>213</v>
      </c>
      <c r="E326" s="40"/>
      <c r="F326" s="241" t="s">
        <v>1278</v>
      </c>
      <c r="G326" s="40"/>
      <c r="H326" s="40"/>
      <c r="I326" s="147"/>
      <c r="J326" s="40"/>
      <c r="K326" s="40"/>
      <c r="L326" s="44"/>
      <c r="M326" s="242"/>
      <c r="N326" s="243"/>
      <c r="O326" s="84"/>
      <c r="P326" s="84"/>
      <c r="Q326" s="84"/>
      <c r="R326" s="84"/>
      <c r="S326" s="84"/>
      <c r="T326" s="85"/>
      <c r="U326" s="38"/>
      <c r="V326" s="38"/>
      <c r="W326" s="38"/>
      <c r="X326" s="38"/>
      <c r="Y326" s="38"/>
      <c r="Z326" s="38"/>
      <c r="AA326" s="38"/>
      <c r="AB326" s="38"/>
      <c r="AC326" s="38"/>
      <c r="AD326" s="38"/>
      <c r="AE326" s="38"/>
      <c r="AT326" s="17" t="s">
        <v>213</v>
      </c>
      <c r="AU326" s="17" t="s">
        <v>83</v>
      </c>
    </row>
    <row r="327" s="2" customFormat="1">
      <c r="A327" s="38"/>
      <c r="B327" s="39"/>
      <c r="C327" s="40"/>
      <c r="D327" s="240" t="s">
        <v>215</v>
      </c>
      <c r="E327" s="40"/>
      <c r="F327" s="244" t="s">
        <v>1258</v>
      </c>
      <c r="G327" s="40"/>
      <c r="H327" s="40"/>
      <c r="I327" s="147"/>
      <c r="J327" s="40"/>
      <c r="K327" s="40"/>
      <c r="L327" s="44"/>
      <c r="M327" s="242"/>
      <c r="N327" s="243"/>
      <c r="O327" s="84"/>
      <c r="P327" s="84"/>
      <c r="Q327" s="84"/>
      <c r="R327" s="84"/>
      <c r="S327" s="84"/>
      <c r="T327" s="85"/>
      <c r="U327" s="38"/>
      <c r="V327" s="38"/>
      <c r="W327" s="38"/>
      <c r="X327" s="38"/>
      <c r="Y327" s="38"/>
      <c r="Z327" s="38"/>
      <c r="AA327" s="38"/>
      <c r="AB327" s="38"/>
      <c r="AC327" s="38"/>
      <c r="AD327" s="38"/>
      <c r="AE327" s="38"/>
      <c r="AT327" s="17" t="s">
        <v>215</v>
      </c>
      <c r="AU327" s="17" t="s">
        <v>83</v>
      </c>
    </row>
    <row r="328" s="2" customFormat="1">
      <c r="A328" s="38"/>
      <c r="B328" s="39"/>
      <c r="C328" s="40"/>
      <c r="D328" s="240" t="s">
        <v>240</v>
      </c>
      <c r="E328" s="40"/>
      <c r="F328" s="244" t="s">
        <v>1279</v>
      </c>
      <c r="G328" s="40"/>
      <c r="H328" s="40"/>
      <c r="I328" s="147"/>
      <c r="J328" s="40"/>
      <c r="K328" s="40"/>
      <c r="L328" s="44"/>
      <c r="M328" s="242"/>
      <c r="N328" s="243"/>
      <c r="O328" s="84"/>
      <c r="P328" s="84"/>
      <c r="Q328" s="84"/>
      <c r="R328" s="84"/>
      <c r="S328" s="84"/>
      <c r="T328" s="85"/>
      <c r="U328" s="38"/>
      <c r="V328" s="38"/>
      <c r="W328" s="38"/>
      <c r="X328" s="38"/>
      <c r="Y328" s="38"/>
      <c r="Z328" s="38"/>
      <c r="AA328" s="38"/>
      <c r="AB328" s="38"/>
      <c r="AC328" s="38"/>
      <c r="AD328" s="38"/>
      <c r="AE328" s="38"/>
      <c r="AT328" s="17" t="s">
        <v>240</v>
      </c>
      <c r="AU328" s="17" t="s">
        <v>83</v>
      </c>
    </row>
    <row r="329" s="13" customFormat="1">
      <c r="A329" s="13"/>
      <c r="B329" s="245"/>
      <c r="C329" s="246"/>
      <c r="D329" s="240" t="s">
        <v>217</v>
      </c>
      <c r="E329" s="247" t="s">
        <v>19</v>
      </c>
      <c r="F329" s="248" t="s">
        <v>1798</v>
      </c>
      <c r="G329" s="246"/>
      <c r="H329" s="247" t="s">
        <v>19</v>
      </c>
      <c r="I329" s="249"/>
      <c r="J329" s="246"/>
      <c r="K329" s="246"/>
      <c r="L329" s="250"/>
      <c r="M329" s="251"/>
      <c r="N329" s="252"/>
      <c r="O329" s="252"/>
      <c r="P329" s="252"/>
      <c r="Q329" s="252"/>
      <c r="R329" s="252"/>
      <c r="S329" s="252"/>
      <c r="T329" s="253"/>
      <c r="U329" s="13"/>
      <c r="V329" s="13"/>
      <c r="W329" s="13"/>
      <c r="X329" s="13"/>
      <c r="Y329" s="13"/>
      <c r="Z329" s="13"/>
      <c r="AA329" s="13"/>
      <c r="AB329" s="13"/>
      <c r="AC329" s="13"/>
      <c r="AD329" s="13"/>
      <c r="AE329" s="13"/>
      <c r="AT329" s="254" t="s">
        <v>217</v>
      </c>
      <c r="AU329" s="254" t="s">
        <v>83</v>
      </c>
      <c r="AV329" s="13" t="s">
        <v>81</v>
      </c>
      <c r="AW329" s="13" t="s">
        <v>35</v>
      </c>
      <c r="AX329" s="13" t="s">
        <v>74</v>
      </c>
      <c r="AY329" s="254" t="s">
        <v>204</v>
      </c>
    </row>
    <row r="330" s="14" customFormat="1">
      <c r="A330" s="14"/>
      <c r="B330" s="255"/>
      <c r="C330" s="256"/>
      <c r="D330" s="240" t="s">
        <v>217</v>
      </c>
      <c r="E330" s="257" t="s">
        <v>19</v>
      </c>
      <c r="F330" s="258" t="s">
        <v>1799</v>
      </c>
      <c r="G330" s="256"/>
      <c r="H330" s="259">
        <v>0.042999999999999997</v>
      </c>
      <c r="I330" s="260"/>
      <c r="J330" s="256"/>
      <c r="K330" s="256"/>
      <c r="L330" s="261"/>
      <c r="M330" s="262"/>
      <c r="N330" s="263"/>
      <c r="O330" s="263"/>
      <c r="P330" s="263"/>
      <c r="Q330" s="263"/>
      <c r="R330" s="263"/>
      <c r="S330" s="263"/>
      <c r="T330" s="264"/>
      <c r="U330" s="14"/>
      <c r="V330" s="14"/>
      <c r="W330" s="14"/>
      <c r="X330" s="14"/>
      <c r="Y330" s="14"/>
      <c r="Z330" s="14"/>
      <c r="AA330" s="14"/>
      <c r="AB330" s="14"/>
      <c r="AC330" s="14"/>
      <c r="AD330" s="14"/>
      <c r="AE330" s="14"/>
      <c r="AT330" s="265" t="s">
        <v>217</v>
      </c>
      <c r="AU330" s="265" t="s">
        <v>83</v>
      </c>
      <c r="AV330" s="14" t="s">
        <v>83</v>
      </c>
      <c r="AW330" s="14" t="s">
        <v>35</v>
      </c>
      <c r="AX330" s="14" t="s">
        <v>81</v>
      </c>
      <c r="AY330" s="265" t="s">
        <v>204</v>
      </c>
    </row>
    <row r="331" s="12" customFormat="1" ht="22.8" customHeight="1">
      <c r="A331" s="12"/>
      <c r="B331" s="211"/>
      <c r="C331" s="212"/>
      <c r="D331" s="213" t="s">
        <v>73</v>
      </c>
      <c r="E331" s="225" t="s">
        <v>242</v>
      </c>
      <c r="F331" s="225" t="s">
        <v>1282</v>
      </c>
      <c r="G331" s="212"/>
      <c r="H331" s="212"/>
      <c r="I331" s="215"/>
      <c r="J331" s="226">
        <f>BK331</f>
        <v>0</v>
      </c>
      <c r="K331" s="212"/>
      <c r="L331" s="217"/>
      <c r="M331" s="218"/>
      <c r="N331" s="219"/>
      <c r="O331" s="219"/>
      <c r="P331" s="220">
        <f>SUM(P332:P349)</f>
        <v>0</v>
      </c>
      <c r="Q331" s="219"/>
      <c r="R331" s="220">
        <f>SUM(R332:R349)</f>
        <v>0.86661179440000002</v>
      </c>
      <c r="S331" s="219"/>
      <c r="T331" s="221">
        <f>SUM(T332:T349)</f>
        <v>0.94739999999999991</v>
      </c>
      <c r="U331" s="12"/>
      <c r="V331" s="12"/>
      <c r="W331" s="12"/>
      <c r="X331" s="12"/>
      <c r="Y331" s="12"/>
      <c r="Z331" s="12"/>
      <c r="AA331" s="12"/>
      <c r="AB331" s="12"/>
      <c r="AC331" s="12"/>
      <c r="AD331" s="12"/>
      <c r="AE331" s="12"/>
      <c r="AR331" s="222" t="s">
        <v>81</v>
      </c>
      <c r="AT331" s="223" t="s">
        <v>73</v>
      </c>
      <c r="AU331" s="223" t="s">
        <v>81</v>
      </c>
      <c r="AY331" s="222" t="s">
        <v>204</v>
      </c>
      <c r="BK331" s="224">
        <f>SUM(BK332:BK349)</f>
        <v>0</v>
      </c>
    </row>
    <row r="332" s="2" customFormat="1" ht="21.75" customHeight="1">
      <c r="A332" s="38"/>
      <c r="B332" s="39"/>
      <c r="C332" s="227" t="s">
        <v>462</v>
      </c>
      <c r="D332" s="227" t="s">
        <v>207</v>
      </c>
      <c r="E332" s="228" t="s">
        <v>1283</v>
      </c>
      <c r="F332" s="229" t="s">
        <v>1284</v>
      </c>
      <c r="G332" s="230" t="s">
        <v>525</v>
      </c>
      <c r="H332" s="231">
        <v>12.632</v>
      </c>
      <c r="I332" s="232"/>
      <c r="J332" s="233">
        <f>ROUND(I332*H332,2)</f>
        <v>0</v>
      </c>
      <c r="K332" s="229" t="s">
        <v>1006</v>
      </c>
      <c r="L332" s="44"/>
      <c r="M332" s="234" t="s">
        <v>19</v>
      </c>
      <c r="N332" s="235" t="s">
        <v>45</v>
      </c>
      <c r="O332" s="84"/>
      <c r="P332" s="236">
        <f>O332*H332</f>
        <v>0</v>
      </c>
      <c r="Q332" s="236">
        <v>0.066961699999999999</v>
      </c>
      <c r="R332" s="236">
        <f>Q332*H332</f>
        <v>0.84586019439999993</v>
      </c>
      <c r="S332" s="236">
        <v>0.074999999999999997</v>
      </c>
      <c r="T332" s="237">
        <f>S332*H332</f>
        <v>0.94739999999999991</v>
      </c>
      <c r="U332" s="38"/>
      <c r="V332" s="38"/>
      <c r="W332" s="38"/>
      <c r="X332" s="38"/>
      <c r="Y332" s="38"/>
      <c r="Z332" s="38"/>
      <c r="AA332" s="38"/>
      <c r="AB332" s="38"/>
      <c r="AC332" s="38"/>
      <c r="AD332" s="38"/>
      <c r="AE332" s="38"/>
      <c r="AR332" s="238" t="s">
        <v>104</v>
      </c>
      <c r="AT332" s="238" t="s">
        <v>207</v>
      </c>
      <c r="AU332" s="238" t="s">
        <v>83</v>
      </c>
      <c r="AY332" s="17" t="s">
        <v>204</v>
      </c>
      <c r="BE332" s="239">
        <f>IF(N332="základní",J332,0)</f>
        <v>0</v>
      </c>
      <c r="BF332" s="239">
        <f>IF(N332="snížená",J332,0)</f>
        <v>0</v>
      </c>
      <c r="BG332" s="239">
        <f>IF(N332="zákl. přenesená",J332,0)</f>
        <v>0</v>
      </c>
      <c r="BH332" s="239">
        <f>IF(N332="sníž. přenesená",J332,0)</f>
        <v>0</v>
      </c>
      <c r="BI332" s="239">
        <f>IF(N332="nulová",J332,0)</f>
        <v>0</v>
      </c>
      <c r="BJ332" s="17" t="s">
        <v>81</v>
      </c>
      <c r="BK332" s="239">
        <f>ROUND(I332*H332,2)</f>
        <v>0</v>
      </c>
      <c r="BL332" s="17" t="s">
        <v>104</v>
      </c>
      <c r="BM332" s="238" t="s">
        <v>1800</v>
      </c>
    </row>
    <row r="333" s="2" customFormat="1">
      <c r="A333" s="38"/>
      <c r="B333" s="39"/>
      <c r="C333" s="40"/>
      <c r="D333" s="240" t="s">
        <v>213</v>
      </c>
      <c r="E333" s="40"/>
      <c r="F333" s="241" t="s">
        <v>1286</v>
      </c>
      <c r="G333" s="40"/>
      <c r="H333" s="40"/>
      <c r="I333" s="147"/>
      <c r="J333" s="40"/>
      <c r="K333" s="40"/>
      <c r="L333" s="44"/>
      <c r="M333" s="242"/>
      <c r="N333" s="243"/>
      <c r="O333" s="84"/>
      <c r="P333" s="84"/>
      <c r="Q333" s="84"/>
      <c r="R333" s="84"/>
      <c r="S333" s="84"/>
      <c r="T333" s="85"/>
      <c r="U333" s="38"/>
      <c r="V333" s="38"/>
      <c r="W333" s="38"/>
      <c r="X333" s="38"/>
      <c r="Y333" s="38"/>
      <c r="Z333" s="38"/>
      <c r="AA333" s="38"/>
      <c r="AB333" s="38"/>
      <c r="AC333" s="38"/>
      <c r="AD333" s="38"/>
      <c r="AE333" s="38"/>
      <c r="AT333" s="17" t="s">
        <v>213</v>
      </c>
      <c r="AU333" s="17" t="s">
        <v>83</v>
      </c>
    </row>
    <row r="334" s="2" customFormat="1">
      <c r="A334" s="38"/>
      <c r="B334" s="39"/>
      <c r="C334" s="40"/>
      <c r="D334" s="240" t="s">
        <v>215</v>
      </c>
      <c r="E334" s="40"/>
      <c r="F334" s="244" t="s">
        <v>1287</v>
      </c>
      <c r="G334" s="40"/>
      <c r="H334" s="40"/>
      <c r="I334" s="147"/>
      <c r="J334" s="40"/>
      <c r="K334" s="40"/>
      <c r="L334" s="44"/>
      <c r="M334" s="242"/>
      <c r="N334" s="243"/>
      <c r="O334" s="84"/>
      <c r="P334" s="84"/>
      <c r="Q334" s="84"/>
      <c r="R334" s="84"/>
      <c r="S334" s="84"/>
      <c r="T334" s="85"/>
      <c r="U334" s="38"/>
      <c r="V334" s="38"/>
      <c r="W334" s="38"/>
      <c r="X334" s="38"/>
      <c r="Y334" s="38"/>
      <c r="Z334" s="38"/>
      <c r="AA334" s="38"/>
      <c r="AB334" s="38"/>
      <c r="AC334" s="38"/>
      <c r="AD334" s="38"/>
      <c r="AE334" s="38"/>
      <c r="AT334" s="17" t="s">
        <v>215</v>
      </c>
      <c r="AU334" s="17" t="s">
        <v>83</v>
      </c>
    </row>
    <row r="335" s="13" customFormat="1">
      <c r="A335" s="13"/>
      <c r="B335" s="245"/>
      <c r="C335" s="246"/>
      <c r="D335" s="240" t="s">
        <v>217</v>
      </c>
      <c r="E335" s="247" t="s">
        <v>19</v>
      </c>
      <c r="F335" s="248" t="s">
        <v>1288</v>
      </c>
      <c r="G335" s="246"/>
      <c r="H335" s="247" t="s">
        <v>19</v>
      </c>
      <c r="I335" s="249"/>
      <c r="J335" s="246"/>
      <c r="K335" s="246"/>
      <c r="L335" s="250"/>
      <c r="M335" s="251"/>
      <c r="N335" s="252"/>
      <c r="O335" s="252"/>
      <c r="P335" s="252"/>
      <c r="Q335" s="252"/>
      <c r="R335" s="252"/>
      <c r="S335" s="252"/>
      <c r="T335" s="253"/>
      <c r="U335" s="13"/>
      <c r="V335" s="13"/>
      <c r="W335" s="13"/>
      <c r="X335" s="13"/>
      <c r="Y335" s="13"/>
      <c r="Z335" s="13"/>
      <c r="AA335" s="13"/>
      <c r="AB335" s="13"/>
      <c r="AC335" s="13"/>
      <c r="AD335" s="13"/>
      <c r="AE335" s="13"/>
      <c r="AT335" s="254" t="s">
        <v>217</v>
      </c>
      <c r="AU335" s="254" t="s">
        <v>83</v>
      </c>
      <c r="AV335" s="13" t="s">
        <v>81</v>
      </c>
      <c r="AW335" s="13" t="s">
        <v>35</v>
      </c>
      <c r="AX335" s="13" t="s">
        <v>74</v>
      </c>
      <c r="AY335" s="254" t="s">
        <v>204</v>
      </c>
    </row>
    <row r="336" s="14" customFormat="1">
      <c r="A336" s="14"/>
      <c r="B336" s="255"/>
      <c r="C336" s="256"/>
      <c r="D336" s="240" t="s">
        <v>217</v>
      </c>
      <c r="E336" s="257" t="s">
        <v>19</v>
      </c>
      <c r="F336" s="258" t="s">
        <v>1801</v>
      </c>
      <c r="G336" s="256"/>
      <c r="H336" s="259">
        <v>9.2880000000000003</v>
      </c>
      <c r="I336" s="260"/>
      <c r="J336" s="256"/>
      <c r="K336" s="256"/>
      <c r="L336" s="261"/>
      <c r="M336" s="262"/>
      <c r="N336" s="263"/>
      <c r="O336" s="263"/>
      <c r="P336" s="263"/>
      <c r="Q336" s="263"/>
      <c r="R336" s="263"/>
      <c r="S336" s="263"/>
      <c r="T336" s="264"/>
      <c r="U336" s="14"/>
      <c r="V336" s="14"/>
      <c r="W336" s="14"/>
      <c r="X336" s="14"/>
      <c r="Y336" s="14"/>
      <c r="Z336" s="14"/>
      <c r="AA336" s="14"/>
      <c r="AB336" s="14"/>
      <c r="AC336" s="14"/>
      <c r="AD336" s="14"/>
      <c r="AE336" s="14"/>
      <c r="AT336" s="265" t="s">
        <v>217</v>
      </c>
      <c r="AU336" s="265" t="s">
        <v>83</v>
      </c>
      <c r="AV336" s="14" t="s">
        <v>83</v>
      </c>
      <c r="AW336" s="14" t="s">
        <v>35</v>
      </c>
      <c r="AX336" s="14" t="s">
        <v>74</v>
      </c>
      <c r="AY336" s="265" t="s">
        <v>204</v>
      </c>
    </row>
    <row r="337" s="13" customFormat="1">
      <c r="A337" s="13"/>
      <c r="B337" s="245"/>
      <c r="C337" s="246"/>
      <c r="D337" s="240" t="s">
        <v>217</v>
      </c>
      <c r="E337" s="247" t="s">
        <v>19</v>
      </c>
      <c r="F337" s="248" t="s">
        <v>1290</v>
      </c>
      <c r="G337" s="246"/>
      <c r="H337" s="247" t="s">
        <v>19</v>
      </c>
      <c r="I337" s="249"/>
      <c r="J337" s="246"/>
      <c r="K337" s="246"/>
      <c r="L337" s="250"/>
      <c r="M337" s="251"/>
      <c r="N337" s="252"/>
      <c r="O337" s="252"/>
      <c r="P337" s="252"/>
      <c r="Q337" s="252"/>
      <c r="R337" s="252"/>
      <c r="S337" s="252"/>
      <c r="T337" s="253"/>
      <c r="U337" s="13"/>
      <c r="V337" s="13"/>
      <c r="W337" s="13"/>
      <c r="X337" s="13"/>
      <c r="Y337" s="13"/>
      <c r="Z337" s="13"/>
      <c r="AA337" s="13"/>
      <c r="AB337" s="13"/>
      <c r="AC337" s="13"/>
      <c r="AD337" s="13"/>
      <c r="AE337" s="13"/>
      <c r="AT337" s="254" t="s">
        <v>217</v>
      </c>
      <c r="AU337" s="254" t="s">
        <v>83</v>
      </c>
      <c r="AV337" s="13" t="s">
        <v>81</v>
      </c>
      <c r="AW337" s="13" t="s">
        <v>35</v>
      </c>
      <c r="AX337" s="13" t="s">
        <v>74</v>
      </c>
      <c r="AY337" s="254" t="s">
        <v>204</v>
      </c>
    </row>
    <row r="338" s="14" customFormat="1">
      <c r="A338" s="14"/>
      <c r="B338" s="255"/>
      <c r="C338" s="256"/>
      <c r="D338" s="240" t="s">
        <v>217</v>
      </c>
      <c r="E338" s="257" t="s">
        <v>19</v>
      </c>
      <c r="F338" s="258" t="s">
        <v>1802</v>
      </c>
      <c r="G338" s="256"/>
      <c r="H338" s="259">
        <v>2.464</v>
      </c>
      <c r="I338" s="260"/>
      <c r="J338" s="256"/>
      <c r="K338" s="256"/>
      <c r="L338" s="261"/>
      <c r="M338" s="262"/>
      <c r="N338" s="263"/>
      <c r="O338" s="263"/>
      <c r="P338" s="263"/>
      <c r="Q338" s="263"/>
      <c r="R338" s="263"/>
      <c r="S338" s="263"/>
      <c r="T338" s="264"/>
      <c r="U338" s="14"/>
      <c r="V338" s="14"/>
      <c r="W338" s="14"/>
      <c r="X338" s="14"/>
      <c r="Y338" s="14"/>
      <c r="Z338" s="14"/>
      <c r="AA338" s="14"/>
      <c r="AB338" s="14"/>
      <c r="AC338" s="14"/>
      <c r="AD338" s="14"/>
      <c r="AE338" s="14"/>
      <c r="AT338" s="265" t="s">
        <v>217</v>
      </c>
      <c r="AU338" s="265" t="s">
        <v>83</v>
      </c>
      <c r="AV338" s="14" t="s">
        <v>83</v>
      </c>
      <c r="AW338" s="14" t="s">
        <v>35</v>
      </c>
      <c r="AX338" s="14" t="s">
        <v>74</v>
      </c>
      <c r="AY338" s="265" t="s">
        <v>204</v>
      </c>
    </row>
    <row r="339" s="13" customFormat="1">
      <c r="A339" s="13"/>
      <c r="B339" s="245"/>
      <c r="C339" s="246"/>
      <c r="D339" s="240" t="s">
        <v>217</v>
      </c>
      <c r="E339" s="247" t="s">
        <v>19</v>
      </c>
      <c r="F339" s="248" t="s">
        <v>1292</v>
      </c>
      <c r="G339" s="246"/>
      <c r="H339" s="247" t="s">
        <v>19</v>
      </c>
      <c r="I339" s="249"/>
      <c r="J339" s="246"/>
      <c r="K339" s="246"/>
      <c r="L339" s="250"/>
      <c r="M339" s="251"/>
      <c r="N339" s="252"/>
      <c r="O339" s="252"/>
      <c r="P339" s="252"/>
      <c r="Q339" s="252"/>
      <c r="R339" s="252"/>
      <c r="S339" s="252"/>
      <c r="T339" s="253"/>
      <c r="U339" s="13"/>
      <c r="V339" s="13"/>
      <c r="W339" s="13"/>
      <c r="X339" s="13"/>
      <c r="Y339" s="13"/>
      <c r="Z339" s="13"/>
      <c r="AA339" s="13"/>
      <c r="AB339" s="13"/>
      <c r="AC339" s="13"/>
      <c r="AD339" s="13"/>
      <c r="AE339" s="13"/>
      <c r="AT339" s="254" t="s">
        <v>217</v>
      </c>
      <c r="AU339" s="254" t="s">
        <v>83</v>
      </c>
      <c r="AV339" s="13" t="s">
        <v>81</v>
      </c>
      <c r="AW339" s="13" t="s">
        <v>35</v>
      </c>
      <c r="AX339" s="13" t="s">
        <v>74</v>
      </c>
      <c r="AY339" s="254" t="s">
        <v>204</v>
      </c>
    </row>
    <row r="340" s="14" customFormat="1">
      <c r="A340" s="14"/>
      <c r="B340" s="255"/>
      <c r="C340" s="256"/>
      <c r="D340" s="240" t="s">
        <v>217</v>
      </c>
      <c r="E340" s="257" t="s">
        <v>19</v>
      </c>
      <c r="F340" s="258" t="s">
        <v>1803</v>
      </c>
      <c r="G340" s="256"/>
      <c r="H340" s="259">
        <v>0.88</v>
      </c>
      <c r="I340" s="260"/>
      <c r="J340" s="256"/>
      <c r="K340" s="256"/>
      <c r="L340" s="261"/>
      <c r="M340" s="262"/>
      <c r="N340" s="263"/>
      <c r="O340" s="263"/>
      <c r="P340" s="263"/>
      <c r="Q340" s="263"/>
      <c r="R340" s="263"/>
      <c r="S340" s="263"/>
      <c r="T340" s="264"/>
      <c r="U340" s="14"/>
      <c r="V340" s="14"/>
      <c r="W340" s="14"/>
      <c r="X340" s="14"/>
      <c r="Y340" s="14"/>
      <c r="Z340" s="14"/>
      <c r="AA340" s="14"/>
      <c r="AB340" s="14"/>
      <c r="AC340" s="14"/>
      <c r="AD340" s="14"/>
      <c r="AE340" s="14"/>
      <c r="AT340" s="265" t="s">
        <v>217</v>
      </c>
      <c r="AU340" s="265" t="s">
        <v>83</v>
      </c>
      <c r="AV340" s="14" t="s">
        <v>83</v>
      </c>
      <c r="AW340" s="14" t="s">
        <v>35</v>
      </c>
      <c r="AX340" s="14" t="s">
        <v>74</v>
      </c>
      <c r="AY340" s="265" t="s">
        <v>204</v>
      </c>
    </row>
    <row r="341" s="15" customFormat="1">
      <c r="A341" s="15"/>
      <c r="B341" s="266"/>
      <c r="C341" s="267"/>
      <c r="D341" s="240" t="s">
        <v>217</v>
      </c>
      <c r="E341" s="268" t="s">
        <v>19</v>
      </c>
      <c r="F341" s="269" t="s">
        <v>268</v>
      </c>
      <c r="G341" s="267"/>
      <c r="H341" s="270">
        <v>12.632</v>
      </c>
      <c r="I341" s="271"/>
      <c r="J341" s="267"/>
      <c r="K341" s="267"/>
      <c r="L341" s="272"/>
      <c r="M341" s="273"/>
      <c r="N341" s="274"/>
      <c r="O341" s="274"/>
      <c r="P341" s="274"/>
      <c r="Q341" s="274"/>
      <c r="R341" s="274"/>
      <c r="S341" s="274"/>
      <c r="T341" s="275"/>
      <c r="U341" s="15"/>
      <c r="V341" s="15"/>
      <c r="W341" s="15"/>
      <c r="X341" s="15"/>
      <c r="Y341" s="15"/>
      <c r="Z341" s="15"/>
      <c r="AA341" s="15"/>
      <c r="AB341" s="15"/>
      <c r="AC341" s="15"/>
      <c r="AD341" s="15"/>
      <c r="AE341" s="15"/>
      <c r="AT341" s="276" t="s">
        <v>217</v>
      </c>
      <c r="AU341" s="276" t="s">
        <v>83</v>
      </c>
      <c r="AV341" s="15" t="s">
        <v>104</v>
      </c>
      <c r="AW341" s="15" t="s">
        <v>35</v>
      </c>
      <c r="AX341" s="15" t="s">
        <v>81</v>
      </c>
      <c r="AY341" s="276" t="s">
        <v>204</v>
      </c>
    </row>
    <row r="342" s="2" customFormat="1" ht="16.5" customHeight="1">
      <c r="A342" s="38"/>
      <c r="B342" s="39"/>
      <c r="C342" s="277" t="s">
        <v>1294</v>
      </c>
      <c r="D342" s="277" t="s">
        <v>270</v>
      </c>
      <c r="E342" s="278" t="s">
        <v>1295</v>
      </c>
      <c r="F342" s="279" t="s">
        <v>1296</v>
      </c>
      <c r="G342" s="280" t="s">
        <v>1103</v>
      </c>
      <c r="H342" s="281">
        <v>19.163</v>
      </c>
      <c r="I342" s="282"/>
      <c r="J342" s="283">
        <f>ROUND(I342*H342,2)</f>
        <v>0</v>
      </c>
      <c r="K342" s="279" t="s">
        <v>1006</v>
      </c>
      <c r="L342" s="284"/>
      <c r="M342" s="285" t="s">
        <v>19</v>
      </c>
      <c r="N342" s="286" t="s">
        <v>45</v>
      </c>
      <c r="O342" s="84"/>
      <c r="P342" s="236">
        <f>O342*H342</f>
        <v>0</v>
      </c>
      <c r="Q342" s="236">
        <v>0.001</v>
      </c>
      <c r="R342" s="236">
        <f>Q342*H342</f>
        <v>0.019162999999999999</v>
      </c>
      <c r="S342" s="236">
        <v>0</v>
      </c>
      <c r="T342" s="237">
        <f>S342*H342</f>
        <v>0</v>
      </c>
      <c r="U342" s="38"/>
      <c r="V342" s="38"/>
      <c r="W342" s="38"/>
      <c r="X342" s="38"/>
      <c r="Y342" s="38"/>
      <c r="Z342" s="38"/>
      <c r="AA342" s="38"/>
      <c r="AB342" s="38"/>
      <c r="AC342" s="38"/>
      <c r="AD342" s="38"/>
      <c r="AE342" s="38"/>
      <c r="AR342" s="238" t="s">
        <v>252</v>
      </c>
      <c r="AT342" s="238" t="s">
        <v>270</v>
      </c>
      <c r="AU342" s="238" t="s">
        <v>83</v>
      </c>
      <c r="AY342" s="17" t="s">
        <v>204</v>
      </c>
      <c r="BE342" s="239">
        <f>IF(N342="základní",J342,0)</f>
        <v>0</v>
      </c>
      <c r="BF342" s="239">
        <f>IF(N342="snížená",J342,0)</f>
        <v>0</v>
      </c>
      <c r="BG342" s="239">
        <f>IF(N342="zákl. přenesená",J342,0)</f>
        <v>0</v>
      </c>
      <c r="BH342" s="239">
        <f>IF(N342="sníž. přenesená",J342,0)</f>
        <v>0</v>
      </c>
      <c r="BI342" s="239">
        <f>IF(N342="nulová",J342,0)</f>
        <v>0</v>
      </c>
      <c r="BJ342" s="17" t="s">
        <v>81</v>
      </c>
      <c r="BK342" s="239">
        <f>ROUND(I342*H342,2)</f>
        <v>0</v>
      </c>
      <c r="BL342" s="17" t="s">
        <v>104</v>
      </c>
      <c r="BM342" s="238" t="s">
        <v>1804</v>
      </c>
    </row>
    <row r="343" s="2" customFormat="1">
      <c r="A343" s="38"/>
      <c r="B343" s="39"/>
      <c r="C343" s="40"/>
      <c r="D343" s="240" t="s">
        <v>213</v>
      </c>
      <c r="E343" s="40"/>
      <c r="F343" s="241" t="s">
        <v>1296</v>
      </c>
      <c r="G343" s="40"/>
      <c r="H343" s="40"/>
      <c r="I343" s="147"/>
      <c r="J343" s="40"/>
      <c r="K343" s="40"/>
      <c r="L343" s="44"/>
      <c r="M343" s="242"/>
      <c r="N343" s="243"/>
      <c r="O343" s="84"/>
      <c r="P343" s="84"/>
      <c r="Q343" s="84"/>
      <c r="R343" s="84"/>
      <c r="S343" s="84"/>
      <c r="T343" s="85"/>
      <c r="U343" s="38"/>
      <c r="V343" s="38"/>
      <c r="W343" s="38"/>
      <c r="X343" s="38"/>
      <c r="Y343" s="38"/>
      <c r="Z343" s="38"/>
      <c r="AA343" s="38"/>
      <c r="AB343" s="38"/>
      <c r="AC343" s="38"/>
      <c r="AD343" s="38"/>
      <c r="AE343" s="38"/>
      <c r="AT343" s="17" t="s">
        <v>213</v>
      </c>
      <c r="AU343" s="17" t="s">
        <v>83</v>
      </c>
    </row>
    <row r="344" s="2" customFormat="1">
      <c r="A344" s="38"/>
      <c r="B344" s="39"/>
      <c r="C344" s="40"/>
      <c r="D344" s="240" t="s">
        <v>240</v>
      </c>
      <c r="E344" s="40"/>
      <c r="F344" s="244" t="s">
        <v>1298</v>
      </c>
      <c r="G344" s="40"/>
      <c r="H344" s="40"/>
      <c r="I344" s="147"/>
      <c r="J344" s="40"/>
      <c r="K344" s="40"/>
      <c r="L344" s="44"/>
      <c r="M344" s="242"/>
      <c r="N344" s="243"/>
      <c r="O344" s="84"/>
      <c r="P344" s="84"/>
      <c r="Q344" s="84"/>
      <c r="R344" s="84"/>
      <c r="S344" s="84"/>
      <c r="T344" s="85"/>
      <c r="U344" s="38"/>
      <c r="V344" s="38"/>
      <c r="W344" s="38"/>
      <c r="X344" s="38"/>
      <c r="Y344" s="38"/>
      <c r="Z344" s="38"/>
      <c r="AA344" s="38"/>
      <c r="AB344" s="38"/>
      <c r="AC344" s="38"/>
      <c r="AD344" s="38"/>
      <c r="AE344" s="38"/>
      <c r="AT344" s="17" t="s">
        <v>240</v>
      </c>
      <c r="AU344" s="17" t="s">
        <v>83</v>
      </c>
    </row>
    <row r="345" s="14" customFormat="1">
      <c r="A345" s="14"/>
      <c r="B345" s="255"/>
      <c r="C345" s="256"/>
      <c r="D345" s="240" t="s">
        <v>217</v>
      </c>
      <c r="E345" s="257" t="s">
        <v>19</v>
      </c>
      <c r="F345" s="258" t="s">
        <v>1805</v>
      </c>
      <c r="G345" s="256"/>
      <c r="H345" s="259">
        <v>19.163</v>
      </c>
      <c r="I345" s="260"/>
      <c r="J345" s="256"/>
      <c r="K345" s="256"/>
      <c r="L345" s="261"/>
      <c r="M345" s="262"/>
      <c r="N345" s="263"/>
      <c r="O345" s="263"/>
      <c r="P345" s="263"/>
      <c r="Q345" s="263"/>
      <c r="R345" s="263"/>
      <c r="S345" s="263"/>
      <c r="T345" s="264"/>
      <c r="U345" s="14"/>
      <c r="V345" s="14"/>
      <c r="W345" s="14"/>
      <c r="X345" s="14"/>
      <c r="Y345" s="14"/>
      <c r="Z345" s="14"/>
      <c r="AA345" s="14"/>
      <c r="AB345" s="14"/>
      <c r="AC345" s="14"/>
      <c r="AD345" s="14"/>
      <c r="AE345" s="14"/>
      <c r="AT345" s="265" t="s">
        <v>217</v>
      </c>
      <c r="AU345" s="265" t="s">
        <v>83</v>
      </c>
      <c r="AV345" s="14" t="s">
        <v>83</v>
      </c>
      <c r="AW345" s="14" t="s">
        <v>35</v>
      </c>
      <c r="AX345" s="14" t="s">
        <v>81</v>
      </c>
      <c r="AY345" s="265" t="s">
        <v>204</v>
      </c>
    </row>
    <row r="346" s="2" customFormat="1" ht="21.75" customHeight="1">
      <c r="A346" s="38"/>
      <c r="B346" s="39"/>
      <c r="C346" s="227" t="s">
        <v>1300</v>
      </c>
      <c r="D346" s="227" t="s">
        <v>207</v>
      </c>
      <c r="E346" s="228" t="s">
        <v>1301</v>
      </c>
      <c r="F346" s="229" t="s">
        <v>1302</v>
      </c>
      <c r="G346" s="230" t="s">
        <v>286</v>
      </c>
      <c r="H346" s="231">
        <v>3.3799999999999999</v>
      </c>
      <c r="I346" s="232"/>
      <c r="J346" s="233">
        <f>ROUND(I346*H346,2)</f>
        <v>0</v>
      </c>
      <c r="K346" s="229" t="s">
        <v>1006</v>
      </c>
      <c r="L346" s="44"/>
      <c r="M346" s="234" t="s">
        <v>19</v>
      </c>
      <c r="N346" s="235" t="s">
        <v>45</v>
      </c>
      <c r="O346" s="84"/>
      <c r="P346" s="236">
        <f>O346*H346</f>
        <v>0</v>
      </c>
      <c r="Q346" s="236">
        <v>0.00046999999999999999</v>
      </c>
      <c r="R346" s="236">
        <f>Q346*H346</f>
        <v>0.0015885999999999999</v>
      </c>
      <c r="S346" s="236">
        <v>0</v>
      </c>
      <c r="T346" s="237">
        <f>S346*H346</f>
        <v>0</v>
      </c>
      <c r="U346" s="38"/>
      <c r="V346" s="38"/>
      <c r="W346" s="38"/>
      <c r="X346" s="38"/>
      <c r="Y346" s="38"/>
      <c r="Z346" s="38"/>
      <c r="AA346" s="38"/>
      <c r="AB346" s="38"/>
      <c r="AC346" s="38"/>
      <c r="AD346" s="38"/>
      <c r="AE346" s="38"/>
      <c r="AR346" s="238" t="s">
        <v>104</v>
      </c>
      <c r="AT346" s="238" t="s">
        <v>207</v>
      </c>
      <c r="AU346" s="238" t="s">
        <v>83</v>
      </c>
      <c r="AY346" s="17" t="s">
        <v>204</v>
      </c>
      <c r="BE346" s="239">
        <f>IF(N346="základní",J346,0)</f>
        <v>0</v>
      </c>
      <c r="BF346" s="239">
        <f>IF(N346="snížená",J346,0)</f>
        <v>0</v>
      </c>
      <c r="BG346" s="239">
        <f>IF(N346="zákl. přenesená",J346,0)</f>
        <v>0</v>
      </c>
      <c r="BH346" s="239">
        <f>IF(N346="sníž. přenesená",J346,0)</f>
        <v>0</v>
      </c>
      <c r="BI346" s="239">
        <f>IF(N346="nulová",J346,0)</f>
        <v>0</v>
      </c>
      <c r="BJ346" s="17" t="s">
        <v>81</v>
      </c>
      <c r="BK346" s="239">
        <f>ROUND(I346*H346,2)</f>
        <v>0</v>
      </c>
      <c r="BL346" s="17" t="s">
        <v>104</v>
      </c>
      <c r="BM346" s="238" t="s">
        <v>1806</v>
      </c>
    </row>
    <row r="347" s="2" customFormat="1">
      <c r="A347" s="38"/>
      <c r="B347" s="39"/>
      <c r="C347" s="40"/>
      <c r="D347" s="240" t="s">
        <v>213</v>
      </c>
      <c r="E347" s="40"/>
      <c r="F347" s="241" t="s">
        <v>1304</v>
      </c>
      <c r="G347" s="40"/>
      <c r="H347" s="40"/>
      <c r="I347" s="147"/>
      <c r="J347" s="40"/>
      <c r="K347" s="40"/>
      <c r="L347" s="44"/>
      <c r="M347" s="242"/>
      <c r="N347" s="243"/>
      <c r="O347" s="84"/>
      <c r="P347" s="84"/>
      <c r="Q347" s="84"/>
      <c r="R347" s="84"/>
      <c r="S347" s="84"/>
      <c r="T347" s="85"/>
      <c r="U347" s="38"/>
      <c r="V347" s="38"/>
      <c r="W347" s="38"/>
      <c r="X347" s="38"/>
      <c r="Y347" s="38"/>
      <c r="Z347" s="38"/>
      <c r="AA347" s="38"/>
      <c r="AB347" s="38"/>
      <c r="AC347" s="38"/>
      <c r="AD347" s="38"/>
      <c r="AE347" s="38"/>
      <c r="AT347" s="17" t="s">
        <v>213</v>
      </c>
      <c r="AU347" s="17" t="s">
        <v>83</v>
      </c>
    </row>
    <row r="348" s="13" customFormat="1">
      <c r="A348" s="13"/>
      <c r="B348" s="245"/>
      <c r="C348" s="246"/>
      <c r="D348" s="240" t="s">
        <v>217</v>
      </c>
      <c r="E348" s="247" t="s">
        <v>19</v>
      </c>
      <c r="F348" s="248" t="s">
        <v>1305</v>
      </c>
      <c r="G348" s="246"/>
      <c r="H348" s="247" t="s">
        <v>19</v>
      </c>
      <c r="I348" s="249"/>
      <c r="J348" s="246"/>
      <c r="K348" s="246"/>
      <c r="L348" s="250"/>
      <c r="M348" s="251"/>
      <c r="N348" s="252"/>
      <c r="O348" s="252"/>
      <c r="P348" s="252"/>
      <c r="Q348" s="252"/>
      <c r="R348" s="252"/>
      <c r="S348" s="252"/>
      <c r="T348" s="253"/>
      <c r="U348" s="13"/>
      <c r="V348" s="13"/>
      <c r="W348" s="13"/>
      <c r="X348" s="13"/>
      <c r="Y348" s="13"/>
      <c r="Z348" s="13"/>
      <c r="AA348" s="13"/>
      <c r="AB348" s="13"/>
      <c r="AC348" s="13"/>
      <c r="AD348" s="13"/>
      <c r="AE348" s="13"/>
      <c r="AT348" s="254" t="s">
        <v>217</v>
      </c>
      <c r="AU348" s="254" t="s">
        <v>83</v>
      </c>
      <c r="AV348" s="13" t="s">
        <v>81</v>
      </c>
      <c r="AW348" s="13" t="s">
        <v>35</v>
      </c>
      <c r="AX348" s="13" t="s">
        <v>74</v>
      </c>
      <c r="AY348" s="254" t="s">
        <v>204</v>
      </c>
    </row>
    <row r="349" s="14" customFormat="1">
      <c r="A349" s="14"/>
      <c r="B349" s="255"/>
      <c r="C349" s="256"/>
      <c r="D349" s="240" t="s">
        <v>217</v>
      </c>
      <c r="E349" s="257" t="s">
        <v>19</v>
      </c>
      <c r="F349" s="258" t="s">
        <v>1306</v>
      </c>
      <c r="G349" s="256"/>
      <c r="H349" s="259">
        <v>3.3799999999999999</v>
      </c>
      <c r="I349" s="260"/>
      <c r="J349" s="256"/>
      <c r="K349" s="256"/>
      <c r="L349" s="261"/>
      <c r="M349" s="262"/>
      <c r="N349" s="263"/>
      <c r="O349" s="263"/>
      <c r="P349" s="263"/>
      <c r="Q349" s="263"/>
      <c r="R349" s="263"/>
      <c r="S349" s="263"/>
      <c r="T349" s="264"/>
      <c r="U349" s="14"/>
      <c r="V349" s="14"/>
      <c r="W349" s="14"/>
      <c r="X349" s="14"/>
      <c r="Y349" s="14"/>
      <c r="Z349" s="14"/>
      <c r="AA349" s="14"/>
      <c r="AB349" s="14"/>
      <c r="AC349" s="14"/>
      <c r="AD349" s="14"/>
      <c r="AE349" s="14"/>
      <c r="AT349" s="265" t="s">
        <v>217</v>
      </c>
      <c r="AU349" s="265" t="s">
        <v>83</v>
      </c>
      <c r="AV349" s="14" t="s">
        <v>83</v>
      </c>
      <c r="AW349" s="14" t="s">
        <v>35</v>
      </c>
      <c r="AX349" s="14" t="s">
        <v>81</v>
      </c>
      <c r="AY349" s="265" t="s">
        <v>204</v>
      </c>
    </row>
    <row r="350" s="12" customFormat="1" ht="22.8" customHeight="1">
      <c r="A350" s="12"/>
      <c r="B350" s="211"/>
      <c r="C350" s="212"/>
      <c r="D350" s="213" t="s">
        <v>73</v>
      </c>
      <c r="E350" s="225" t="s">
        <v>258</v>
      </c>
      <c r="F350" s="225" t="s">
        <v>1307</v>
      </c>
      <c r="G350" s="212"/>
      <c r="H350" s="212"/>
      <c r="I350" s="215"/>
      <c r="J350" s="226">
        <f>BK350</f>
        <v>0</v>
      </c>
      <c r="K350" s="212"/>
      <c r="L350" s="217"/>
      <c r="M350" s="218"/>
      <c r="N350" s="219"/>
      <c r="O350" s="219"/>
      <c r="P350" s="220">
        <f>SUM(P351:P474)</f>
        <v>0</v>
      </c>
      <c r="Q350" s="219"/>
      <c r="R350" s="220">
        <f>SUM(R351:R474)</f>
        <v>8.7102765255999994</v>
      </c>
      <c r="S350" s="219"/>
      <c r="T350" s="221">
        <f>SUM(T351:T474)</f>
        <v>16.552780000000002</v>
      </c>
      <c r="U350" s="12"/>
      <c r="V350" s="12"/>
      <c r="W350" s="12"/>
      <c r="X350" s="12"/>
      <c r="Y350" s="12"/>
      <c r="Z350" s="12"/>
      <c r="AA350" s="12"/>
      <c r="AB350" s="12"/>
      <c r="AC350" s="12"/>
      <c r="AD350" s="12"/>
      <c r="AE350" s="12"/>
      <c r="AR350" s="222" t="s">
        <v>81</v>
      </c>
      <c r="AT350" s="223" t="s">
        <v>73</v>
      </c>
      <c r="AU350" s="223" t="s">
        <v>81</v>
      </c>
      <c r="AY350" s="222" t="s">
        <v>204</v>
      </c>
      <c r="BK350" s="224">
        <f>SUM(BK351:BK474)</f>
        <v>0</v>
      </c>
    </row>
    <row r="351" s="2" customFormat="1" ht="16.5" customHeight="1">
      <c r="A351" s="38"/>
      <c r="B351" s="39"/>
      <c r="C351" s="227" t="s">
        <v>1308</v>
      </c>
      <c r="D351" s="227" t="s">
        <v>207</v>
      </c>
      <c r="E351" s="228" t="s">
        <v>1309</v>
      </c>
      <c r="F351" s="229" t="s">
        <v>1310</v>
      </c>
      <c r="G351" s="230" t="s">
        <v>286</v>
      </c>
      <c r="H351" s="231">
        <v>12.9</v>
      </c>
      <c r="I351" s="232"/>
      <c r="J351" s="233">
        <f>ROUND(I351*H351,2)</f>
        <v>0</v>
      </c>
      <c r="K351" s="229" t="s">
        <v>1006</v>
      </c>
      <c r="L351" s="44"/>
      <c r="M351" s="234" t="s">
        <v>19</v>
      </c>
      <c r="N351" s="235" t="s">
        <v>45</v>
      </c>
      <c r="O351" s="84"/>
      <c r="P351" s="236">
        <f>O351*H351</f>
        <v>0</v>
      </c>
      <c r="Q351" s="236">
        <v>0.00117</v>
      </c>
      <c r="R351" s="236">
        <f>Q351*H351</f>
        <v>0.015093000000000001</v>
      </c>
      <c r="S351" s="236">
        <v>0</v>
      </c>
      <c r="T351" s="237">
        <f>S351*H351</f>
        <v>0</v>
      </c>
      <c r="U351" s="38"/>
      <c r="V351" s="38"/>
      <c r="W351" s="38"/>
      <c r="X351" s="38"/>
      <c r="Y351" s="38"/>
      <c r="Z351" s="38"/>
      <c r="AA351" s="38"/>
      <c r="AB351" s="38"/>
      <c r="AC351" s="38"/>
      <c r="AD351" s="38"/>
      <c r="AE351" s="38"/>
      <c r="AR351" s="238" t="s">
        <v>104</v>
      </c>
      <c r="AT351" s="238" t="s">
        <v>207</v>
      </c>
      <c r="AU351" s="238" t="s">
        <v>83</v>
      </c>
      <c r="AY351" s="17" t="s">
        <v>204</v>
      </c>
      <c r="BE351" s="239">
        <f>IF(N351="základní",J351,0)</f>
        <v>0</v>
      </c>
      <c r="BF351" s="239">
        <f>IF(N351="snížená",J351,0)</f>
        <v>0</v>
      </c>
      <c r="BG351" s="239">
        <f>IF(N351="zákl. přenesená",J351,0)</f>
        <v>0</v>
      </c>
      <c r="BH351" s="239">
        <f>IF(N351="sníž. přenesená",J351,0)</f>
        <v>0</v>
      </c>
      <c r="BI351" s="239">
        <f>IF(N351="nulová",J351,0)</f>
        <v>0</v>
      </c>
      <c r="BJ351" s="17" t="s">
        <v>81</v>
      </c>
      <c r="BK351" s="239">
        <f>ROUND(I351*H351,2)</f>
        <v>0</v>
      </c>
      <c r="BL351" s="17" t="s">
        <v>104</v>
      </c>
      <c r="BM351" s="238" t="s">
        <v>1807</v>
      </c>
    </row>
    <row r="352" s="2" customFormat="1">
      <c r="A352" s="38"/>
      <c r="B352" s="39"/>
      <c r="C352" s="40"/>
      <c r="D352" s="240" t="s">
        <v>213</v>
      </c>
      <c r="E352" s="40"/>
      <c r="F352" s="241" t="s">
        <v>1312</v>
      </c>
      <c r="G352" s="40"/>
      <c r="H352" s="40"/>
      <c r="I352" s="147"/>
      <c r="J352" s="40"/>
      <c r="K352" s="40"/>
      <c r="L352" s="44"/>
      <c r="M352" s="242"/>
      <c r="N352" s="243"/>
      <c r="O352" s="84"/>
      <c r="P352" s="84"/>
      <c r="Q352" s="84"/>
      <c r="R352" s="84"/>
      <c r="S352" s="84"/>
      <c r="T352" s="85"/>
      <c r="U352" s="38"/>
      <c r="V352" s="38"/>
      <c r="W352" s="38"/>
      <c r="X352" s="38"/>
      <c r="Y352" s="38"/>
      <c r="Z352" s="38"/>
      <c r="AA352" s="38"/>
      <c r="AB352" s="38"/>
      <c r="AC352" s="38"/>
      <c r="AD352" s="38"/>
      <c r="AE352" s="38"/>
      <c r="AT352" s="17" t="s">
        <v>213</v>
      </c>
      <c r="AU352" s="17" t="s">
        <v>83</v>
      </c>
    </row>
    <row r="353" s="2" customFormat="1">
      <c r="A353" s="38"/>
      <c r="B353" s="39"/>
      <c r="C353" s="40"/>
      <c r="D353" s="240" t="s">
        <v>215</v>
      </c>
      <c r="E353" s="40"/>
      <c r="F353" s="244" t="s">
        <v>1313</v>
      </c>
      <c r="G353" s="40"/>
      <c r="H353" s="40"/>
      <c r="I353" s="147"/>
      <c r="J353" s="40"/>
      <c r="K353" s="40"/>
      <c r="L353" s="44"/>
      <c r="M353" s="242"/>
      <c r="N353" s="243"/>
      <c r="O353" s="84"/>
      <c r="P353" s="84"/>
      <c r="Q353" s="84"/>
      <c r="R353" s="84"/>
      <c r="S353" s="84"/>
      <c r="T353" s="85"/>
      <c r="U353" s="38"/>
      <c r="V353" s="38"/>
      <c r="W353" s="38"/>
      <c r="X353" s="38"/>
      <c r="Y353" s="38"/>
      <c r="Z353" s="38"/>
      <c r="AA353" s="38"/>
      <c r="AB353" s="38"/>
      <c r="AC353" s="38"/>
      <c r="AD353" s="38"/>
      <c r="AE353" s="38"/>
      <c r="AT353" s="17" t="s">
        <v>215</v>
      </c>
      <c r="AU353" s="17" t="s">
        <v>83</v>
      </c>
    </row>
    <row r="354" s="2" customFormat="1">
      <c r="A354" s="38"/>
      <c r="B354" s="39"/>
      <c r="C354" s="40"/>
      <c r="D354" s="240" t="s">
        <v>240</v>
      </c>
      <c r="E354" s="40"/>
      <c r="F354" s="244" t="s">
        <v>1314</v>
      </c>
      <c r="G354" s="40"/>
      <c r="H354" s="40"/>
      <c r="I354" s="147"/>
      <c r="J354" s="40"/>
      <c r="K354" s="40"/>
      <c r="L354" s="44"/>
      <c r="M354" s="242"/>
      <c r="N354" s="243"/>
      <c r="O354" s="84"/>
      <c r="P354" s="84"/>
      <c r="Q354" s="84"/>
      <c r="R354" s="84"/>
      <c r="S354" s="84"/>
      <c r="T354" s="85"/>
      <c r="U354" s="38"/>
      <c r="V354" s="38"/>
      <c r="W354" s="38"/>
      <c r="X354" s="38"/>
      <c r="Y354" s="38"/>
      <c r="Z354" s="38"/>
      <c r="AA354" s="38"/>
      <c r="AB354" s="38"/>
      <c r="AC354" s="38"/>
      <c r="AD354" s="38"/>
      <c r="AE354" s="38"/>
      <c r="AT354" s="17" t="s">
        <v>240</v>
      </c>
      <c r="AU354" s="17" t="s">
        <v>83</v>
      </c>
    </row>
    <row r="355" s="2" customFormat="1" ht="16.5" customHeight="1">
      <c r="A355" s="38"/>
      <c r="B355" s="39"/>
      <c r="C355" s="227" t="s">
        <v>1316</v>
      </c>
      <c r="D355" s="227" t="s">
        <v>207</v>
      </c>
      <c r="E355" s="228" t="s">
        <v>1317</v>
      </c>
      <c r="F355" s="229" t="s">
        <v>1318</v>
      </c>
      <c r="G355" s="230" t="s">
        <v>286</v>
      </c>
      <c r="H355" s="231">
        <v>12.9</v>
      </c>
      <c r="I355" s="232"/>
      <c r="J355" s="233">
        <f>ROUND(I355*H355,2)</f>
        <v>0</v>
      </c>
      <c r="K355" s="229" t="s">
        <v>1006</v>
      </c>
      <c r="L355" s="44"/>
      <c r="M355" s="234" t="s">
        <v>19</v>
      </c>
      <c r="N355" s="235" t="s">
        <v>45</v>
      </c>
      <c r="O355" s="84"/>
      <c r="P355" s="236">
        <f>O355*H355</f>
        <v>0</v>
      </c>
      <c r="Q355" s="236">
        <v>0.00058049999999999996</v>
      </c>
      <c r="R355" s="236">
        <f>Q355*H355</f>
        <v>0.0074884499999999998</v>
      </c>
      <c r="S355" s="236">
        <v>0</v>
      </c>
      <c r="T355" s="237">
        <f>S355*H355</f>
        <v>0</v>
      </c>
      <c r="U355" s="38"/>
      <c r="V355" s="38"/>
      <c r="W355" s="38"/>
      <c r="X355" s="38"/>
      <c r="Y355" s="38"/>
      <c r="Z355" s="38"/>
      <c r="AA355" s="38"/>
      <c r="AB355" s="38"/>
      <c r="AC355" s="38"/>
      <c r="AD355" s="38"/>
      <c r="AE355" s="38"/>
      <c r="AR355" s="238" t="s">
        <v>104</v>
      </c>
      <c r="AT355" s="238" t="s">
        <v>207</v>
      </c>
      <c r="AU355" s="238" t="s">
        <v>83</v>
      </c>
      <c r="AY355" s="17" t="s">
        <v>204</v>
      </c>
      <c r="BE355" s="239">
        <f>IF(N355="základní",J355,0)</f>
        <v>0</v>
      </c>
      <c r="BF355" s="239">
        <f>IF(N355="snížená",J355,0)</f>
        <v>0</v>
      </c>
      <c r="BG355" s="239">
        <f>IF(N355="zákl. přenesená",J355,0)</f>
        <v>0</v>
      </c>
      <c r="BH355" s="239">
        <f>IF(N355="sníž. přenesená",J355,0)</f>
        <v>0</v>
      </c>
      <c r="BI355" s="239">
        <f>IF(N355="nulová",J355,0)</f>
        <v>0</v>
      </c>
      <c r="BJ355" s="17" t="s">
        <v>81</v>
      </c>
      <c r="BK355" s="239">
        <f>ROUND(I355*H355,2)</f>
        <v>0</v>
      </c>
      <c r="BL355" s="17" t="s">
        <v>104</v>
      </c>
      <c r="BM355" s="238" t="s">
        <v>1808</v>
      </c>
    </row>
    <row r="356" s="2" customFormat="1">
      <c r="A356" s="38"/>
      <c r="B356" s="39"/>
      <c r="C356" s="40"/>
      <c r="D356" s="240" t="s">
        <v>213</v>
      </c>
      <c r="E356" s="40"/>
      <c r="F356" s="241" t="s">
        <v>1320</v>
      </c>
      <c r="G356" s="40"/>
      <c r="H356" s="40"/>
      <c r="I356" s="147"/>
      <c r="J356" s="40"/>
      <c r="K356" s="40"/>
      <c r="L356" s="44"/>
      <c r="M356" s="242"/>
      <c r="N356" s="243"/>
      <c r="O356" s="84"/>
      <c r="P356" s="84"/>
      <c r="Q356" s="84"/>
      <c r="R356" s="84"/>
      <c r="S356" s="84"/>
      <c r="T356" s="85"/>
      <c r="U356" s="38"/>
      <c r="V356" s="38"/>
      <c r="W356" s="38"/>
      <c r="X356" s="38"/>
      <c r="Y356" s="38"/>
      <c r="Z356" s="38"/>
      <c r="AA356" s="38"/>
      <c r="AB356" s="38"/>
      <c r="AC356" s="38"/>
      <c r="AD356" s="38"/>
      <c r="AE356" s="38"/>
      <c r="AT356" s="17" t="s">
        <v>213</v>
      </c>
      <c r="AU356" s="17" t="s">
        <v>83</v>
      </c>
    </row>
    <row r="357" s="2" customFormat="1">
      <c r="A357" s="38"/>
      <c r="B357" s="39"/>
      <c r="C357" s="40"/>
      <c r="D357" s="240" t="s">
        <v>215</v>
      </c>
      <c r="E357" s="40"/>
      <c r="F357" s="244" t="s">
        <v>1313</v>
      </c>
      <c r="G357" s="40"/>
      <c r="H357" s="40"/>
      <c r="I357" s="147"/>
      <c r="J357" s="40"/>
      <c r="K357" s="40"/>
      <c r="L357" s="44"/>
      <c r="M357" s="242"/>
      <c r="N357" s="243"/>
      <c r="O357" s="84"/>
      <c r="P357" s="84"/>
      <c r="Q357" s="84"/>
      <c r="R357" s="84"/>
      <c r="S357" s="84"/>
      <c r="T357" s="85"/>
      <c r="U357" s="38"/>
      <c r="V357" s="38"/>
      <c r="W357" s="38"/>
      <c r="X357" s="38"/>
      <c r="Y357" s="38"/>
      <c r="Z357" s="38"/>
      <c r="AA357" s="38"/>
      <c r="AB357" s="38"/>
      <c r="AC357" s="38"/>
      <c r="AD357" s="38"/>
      <c r="AE357" s="38"/>
      <c r="AT357" s="17" t="s">
        <v>215</v>
      </c>
      <c r="AU357" s="17" t="s">
        <v>83</v>
      </c>
    </row>
    <row r="358" s="2" customFormat="1">
      <c r="A358" s="38"/>
      <c r="B358" s="39"/>
      <c r="C358" s="40"/>
      <c r="D358" s="240" t="s">
        <v>240</v>
      </c>
      <c r="E358" s="40"/>
      <c r="F358" s="244" t="s">
        <v>1314</v>
      </c>
      <c r="G358" s="40"/>
      <c r="H358" s="40"/>
      <c r="I358" s="147"/>
      <c r="J358" s="40"/>
      <c r="K358" s="40"/>
      <c r="L358" s="44"/>
      <c r="M358" s="242"/>
      <c r="N358" s="243"/>
      <c r="O358" s="84"/>
      <c r="P358" s="84"/>
      <c r="Q358" s="84"/>
      <c r="R358" s="84"/>
      <c r="S358" s="84"/>
      <c r="T358" s="85"/>
      <c r="U358" s="38"/>
      <c r="V358" s="38"/>
      <c r="W358" s="38"/>
      <c r="X358" s="38"/>
      <c r="Y358" s="38"/>
      <c r="Z358" s="38"/>
      <c r="AA358" s="38"/>
      <c r="AB358" s="38"/>
      <c r="AC358" s="38"/>
      <c r="AD358" s="38"/>
      <c r="AE358" s="38"/>
      <c r="AT358" s="17" t="s">
        <v>240</v>
      </c>
      <c r="AU358" s="17" t="s">
        <v>83</v>
      </c>
    </row>
    <row r="359" s="2" customFormat="1" ht="21.75" customHeight="1">
      <c r="A359" s="38"/>
      <c r="B359" s="39"/>
      <c r="C359" s="277" t="s">
        <v>1321</v>
      </c>
      <c r="D359" s="277" t="s">
        <v>270</v>
      </c>
      <c r="E359" s="278" t="s">
        <v>1322</v>
      </c>
      <c r="F359" s="279" t="s">
        <v>1323</v>
      </c>
      <c r="G359" s="280" t="s">
        <v>250</v>
      </c>
      <c r="H359" s="281">
        <v>0.073999999999999996</v>
      </c>
      <c r="I359" s="282"/>
      <c r="J359" s="283">
        <f>ROUND(I359*H359,2)</f>
        <v>0</v>
      </c>
      <c r="K359" s="279" t="s">
        <v>19</v>
      </c>
      <c r="L359" s="284"/>
      <c r="M359" s="285" t="s">
        <v>19</v>
      </c>
      <c r="N359" s="286" t="s">
        <v>45</v>
      </c>
      <c r="O359" s="84"/>
      <c r="P359" s="236">
        <f>O359*H359</f>
        <v>0</v>
      </c>
      <c r="Q359" s="236">
        <v>1</v>
      </c>
      <c r="R359" s="236">
        <f>Q359*H359</f>
        <v>0.073999999999999996</v>
      </c>
      <c r="S359" s="236">
        <v>0</v>
      </c>
      <c r="T359" s="237">
        <f>S359*H359</f>
        <v>0</v>
      </c>
      <c r="U359" s="38"/>
      <c r="V359" s="38"/>
      <c r="W359" s="38"/>
      <c r="X359" s="38"/>
      <c r="Y359" s="38"/>
      <c r="Z359" s="38"/>
      <c r="AA359" s="38"/>
      <c r="AB359" s="38"/>
      <c r="AC359" s="38"/>
      <c r="AD359" s="38"/>
      <c r="AE359" s="38"/>
      <c r="AR359" s="238" t="s">
        <v>252</v>
      </c>
      <c r="AT359" s="238" t="s">
        <v>270</v>
      </c>
      <c r="AU359" s="238" t="s">
        <v>83</v>
      </c>
      <c r="AY359" s="17" t="s">
        <v>204</v>
      </c>
      <c r="BE359" s="239">
        <f>IF(N359="základní",J359,0)</f>
        <v>0</v>
      </c>
      <c r="BF359" s="239">
        <f>IF(N359="snížená",J359,0)</f>
        <v>0</v>
      </c>
      <c r="BG359" s="239">
        <f>IF(N359="zákl. přenesená",J359,0)</f>
        <v>0</v>
      </c>
      <c r="BH359" s="239">
        <f>IF(N359="sníž. přenesená",J359,0)</f>
        <v>0</v>
      </c>
      <c r="BI359" s="239">
        <f>IF(N359="nulová",J359,0)</f>
        <v>0</v>
      </c>
      <c r="BJ359" s="17" t="s">
        <v>81</v>
      </c>
      <c r="BK359" s="239">
        <f>ROUND(I359*H359,2)</f>
        <v>0</v>
      </c>
      <c r="BL359" s="17" t="s">
        <v>104</v>
      </c>
      <c r="BM359" s="238" t="s">
        <v>1809</v>
      </c>
    </row>
    <row r="360" s="2" customFormat="1">
      <c r="A360" s="38"/>
      <c r="B360" s="39"/>
      <c r="C360" s="40"/>
      <c r="D360" s="240" t="s">
        <v>213</v>
      </c>
      <c r="E360" s="40"/>
      <c r="F360" s="241" t="s">
        <v>1323</v>
      </c>
      <c r="G360" s="40"/>
      <c r="H360" s="40"/>
      <c r="I360" s="147"/>
      <c r="J360" s="40"/>
      <c r="K360" s="40"/>
      <c r="L360" s="44"/>
      <c r="M360" s="242"/>
      <c r="N360" s="243"/>
      <c r="O360" s="84"/>
      <c r="P360" s="84"/>
      <c r="Q360" s="84"/>
      <c r="R360" s="84"/>
      <c r="S360" s="84"/>
      <c r="T360" s="85"/>
      <c r="U360" s="38"/>
      <c r="V360" s="38"/>
      <c r="W360" s="38"/>
      <c r="X360" s="38"/>
      <c r="Y360" s="38"/>
      <c r="Z360" s="38"/>
      <c r="AA360" s="38"/>
      <c r="AB360" s="38"/>
      <c r="AC360" s="38"/>
      <c r="AD360" s="38"/>
      <c r="AE360" s="38"/>
      <c r="AT360" s="17" t="s">
        <v>213</v>
      </c>
      <c r="AU360" s="17" t="s">
        <v>83</v>
      </c>
    </row>
    <row r="361" s="2" customFormat="1">
      <c r="A361" s="38"/>
      <c r="B361" s="39"/>
      <c r="C361" s="40"/>
      <c r="D361" s="240" t="s">
        <v>240</v>
      </c>
      <c r="E361" s="40"/>
      <c r="F361" s="244" t="s">
        <v>1325</v>
      </c>
      <c r="G361" s="40"/>
      <c r="H361" s="40"/>
      <c r="I361" s="147"/>
      <c r="J361" s="40"/>
      <c r="K361" s="40"/>
      <c r="L361" s="44"/>
      <c r="M361" s="242"/>
      <c r="N361" s="243"/>
      <c r="O361" s="84"/>
      <c r="P361" s="84"/>
      <c r="Q361" s="84"/>
      <c r="R361" s="84"/>
      <c r="S361" s="84"/>
      <c r="T361" s="85"/>
      <c r="U361" s="38"/>
      <c r="V361" s="38"/>
      <c r="W361" s="38"/>
      <c r="X361" s="38"/>
      <c r="Y361" s="38"/>
      <c r="Z361" s="38"/>
      <c r="AA361" s="38"/>
      <c r="AB361" s="38"/>
      <c r="AC361" s="38"/>
      <c r="AD361" s="38"/>
      <c r="AE361" s="38"/>
      <c r="AT361" s="17" t="s">
        <v>240</v>
      </c>
      <c r="AU361" s="17" t="s">
        <v>83</v>
      </c>
    </row>
    <row r="362" s="13" customFormat="1">
      <c r="A362" s="13"/>
      <c r="B362" s="245"/>
      <c r="C362" s="246"/>
      <c r="D362" s="240" t="s">
        <v>217</v>
      </c>
      <c r="E362" s="247" t="s">
        <v>19</v>
      </c>
      <c r="F362" s="248" t="s">
        <v>1326</v>
      </c>
      <c r="G362" s="246"/>
      <c r="H362" s="247" t="s">
        <v>19</v>
      </c>
      <c r="I362" s="249"/>
      <c r="J362" s="246"/>
      <c r="K362" s="246"/>
      <c r="L362" s="250"/>
      <c r="M362" s="251"/>
      <c r="N362" s="252"/>
      <c r="O362" s="252"/>
      <c r="P362" s="252"/>
      <c r="Q362" s="252"/>
      <c r="R362" s="252"/>
      <c r="S362" s="252"/>
      <c r="T362" s="253"/>
      <c r="U362" s="13"/>
      <c r="V362" s="13"/>
      <c r="W362" s="13"/>
      <c r="X362" s="13"/>
      <c r="Y362" s="13"/>
      <c r="Z362" s="13"/>
      <c r="AA362" s="13"/>
      <c r="AB362" s="13"/>
      <c r="AC362" s="13"/>
      <c r="AD362" s="13"/>
      <c r="AE362" s="13"/>
      <c r="AT362" s="254" t="s">
        <v>217</v>
      </c>
      <c r="AU362" s="254" t="s">
        <v>83</v>
      </c>
      <c r="AV362" s="13" t="s">
        <v>81</v>
      </c>
      <c r="AW362" s="13" t="s">
        <v>35</v>
      </c>
      <c r="AX362" s="13" t="s">
        <v>74</v>
      </c>
      <c r="AY362" s="254" t="s">
        <v>204</v>
      </c>
    </row>
    <row r="363" s="14" customFormat="1">
      <c r="A363" s="14"/>
      <c r="B363" s="255"/>
      <c r="C363" s="256"/>
      <c r="D363" s="240" t="s">
        <v>217</v>
      </c>
      <c r="E363" s="257" t="s">
        <v>19</v>
      </c>
      <c r="F363" s="258" t="s">
        <v>1810</v>
      </c>
      <c r="G363" s="256"/>
      <c r="H363" s="259">
        <v>0.073999999999999996</v>
      </c>
      <c r="I363" s="260"/>
      <c r="J363" s="256"/>
      <c r="K363" s="256"/>
      <c r="L363" s="261"/>
      <c r="M363" s="262"/>
      <c r="N363" s="263"/>
      <c r="O363" s="263"/>
      <c r="P363" s="263"/>
      <c r="Q363" s="263"/>
      <c r="R363" s="263"/>
      <c r="S363" s="263"/>
      <c r="T363" s="264"/>
      <c r="U363" s="14"/>
      <c r="V363" s="14"/>
      <c r="W363" s="14"/>
      <c r="X363" s="14"/>
      <c r="Y363" s="14"/>
      <c r="Z363" s="14"/>
      <c r="AA363" s="14"/>
      <c r="AB363" s="14"/>
      <c r="AC363" s="14"/>
      <c r="AD363" s="14"/>
      <c r="AE363" s="14"/>
      <c r="AT363" s="265" t="s">
        <v>217</v>
      </c>
      <c r="AU363" s="265" t="s">
        <v>83</v>
      </c>
      <c r="AV363" s="14" t="s">
        <v>83</v>
      </c>
      <c r="AW363" s="14" t="s">
        <v>35</v>
      </c>
      <c r="AX363" s="14" t="s">
        <v>81</v>
      </c>
      <c r="AY363" s="265" t="s">
        <v>204</v>
      </c>
    </row>
    <row r="364" s="2" customFormat="1" ht="21.75" customHeight="1">
      <c r="A364" s="38"/>
      <c r="B364" s="39"/>
      <c r="C364" s="277" t="s">
        <v>1328</v>
      </c>
      <c r="D364" s="277" t="s">
        <v>270</v>
      </c>
      <c r="E364" s="278" t="s">
        <v>1329</v>
      </c>
      <c r="F364" s="279" t="s">
        <v>1330</v>
      </c>
      <c r="G364" s="280" t="s">
        <v>250</v>
      </c>
      <c r="H364" s="281">
        <v>0.17699999999999999</v>
      </c>
      <c r="I364" s="282"/>
      <c r="J364" s="283">
        <f>ROUND(I364*H364,2)</f>
        <v>0</v>
      </c>
      <c r="K364" s="279" t="s">
        <v>1006</v>
      </c>
      <c r="L364" s="284"/>
      <c r="M364" s="285" t="s">
        <v>19</v>
      </c>
      <c r="N364" s="286" t="s">
        <v>45</v>
      </c>
      <c r="O364" s="84"/>
      <c r="P364" s="236">
        <f>O364*H364</f>
        <v>0</v>
      </c>
      <c r="Q364" s="236">
        <v>1</v>
      </c>
      <c r="R364" s="236">
        <f>Q364*H364</f>
        <v>0.17699999999999999</v>
      </c>
      <c r="S364" s="236">
        <v>0</v>
      </c>
      <c r="T364" s="237">
        <f>S364*H364</f>
        <v>0</v>
      </c>
      <c r="U364" s="38"/>
      <c r="V364" s="38"/>
      <c r="W364" s="38"/>
      <c r="X364" s="38"/>
      <c r="Y364" s="38"/>
      <c r="Z364" s="38"/>
      <c r="AA364" s="38"/>
      <c r="AB364" s="38"/>
      <c r="AC364" s="38"/>
      <c r="AD364" s="38"/>
      <c r="AE364" s="38"/>
      <c r="AR364" s="238" t="s">
        <v>252</v>
      </c>
      <c r="AT364" s="238" t="s">
        <v>270</v>
      </c>
      <c r="AU364" s="238" t="s">
        <v>83</v>
      </c>
      <c r="AY364" s="17" t="s">
        <v>204</v>
      </c>
      <c r="BE364" s="239">
        <f>IF(N364="základní",J364,0)</f>
        <v>0</v>
      </c>
      <c r="BF364" s="239">
        <f>IF(N364="snížená",J364,0)</f>
        <v>0</v>
      </c>
      <c r="BG364" s="239">
        <f>IF(N364="zákl. přenesená",J364,0)</f>
        <v>0</v>
      </c>
      <c r="BH364" s="239">
        <f>IF(N364="sníž. přenesená",J364,0)</f>
        <v>0</v>
      </c>
      <c r="BI364" s="239">
        <f>IF(N364="nulová",J364,0)</f>
        <v>0</v>
      </c>
      <c r="BJ364" s="17" t="s">
        <v>81</v>
      </c>
      <c r="BK364" s="239">
        <f>ROUND(I364*H364,2)</f>
        <v>0</v>
      </c>
      <c r="BL364" s="17" t="s">
        <v>104</v>
      </c>
      <c r="BM364" s="238" t="s">
        <v>1811</v>
      </c>
    </row>
    <row r="365" s="2" customFormat="1">
      <c r="A365" s="38"/>
      <c r="B365" s="39"/>
      <c r="C365" s="40"/>
      <c r="D365" s="240" t="s">
        <v>213</v>
      </c>
      <c r="E365" s="40"/>
      <c r="F365" s="241" t="s">
        <v>1330</v>
      </c>
      <c r="G365" s="40"/>
      <c r="H365" s="40"/>
      <c r="I365" s="147"/>
      <c r="J365" s="40"/>
      <c r="K365" s="40"/>
      <c r="L365" s="44"/>
      <c r="M365" s="242"/>
      <c r="N365" s="243"/>
      <c r="O365" s="84"/>
      <c r="P365" s="84"/>
      <c r="Q365" s="84"/>
      <c r="R365" s="84"/>
      <c r="S365" s="84"/>
      <c r="T365" s="85"/>
      <c r="U365" s="38"/>
      <c r="V365" s="38"/>
      <c r="W365" s="38"/>
      <c r="X365" s="38"/>
      <c r="Y365" s="38"/>
      <c r="Z365" s="38"/>
      <c r="AA365" s="38"/>
      <c r="AB365" s="38"/>
      <c r="AC365" s="38"/>
      <c r="AD365" s="38"/>
      <c r="AE365" s="38"/>
      <c r="AT365" s="17" t="s">
        <v>213</v>
      </c>
      <c r="AU365" s="17" t="s">
        <v>83</v>
      </c>
    </row>
    <row r="366" s="2" customFormat="1">
      <c r="A366" s="38"/>
      <c r="B366" s="39"/>
      <c r="C366" s="40"/>
      <c r="D366" s="240" t="s">
        <v>240</v>
      </c>
      <c r="E366" s="40"/>
      <c r="F366" s="244" t="s">
        <v>1332</v>
      </c>
      <c r="G366" s="40"/>
      <c r="H366" s="40"/>
      <c r="I366" s="147"/>
      <c r="J366" s="40"/>
      <c r="K366" s="40"/>
      <c r="L366" s="44"/>
      <c r="M366" s="242"/>
      <c r="N366" s="243"/>
      <c r="O366" s="84"/>
      <c r="P366" s="84"/>
      <c r="Q366" s="84"/>
      <c r="R366" s="84"/>
      <c r="S366" s="84"/>
      <c r="T366" s="85"/>
      <c r="U366" s="38"/>
      <c r="V366" s="38"/>
      <c r="W366" s="38"/>
      <c r="X366" s="38"/>
      <c r="Y366" s="38"/>
      <c r="Z366" s="38"/>
      <c r="AA366" s="38"/>
      <c r="AB366" s="38"/>
      <c r="AC366" s="38"/>
      <c r="AD366" s="38"/>
      <c r="AE366" s="38"/>
      <c r="AT366" s="17" t="s">
        <v>240</v>
      </c>
      <c r="AU366" s="17" t="s">
        <v>83</v>
      </c>
    </row>
    <row r="367" s="13" customFormat="1">
      <c r="A367" s="13"/>
      <c r="B367" s="245"/>
      <c r="C367" s="246"/>
      <c r="D367" s="240" t="s">
        <v>217</v>
      </c>
      <c r="E367" s="247" t="s">
        <v>19</v>
      </c>
      <c r="F367" s="248" t="s">
        <v>1333</v>
      </c>
      <c r="G367" s="246"/>
      <c r="H367" s="247" t="s">
        <v>19</v>
      </c>
      <c r="I367" s="249"/>
      <c r="J367" s="246"/>
      <c r="K367" s="246"/>
      <c r="L367" s="250"/>
      <c r="M367" s="251"/>
      <c r="N367" s="252"/>
      <c r="O367" s="252"/>
      <c r="P367" s="252"/>
      <c r="Q367" s="252"/>
      <c r="R367" s="252"/>
      <c r="S367" s="252"/>
      <c r="T367" s="253"/>
      <c r="U367" s="13"/>
      <c r="V367" s="13"/>
      <c r="W367" s="13"/>
      <c r="X367" s="13"/>
      <c r="Y367" s="13"/>
      <c r="Z367" s="13"/>
      <c r="AA367" s="13"/>
      <c r="AB367" s="13"/>
      <c r="AC367" s="13"/>
      <c r="AD367" s="13"/>
      <c r="AE367" s="13"/>
      <c r="AT367" s="254" t="s">
        <v>217</v>
      </c>
      <c r="AU367" s="254" t="s">
        <v>83</v>
      </c>
      <c r="AV367" s="13" t="s">
        <v>81</v>
      </c>
      <c r="AW367" s="13" t="s">
        <v>35</v>
      </c>
      <c r="AX367" s="13" t="s">
        <v>74</v>
      </c>
      <c r="AY367" s="254" t="s">
        <v>204</v>
      </c>
    </row>
    <row r="368" s="14" customFormat="1">
      <c r="A368" s="14"/>
      <c r="B368" s="255"/>
      <c r="C368" s="256"/>
      <c r="D368" s="240" t="s">
        <v>217</v>
      </c>
      <c r="E368" s="257" t="s">
        <v>19</v>
      </c>
      <c r="F368" s="258" t="s">
        <v>1812</v>
      </c>
      <c r="G368" s="256"/>
      <c r="H368" s="259">
        <v>0.17699999999999999</v>
      </c>
      <c r="I368" s="260"/>
      <c r="J368" s="256"/>
      <c r="K368" s="256"/>
      <c r="L368" s="261"/>
      <c r="M368" s="262"/>
      <c r="N368" s="263"/>
      <c r="O368" s="263"/>
      <c r="P368" s="263"/>
      <c r="Q368" s="263"/>
      <c r="R368" s="263"/>
      <c r="S368" s="263"/>
      <c r="T368" s="264"/>
      <c r="U368" s="14"/>
      <c r="V368" s="14"/>
      <c r="W368" s="14"/>
      <c r="X368" s="14"/>
      <c r="Y368" s="14"/>
      <c r="Z368" s="14"/>
      <c r="AA368" s="14"/>
      <c r="AB368" s="14"/>
      <c r="AC368" s="14"/>
      <c r="AD368" s="14"/>
      <c r="AE368" s="14"/>
      <c r="AT368" s="265" t="s">
        <v>217</v>
      </c>
      <c r="AU368" s="265" t="s">
        <v>83</v>
      </c>
      <c r="AV368" s="14" t="s">
        <v>83</v>
      </c>
      <c r="AW368" s="14" t="s">
        <v>35</v>
      </c>
      <c r="AX368" s="14" t="s">
        <v>81</v>
      </c>
      <c r="AY368" s="265" t="s">
        <v>204</v>
      </c>
    </row>
    <row r="369" s="2" customFormat="1" ht="16.5" customHeight="1">
      <c r="A369" s="38"/>
      <c r="B369" s="39"/>
      <c r="C369" s="277" t="s">
        <v>1335</v>
      </c>
      <c r="D369" s="277" t="s">
        <v>270</v>
      </c>
      <c r="E369" s="278" t="s">
        <v>1336</v>
      </c>
      <c r="F369" s="279" t="s">
        <v>1337</v>
      </c>
      <c r="G369" s="280" t="s">
        <v>250</v>
      </c>
      <c r="H369" s="281">
        <v>0.059999999999999998</v>
      </c>
      <c r="I369" s="282"/>
      <c r="J369" s="283">
        <f>ROUND(I369*H369,2)</f>
        <v>0</v>
      </c>
      <c r="K369" s="279" t="s">
        <v>1006</v>
      </c>
      <c r="L369" s="284"/>
      <c r="M369" s="285" t="s">
        <v>19</v>
      </c>
      <c r="N369" s="286" t="s">
        <v>45</v>
      </c>
      <c r="O369" s="84"/>
      <c r="P369" s="236">
        <f>O369*H369</f>
        <v>0</v>
      </c>
      <c r="Q369" s="236">
        <v>1</v>
      </c>
      <c r="R369" s="236">
        <f>Q369*H369</f>
        <v>0.059999999999999998</v>
      </c>
      <c r="S369" s="236">
        <v>0</v>
      </c>
      <c r="T369" s="237">
        <f>S369*H369</f>
        <v>0</v>
      </c>
      <c r="U369" s="38"/>
      <c r="V369" s="38"/>
      <c r="W369" s="38"/>
      <c r="X369" s="38"/>
      <c r="Y369" s="38"/>
      <c r="Z369" s="38"/>
      <c r="AA369" s="38"/>
      <c r="AB369" s="38"/>
      <c r="AC369" s="38"/>
      <c r="AD369" s="38"/>
      <c r="AE369" s="38"/>
      <c r="AR369" s="238" t="s">
        <v>252</v>
      </c>
      <c r="AT369" s="238" t="s">
        <v>270</v>
      </c>
      <c r="AU369" s="238" t="s">
        <v>83</v>
      </c>
      <c r="AY369" s="17" t="s">
        <v>204</v>
      </c>
      <c r="BE369" s="239">
        <f>IF(N369="základní",J369,0)</f>
        <v>0</v>
      </c>
      <c r="BF369" s="239">
        <f>IF(N369="snížená",J369,0)</f>
        <v>0</v>
      </c>
      <c r="BG369" s="239">
        <f>IF(N369="zákl. přenesená",J369,0)</f>
        <v>0</v>
      </c>
      <c r="BH369" s="239">
        <f>IF(N369="sníž. přenesená",J369,0)</f>
        <v>0</v>
      </c>
      <c r="BI369" s="239">
        <f>IF(N369="nulová",J369,0)</f>
        <v>0</v>
      </c>
      <c r="BJ369" s="17" t="s">
        <v>81</v>
      </c>
      <c r="BK369" s="239">
        <f>ROUND(I369*H369,2)</f>
        <v>0</v>
      </c>
      <c r="BL369" s="17" t="s">
        <v>104</v>
      </c>
      <c r="BM369" s="238" t="s">
        <v>1813</v>
      </c>
    </row>
    <row r="370" s="2" customFormat="1">
      <c r="A370" s="38"/>
      <c r="B370" s="39"/>
      <c r="C370" s="40"/>
      <c r="D370" s="240" t="s">
        <v>213</v>
      </c>
      <c r="E370" s="40"/>
      <c r="F370" s="241" t="s">
        <v>1337</v>
      </c>
      <c r="G370" s="40"/>
      <c r="H370" s="40"/>
      <c r="I370" s="147"/>
      <c r="J370" s="40"/>
      <c r="K370" s="40"/>
      <c r="L370" s="44"/>
      <c r="M370" s="242"/>
      <c r="N370" s="243"/>
      <c r="O370" s="84"/>
      <c r="P370" s="84"/>
      <c r="Q370" s="84"/>
      <c r="R370" s="84"/>
      <c r="S370" s="84"/>
      <c r="T370" s="85"/>
      <c r="U370" s="38"/>
      <c r="V370" s="38"/>
      <c r="W370" s="38"/>
      <c r="X370" s="38"/>
      <c r="Y370" s="38"/>
      <c r="Z370" s="38"/>
      <c r="AA370" s="38"/>
      <c r="AB370" s="38"/>
      <c r="AC370" s="38"/>
      <c r="AD370" s="38"/>
      <c r="AE370" s="38"/>
      <c r="AT370" s="17" t="s">
        <v>213</v>
      </c>
      <c r="AU370" s="17" t="s">
        <v>83</v>
      </c>
    </row>
    <row r="371" s="2" customFormat="1">
      <c r="A371" s="38"/>
      <c r="B371" s="39"/>
      <c r="C371" s="40"/>
      <c r="D371" s="240" t="s">
        <v>240</v>
      </c>
      <c r="E371" s="40"/>
      <c r="F371" s="244" t="s">
        <v>1339</v>
      </c>
      <c r="G371" s="40"/>
      <c r="H371" s="40"/>
      <c r="I371" s="147"/>
      <c r="J371" s="40"/>
      <c r="K371" s="40"/>
      <c r="L371" s="44"/>
      <c r="M371" s="242"/>
      <c r="N371" s="243"/>
      <c r="O371" s="84"/>
      <c r="P371" s="84"/>
      <c r="Q371" s="84"/>
      <c r="R371" s="84"/>
      <c r="S371" s="84"/>
      <c r="T371" s="85"/>
      <c r="U371" s="38"/>
      <c r="V371" s="38"/>
      <c r="W371" s="38"/>
      <c r="X371" s="38"/>
      <c r="Y371" s="38"/>
      <c r="Z371" s="38"/>
      <c r="AA371" s="38"/>
      <c r="AB371" s="38"/>
      <c r="AC371" s="38"/>
      <c r="AD371" s="38"/>
      <c r="AE371" s="38"/>
      <c r="AT371" s="17" t="s">
        <v>240</v>
      </c>
      <c r="AU371" s="17" t="s">
        <v>83</v>
      </c>
    </row>
    <row r="372" s="13" customFormat="1">
      <c r="A372" s="13"/>
      <c r="B372" s="245"/>
      <c r="C372" s="246"/>
      <c r="D372" s="240" t="s">
        <v>217</v>
      </c>
      <c r="E372" s="247" t="s">
        <v>19</v>
      </c>
      <c r="F372" s="248" t="s">
        <v>1340</v>
      </c>
      <c r="G372" s="246"/>
      <c r="H372" s="247" t="s">
        <v>19</v>
      </c>
      <c r="I372" s="249"/>
      <c r="J372" s="246"/>
      <c r="K372" s="246"/>
      <c r="L372" s="250"/>
      <c r="M372" s="251"/>
      <c r="N372" s="252"/>
      <c r="O372" s="252"/>
      <c r="P372" s="252"/>
      <c r="Q372" s="252"/>
      <c r="R372" s="252"/>
      <c r="S372" s="252"/>
      <c r="T372" s="253"/>
      <c r="U372" s="13"/>
      <c r="V372" s="13"/>
      <c r="W372" s="13"/>
      <c r="X372" s="13"/>
      <c r="Y372" s="13"/>
      <c r="Z372" s="13"/>
      <c r="AA372" s="13"/>
      <c r="AB372" s="13"/>
      <c r="AC372" s="13"/>
      <c r="AD372" s="13"/>
      <c r="AE372" s="13"/>
      <c r="AT372" s="254" t="s">
        <v>217</v>
      </c>
      <c r="AU372" s="254" t="s">
        <v>83</v>
      </c>
      <c r="AV372" s="13" t="s">
        <v>81</v>
      </c>
      <c r="AW372" s="13" t="s">
        <v>35</v>
      </c>
      <c r="AX372" s="13" t="s">
        <v>74</v>
      </c>
      <c r="AY372" s="254" t="s">
        <v>204</v>
      </c>
    </row>
    <row r="373" s="14" customFormat="1">
      <c r="A373" s="14"/>
      <c r="B373" s="255"/>
      <c r="C373" s="256"/>
      <c r="D373" s="240" t="s">
        <v>217</v>
      </c>
      <c r="E373" s="257" t="s">
        <v>19</v>
      </c>
      <c r="F373" s="258" t="s">
        <v>1814</v>
      </c>
      <c r="G373" s="256"/>
      <c r="H373" s="259">
        <v>0.059999999999999998</v>
      </c>
      <c r="I373" s="260"/>
      <c r="J373" s="256"/>
      <c r="K373" s="256"/>
      <c r="L373" s="261"/>
      <c r="M373" s="262"/>
      <c r="N373" s="263"/>
      <c r="O373" s="263"/>
      <c r="P373" s="263"/>
      <c r="Q373" s="263"/>
      <c r="R373" s="263"/>
      <c r="S373" s="263"/>
      <c r="T373" s="264"/>
      <c r="U373" s="14"/>
      <c r="V373" s="14"/>
      <c r="W373" s="14"/>
      <c r="X373" s="14"/>
      <c r="Y373" s="14"/>
      <c r="Z373" s="14"/>
      <c r="AA373" s="14"/>
      <c r="AB373" s="14"/>
      <c r="AC373" s="14"/>
      <c r="AD373" s="14"/>
      <c r="AE373" s="14"/>
      <c r="AT373" s="265" t="s">
        <v>217</v>
      </c>
      <c r="AU373" s="265" t="s">
        <v>83</v>
      </c>
      <c r="AV373" s="14" t="s">
        <v>83</v>
      </c>
      <c r="AW373" s="14" t="s">
        <v>35</v>
      </c>
      <c r="AX373" s="14" t="s">
        <v>81</v>
      </c>
      <c r="AY373" s="265" t="s">
        <v>204</v>
      </c>
    </row>
    <row r="374" s="2" customFormat="1" ht="21.75" customHeight="1">
      <c r="A374" s="38"/>
      <c r="B374" s="39"/>
      <c r="C374" s="227" t="s">
        <v>1342</v>
      </c>
      <c r="D374" s="227" t="s">
        <v>207</v>
      </c>
      <c r="E374" s="228" t="s">
        <v>1343</v>
      </c>
      <c r="F374" s="229" t="s">
        <v>1344</v>
      </c>
      <c r="G374" s="230" t="s">
        <v>245</v>
      </c>
      <c r="H374" s="231">
        <v>1</v>
      </c>
      <c r="I374" s="232"/>
      <c r="J374" s="233">
        <f>ROUND(I374*H374,2)</f>
        <v>0</v>
      </c>
      <c r="K374" s="229" t="s">
        <v>1006</v>
      </c>
      <c r="L374" s="44"/>
      <c r="M374" s="234" t="s">
        <v>19</v>
      </c>
      <c r="N374" s="235" t="s">
        <v>45</v>
      </c>
      <c r="O374" s="84"/>
      <c r="P374" s="236">
        <f>O374*H374</f>
        <v>0</v>
      </c>
      <c r="Q374" s="236">
        <v>0.0064850000000000003</v>
      </c>
      <c r="R374" s="236">
        <f>Q374*H374</f>
        <v>0.0064850000000000003</v>
      </c>
      <c r="S374" s="236">
        <v>0</v>
      </c>
      <c r="T374" s="237">
        <f>S374*H374</f>
        <v>0</v>
      </c>
      <c r="U374" s="38"/>
      <c r="V374" s="38"/>
      <c r="W374" s="38"/>
      <c r="X374" s="38"/>
      <c r="Y374" s="38"/>
      <c r="Z374" s="38"/>
      <c r="AA374" s="38"/>
      <c r="AB374" s="38"/>
      <c r="AC374" s="38"/>
      <c r="AD374" s="38"/>
      <c r="AE374" s="38"/>
      <c r="AR374" s="238" t="s">
        <v>104</v>
      </c>
      <c r="AT374" s="238" t="s">
        <v>207</v>
      </c>
      <c r="AU374" s="238" t="s">
        <v>83</v>
      </c>
      <c r="AY374" s="17" t="s">
        <v>204</v>
      </c>
      <c r="BE374" s="239">
        <f>IF(N374="základní",J374,0)</f>
        <v>0</v>
      </c>
      <c r="BF374" s="239">
        <f>IF(N374="snížená",J374,0)</f>
        <v>0</v>
      </c>
      <c r="BG374" s="239">
        <f>IF(N374="zákl. přenesená",J374,0)</f>
        <v>0</v>
      </c>
      <c r="BH374" s="239">
        <f>IF(N374="sníž. přenesená",J374,0)</f>
        <v>0</v>
      </c>
      <c r="BI374" s="239">
        <f>IF(N374="nulová",J374,0)</f>
        <v>0</v>
      </c>
      <c r="BJ374" s="17" t="s">
        <v>81</v>
      </c>
      <c r="BK374" s="239">
        <f>ROUND(I374*H374,2)</f>
        <v>0</v>
      </c>
      <c r="BL374" s="17" t="s">
        <v>104</v>
      </c>
      <c r="BM374" s="238" t="s">
        <v>1815</v>
      </c>
    </row>
    <row r="375" s="2" customFormat="1">
      <c r="A375" s="38"/>
      <c r="B375" s="39"/>
      <c r="C375" s="40"/>
      <c r="D375" s="240" t="s">
        <v>213</v>
      </c>
      <c r="E375" s="40"/>
      <c r="F375" s="241" t="s">
        <v>1346</v>
      </c>
      <c r="G375" s="40"/>
      <c r="H375" s="40"/>
      <c r="I375" s="147"/>
      <c r="J375" s="40"/>
      <c r="K375" s="40"/>
      <c r="L375" s="44"/>
      <c r="M375" s="242"/>
      <c r="N375" s="243"/>
      <c r="O375" s="84"/>
      <c r="P375" s="84"/>
      <c r="Q375" s="84"/>
      <c r="R375" s="84"/>
      <c r="S375" s="84"/>
      <c r="T375" s="85"/>
      <c r="U375" s="38"/>
      <c r="V375" s="38"/>
      <c r="W375" s="38"/>
      <c r="X375" s="38"/>
      <c r="Y375" s="38"/>
      <c r="Z375" s="38"/>
      <c r="AA375" s="38"/>
      <c r="AB375" s="38"/>
      <c r="AC375" s="38"/>
      <c r="AD375" s="38"/>
      <c r="AE375" s="38"/>
      <c r="AT375" s="17" t="s">
        <v>213</v>
      </c>
      <c r="AU375" s="17" t="s">
        <v>83</v>
      </c>
    </row>
    <row r="376" s="13" customFormat="1">
      <c r="A376" s="13"/>
      <c r="B376" s="245"/>
      <c r="C376" s="246"/>
      <c r="D376" s="240" t="s">
        <v>217</v>
      </c>
      <c r="E376" s="247" t="s">
        <v>19</v>
      </c>
      <c r="F376" s="248" t="s">
        <v>1347</v>
      </c>
      <c r="G376" s="246"/>
      <c r="H376" s="247" t="s">
        <v>19</v>
      </c>
      <c r="I376" s="249"/>
      <c r="J376" s="246"/>
      <c r="K376" s="246"/>
      <c r="L376" s="250"/>
      <c r="M376" s="251"/>
      <c r="N376" s="252"/>
      <c r="O376" s="252"/>
      <c r="P376" s="252"/>
      <c r="Q376" s="252"/>
      <c r="R376" s="252"/>
      <c r="S376" s="252"/>
      <c r="T376" s="253"/>
      <c r="U376" s="13"/>
      <c r="V376" s="13"/>
      <c r="W376" s="13"/>
      <c r="X376" s="13"/>
      <c r="Y376" s="13"/>
      <c r="Z376" s="13"/>
      <c r="AA376" s="13"/>
      <c r="AB376" s="13"/>
      <c r="AC376" s="13"/>
      <c r="AD376" s="13"/>
      <c r="AE376" s="13"/>
      <c r="AT376" s="254" t="s">
        <v>217</v>
      </c>
      <c r="AU376" s="254" t="s">
        <v>83</v>
      </c>
      <c r="AV376" s="13" t="s">
        <v>81</v>
      </c>
      <c r="AW376" s="13" t="s">
        <v>35</v>
      </c>
      <c r="AX376" s="13" t="s">
        <v>74</v>
      </c>
      <c r="AY376" s="254" t="s">
        <v>204</v>
      </c>
    </row>
    <row r="377" s="14" customFormat="1">
      <c r="A377" s="14"/>
      <c r="B377" s="255"/>
      <c r="C377" s="256"/>
      <c r="D377" s="240" t="s">
        <v>217</v>
      </c>
      <c r="E377" s="257" t="s">
        <v>19</v>
      </c>
      <c r="F377" s="258" t="s">
        <v>81</v>
      </c>
      <c r="G377" s="256"/>
      <c r="H377" s="259">
        <v>1</v>
      </c>
      <c r="I377" s="260"/>
      <c r="J377" s="256"/>
      <c r="K377" s="256"/>
      <c r="L377" s="261"/>
      <c r="M377" s="262"/>
      <c r="N377" s="263"/>
      <c r="O377" s="263"/>
      <c r="P377" s="263"/>
      <c r="Q377" s="263"/>
      <c r="R377" s="263"/>
      <c r="S377" s="263"/>
      <c r="T377" s="264"/>
      <c r="U377" s="14"/>
      <c r="V377" s="14"/>
      <c r="W377" s="14"/>
      <c r="X377" s="14"/>
      <c r="Y377" s="14"/>
      <c r="Z377" s="14"/>
      <c r="AA377" s="14"/>
      <c r="AB377" s="14"/>
      <c r="AC377" s="14"/>
      <c r="AD377" s="14"/>
      <c r="AE377" s="14"/>
      <c r="AT377" s="265" t="s">
        <v>217</v>
      </c>
      <c r="AU377" s="265" t="s">
        <v>83</v>
      </c>
      <c r="AV377" s="14" t="s">
        <v>83</v>
      </c>
      <c r="AW377" s="14" t="s">
        <v>35</v>
      </c>
      <c r="AX377" s="14" t="s">
        <v>81</v>
      </c>
      <c r="AY377" s="265" t="s">
        <v>204</v>
      </c>
    </row>
    <row r="378" s="2" customFormat="1" ht="21.75" customHeight="1">
      <c r="A378" s="38"/>
      <c r="B378" s="39"/>
      <c r="C378" s="227" t="s">
        <v>1348</v>
      </c>
      <c r="D378" s="227" t="s">
        <v>207</v>
      </c>
      <c r="E378" s="228" t="s">
        <v>1356</v>
      </c>
      <c r="F378" s="229" t="s">
        <v>1357</v>
      </c>
      <c r="G378" s="230" t="s">
        <v>525</v>
      </c>
      <c r="H378" s="231">
        <v>45.149999999999999</v>
      </c>
      <c r="I378" s="232"/>
      <c r="J378" s="233">
        <f>ROUND(I378*H378,2)</f>
        <v>0</v>
      </c>
      <c r="K378" s="229" t="s">
        <v>1006</v>
      </c>
      <c r="L378" s="44"/>
      <c r="M378" s="234" t="s">
        <v>19</v>
      </c>
      <c r="N378" s="235" t="s">
        <v>45</v>
      </c>
      <c r="O378" s="84"/>
      <c r="P378" s="236">
        <f>O378*H378</f>
        <v>0</v>
      </c>
      <c r="Q378" s="236">
        <v>0</v>
      </c>
      <c r="R378" s="236">
        <f>Q378*H378</f>
        <v>0</v>
      </c>
      <c r="S378" s="236">
        <v>0</v>
      </c>
      <c r="T378" s="237">
        <f>S378*H378</f>
        <v>0</v>
      </c>
      <c r="U378" s="38"/>
      <c r="V378" s="38"/>
      <c r="W378" s="38"/>
      <c r="X378" s="38"/>
      <c r="Y378" s="38"/>
      <c r="Z378" s="38"/>
      <c r="AA378" s="38"/>
      <c r="AB378" s="38"/>
      <c r="AC378" s="38"/>
      <c r="AD378" s="38"/>
      <c r="AE378" s="38"/>
      <c r="AR378" s="238" t="s">
        <v>104</v>
      </c>
      <c r="AT378" s="238" t="s">
        <v>207</v>
      </c>
      <c r="AU378" s="238" t="s">
        <v>83</v>
      </c>
      <c r="AY378" s="17" t="s">
        <v>204</v>
      </c>
      <c r="BE378" s="239">
        <f>IF(N378="základní",J378,0)</f>
        <v>0</v>
      </c>
      <c r="BF378" s="239">
        <f>IF(N378="snížená",J378,0)</f>
        <v>0</v>
      </c>
      <c r="BG378" s="239">
        <f>IF(N378="zákl. přenesená",J378,0)</f>
        <v>0</v>
      </c>
      <c r="BH378" s="239">
        <f>IF(N378="sníž. přenesená",J378,0)</f>
        <v>0</v>
      </c>
      <c r="BI378" s="239">
        <f>IF(N378="nulová",J378,0)</f>
        <v>0</v>
      </c>
      <c r="BJ378" s="17" t="s">
        <v>81</v>
      </c>
      <c r="BK378" s="239">
        <f>ROUND(I378*H378,2)</f>
        <v>0</v>
      </c>
      <c r="BL378" s="17" t="s">
        <v>104</v>
      </c>
      <c r="BM378" s="238" t="s">
        <v>1816</v>
      </c>
    </row>
    <row r="379" s="2" customFormat="1">
      <c r="A379" s="38"/>
      <c r="B379" s="39"/>
      <c r="C379" s="40"/>
      <c r="D379" s="240" t="s">
        <v>213</v>
      </c>
      <c r="E379" s="40"/>
      <c r="F379" s="241" t="s">
        <v>1359</v>
      </c>
      <c r="G379" s="40"/>
      <c r="H379" s="40"/>
      <c r="I379" s="147"/>
      <c r="J379" s="40"/>
      <c r="K379" s="40"/>
      <c r="L379" s="44"/>
      <c r="M379" s="242"/>
      <c r="N379" s="243"/>
      <c r="O379" s="84"/>
      <c r="P379" s="84"/>
      <c r="Q379" s="84"/>
      <c r="R379" s="84"/>
      <c r="S379" s="84"/>
      <c r="T379" s="85"/>
      <c r="U379" s="38"/>
      <c r="V379" s="38"/>
      <c r="W379" s="38"/>
      <c r="X379" s="38"/>
      <c r="Y379" s="38"/>
      <c r="Z379" s="38"/>
      <c r="AA379" s="38"/>
      <c r="AB379" s="38"/>
      <c r="AC379" s="38"/>
      <c r="AD379" s="38"/>
      <c r="AE379" s="38"/>
      <c r="AT379" s="17" t="s">
        <v>213</v>
      </c>
      <c r="AU379" s="17" t="s">
        <v>83</v>
      </c>
    </row>
    <row r="380" s="2" customFormat="1">
      <c r="A380" s="38"/>
      <c r="B380" s="39"/>
      <c r="C380" s="40"/>
      <c r="D380" s="240" t="s">
        <v>215</v>
      </c>
      <c r="E380" s="40"/>
      <c r="F380" s="244" t="s">
        <v>1360</v>
      </c>
      <c r="G380" s="40"/>
      <c r="H380" s="40"/>
      <c r="I380" s="147"/>
      <c r="J380" s="40"/>
      <c r="K380" s="40"/>
      <c r="L380" s="44"/>
      <c r="M380" s="242"/>
      <c r="N380" s="243"/>
      <c r="O380" s="84"/>
      <c r="P380" s="84"/>
      <c r="Q380" s="84"/>
      <c r="R380" s="84"/>
      <c r="S380" s="84"/>
      <c r="T380" s="85"/>
      <c r="U380" s="38"/>
      <c r="V380" s="38"/>
      <c r="W380" s="38"/>
      <c r="X380" s="38"/>
      <c r="Y380" s="38"/>
      <c r="Z380" s="38"/>
      <c r="AA380" s="38"/>
      <c r="AB380" s="38"/>
      <c r="AC380" s="38"/>
      <c r="AD380" s="38"/>
      <c r="AE380" s="38"/>
      <c r="AT380" s="17" t="s">
        <v>215</v>
      </c>
      <c r="AU380" s="17" t="s">
        <v>83</v>
      </c>
    </row>
    <row r="381" s="13" customFormat="1">
      <c r="A381" s="13"/>
      <c r="B381" s="245"/>
      <c r="C381" s="246"/>
      <c r="D381" s="240" t="s">
        <v>217</v>
      </c>
      <c r="E381" s="247" t="s">
        <v>19</v>
      </c>
      <c r="F381" s="248" t="s">
        <v>1361</v>
      </c>
      <c r="G381" s="246"/>
      <c r="H381" s="247" t="s">
        <v>19</v>
      </c>
      <c r="I381" s="249"/>
      <c r="J381" s="246"/>
      <c r="K381" s="246"/>
      <c r="L381" s="250"/>
      <c r="M381" s="251"/>
      <c r="N381" s="252"/>
      <c r="O381" s="252"/>
      <c r="P381" s="252"/>
      <c r="Q381" s="252"/>
      <c r="R381" s="252"/>
      <c r="S381" s="252"/>
      <c r="T381" s="253"/>
      <c r="U381" s="13"/>
      <c r="V381" s="13"/>
      <c r="W381" s="13"/>
      <c r="X381" s="13"/>
      <c r="Y381" s="13"/>
      <c r="Z381" s="13"/>
      <c r="AA381" s="13"/>
      <c r="AB381" s="13"/>
      <c r="AC381" s="13"/>
      <c r="AD381" s="13"/>
      <c r="AE381" s="13"/>
      <c r="AT381" s="254" t="s">
        <v>217</v>
      </c>
      <c r="AU381" s="254" t="s">
        <v>83</v>
      </c>
      <c r="AV381" s="13" t="s">
        <v>81</v>
      </c>
      <c r="AW381" s="13" t="s">
        <v>35</v>
      </c>
      <c r="AX381" s="13" t="s">
        <v>74</v>
      </c>
      <c r="AY381" s="254" t="s">
        <v>204</v>
      </c>
    </row>
    <row r="382" s="14" customFormat="1">
      <c r="A382" s="14"/>
      <c r="B382" s="255"/>
      <c r="C382" s="256"/>
      <c r="D382" s="240" t="s">
        <v>217</v>
      </c>
      <c r="E382" s="257" t="s">
        <v>19</v>
      </c>
      <c r="F382" s="258" t="s">
        <v>1817</v>
      </c>
      <c r="G382" s="256"/>
      <c r="H382" s="259">
        <v>45.149999999999999</v>
      </c>
      <c r="I382" s="260"/>
      <c r="J382" s="256"/>
      <c r="K382" s="256"/>
      <c r="L382" s="261"/>
      <c r="M382" s="262"/>
      <c r="N382" s="263"/>
      <c r="O382" s="263"/>
      <c r="P382" s="263"/>
      <c r="Q382" s="263"/>
      <c r="R382" s="263"/>
      <c r="S382" s="263"/>
      <c r="T382" s="264"/>
      <c r="U382" s="14"/>
      <c r="V382" s="14"/>
      <c r="W382" s="14"/>
      <c r="X382" s="14"/>
      <c r="Y382" s="14"/>
      <c r="Z382" s="14"/>
      <c r="AA382" s="14"/>
      <c r="AB382" s="14"/>
      <c r="AC382" s="14"/>
      <c r="AD382" s="14"/>
      <c r="AE382" s="14"/>
      <c r="AT382" s="265" t="s">
        <v>217</v>
      </c>
      <c r="AU382" s="265" t="s">
        <v>83</v>
      </c>
      <c r="AV382" s="14" t="s">
        <v>83</v>
      </c>
      <c r="AW382" s="14" t="s">
        <v>35</v>
      </c>
      <c r="AX382" s="14" t="s">
        <v>81</v>
      </c>
      <c r="AY382" s="265" t="s">
        <v>204</v>
      </c>
    </row>
    <row r="383" s="2" customFormat="1" ht="21.75" customHeight="1">
      <c r="A383" s="38"/>
      <c r="B383" s="39"/>
      <c r="C383" s="227" t="s">
        <v>1355</v>
      </c>
      <c r="D383" s="227" t="s">
        <v>207</v>
      </c>
      <c r="E383" s="228" t="s">
        <v>1364</v>
      </c>
      <c r="F383" s="229" t="s">
        <v>1365</v>
      </c>
      <c r="G383" s="230" t="s">
        <v>525</v>
      </c>
      <c r="H383" s="231">
        <v>677.25</v>
      </c>
      <c r="I383" s="232"/>
      <c r="J383" s="233">
        <f>ROUND(I383*H383,2)</f>
        <v>0</v>
      </c>
      <c r="K383" s="229" t="s">
        <v>1006</v>
      </c>
      <c r="L383" s="44"/>
      <c r="M383" s="234" t="s">
        <v>19</v>
      </c>
      <c r="N383" s="235" t="s">
        <v>45</v>
      </c>
      <c r="O383" s="84"/>
      <c r="P383" s="236">
        <f>O383*H383</f>
        <v>0</v>
      </c>
      <c r="Q383" s="236">
        <v>0</v>
      </c>
      <c r="R383" s="236">
        <f>Q383*H383</f>
        <v>0</v>
      </c>
      <c r="S383" s="236">
        <v>0</v>
      </c>
      <c r="T383" s="237">
        <f>S383*H383</f>
        <v>0</v>
      </c>
      <c r="U383" s="38"/>
      <c r="V383" s="38"/>
      <c r="W383" s="38"/>
      <c r="X383" s="38"/>
      <c r="Y383" s="38"/>
      <c r="Z383" s="38"/>
      <c r="AA383" s="38"/>
      <c r="AB383" s="38"/>
      <c r="AC383" s="38"/>
      <c r="AD383" s="38"/>
      <c r="AE383" s="38"/>
      <c r="AR383" s="238" t="s">
        <v>104</v>
      </c>
      <c r="AT383" s="238" t="s">
        <v>207</v>
      </c>
      <c r="AU383" s="238" t="s">
        <v>83</v>
      </c>
      <c r="AY383" s="17" t="s">
        <v>204</v>
      </c>
      <c r="BE383" s="239">
        <f>IF(N383="základní",J383,0)</f>
        <v>0</v>
      </c>
      <c r="BF383" s="239">
        <f>IF(N383="snížená",J383,0)</f>
        <v>0</v>
      </c>
      <c r="BG383" s="239">
        <f>IF(N383="zákl. přenesená",J383,0)</f>
        <v>0</v>
      </c>
      <c r="BH383" s="239">
        <f>IF(N383="sníž. přenesená",J383,0)</f>
        <v>0</v>
      </c>
      <c r="BI383" s="239">
        <f>IF(N383="nulová",J383,0)</f>
        <v>0</v>
      </c>
      <c r="BJ383" s="17" t="s">
        <v>81</v>
      </c>
      <c r="BK383" s="239">
        <f>ROUND(I383*H383,2)</f>
        <v>0</v>
      </c>
      <c r="BL383" s="17" t="s">
        <v>104</v>
      </c>
      <c r="BM383" s="238" t="s">
        <v>1818</v>
      </c>
    </row>
    <row r="384" s="2" customFormat="1">
      <c r="A384" s="38"/>
      <c r="B384" s="39"/>
      <c r="C384" s="40"/>
      <c r="D384" s="240" t="s">
        <v>213</v>
      </c>
      <c r="E384" s="40"/>
      <c r="F384" s="241" t="s">
        <v>1367</v>
      </c>
      <c r="G384" s="40"/>
      <c r="H384" s="40"/>
      <c r="I384" s="147"/>
      <c r="J384" s="40"/>
      <c r="K384" s="40"/>
      <c r="L384" s="44"/>
      <c r="M384" s="242"/>
      <c r="N384" s="243"/>
      <c r="O384" s="84"/>
      <c r="P384" s="84"/>
      <c r="Q384" s="84"/>
      <c r="R384" s="84"/>
      <c r="S384" s="84"/>
      <c r="T384" s="85"/>
      <c r="U384" s="38"/>
      <c r="V384" s="38"/>
      <c r="W384" s="38"/>
      <c r="X384" s="38"/>
      <c r="Y384" s="38"/>
      <c r="Z384" s="38"/>
      <c r="AA384" s="38"/>
      <c r="AB384" s="38"/>
      <c r="AC384" s="38"/>
      <c r="AD384" s="38"/>
      <c r="AE384" s="38"/>
      <c r="AT384" s="17" t="s">
        <v>213</v>
      </c>
      <c r="AU384" s="17" t="s">
        <v>83</v>
      </c>
    </row>
    <row r="385" s="2" customFormat="1">
      <c r="A385" s="38"/>
      <c r="B385" s="39"/>
      <c r="C385" s="40"/>
      <c r="D385" s="240" t="s">
        <v>215</v>
      </c>
      <c r="E385" s="40"/>
      <c r="F385" s="244" t="s">
        <v>1360</v>
      </c>
      <c r="G385" s="40"/>
      <c r="H385" s="40"/>
      <c r="I385" s="147"/>
      <c r="J385" s="40"/>
      <c r="K385" s="40"/>
      <c r="L385" s="44"/>
      <c r="M385" s="242"/>
      <c r="N385" s="243"/>
      <c r="O385" s="84"/>
      <c r="P385" s="84"/>
      <c r="Q385" s="84"/>
      <c r="R385" s="84"/>
      <c r="S385" s="84"/>
      <c r="T385" s="85"/>
      <c r="U385" s="38"/>
      <c r="V385" s="38"/>
      <c r="W385" s="38"/>
      <c r="X385" s="38"/>
      <c r="Y385" s="38"/>
      <c r="Z385" s="38"/>
      <c r="AA385" s="38"/>
      <c r="AB385" s="38"/>
      <c r="AC385" s="38"/>
      <c r="AD385" s="38"/>
      <c r="AE385" s="38"/>
      <c r="AT385" s="17" t="s">
        <v>215</v>
      </c>
      <c r="AU385" s="17" t="s">
        <v>83</v>
      </c>
    </row>
    <row r="386" s="2" customFormat="1">
      <c r="A386" s="38"/>
      <c r="B386" s="39"/>
      <c r="C386" s="40"/>
      <c r="D386" s="240" t="s">
        <v>240</v>
      </c>
      <c r="E386" s="40"/>
      <c r="F386" s="244" t="s">
        <v>1368</v>
      </c>
      <c r="G386" s="40"/>
      <c r="H386" s="40"/>
      <c r="I386" s="147"/>
      <c r="J386" s="40"/>
      <c r="K386" s="40"/>
      <c r="L386" s="44"/>
      <c r="M386" s="242"/>
      <c r="N386" s="243"/>
      <c r="O386" s="84"/>
      <c r="P386" s="84"/>
      <c r="Q386" s="84"/>
      <c r="R386" s="84"/>
      <c r="S386" s="84"/>
      <c r="T386" s="85"/>
      <c r="U386" s="38"/>
      <c r="V386" s="38"/>
      <c r="W386" s="38"/>
      <c r="X386" s="38"/>
      <c r="Y386" s="38"/>
      <c r="Z386" s="38"/>
      <c r="AA386" s="38"/>
      <c r="AB386" s="38"/>
      <c r="AC386" s="38"/>
      <c r="AD386" s="38"/>
      <c r="AE386" s="38"/>
      <c r="AT386" s="17" t="s">
        <v>240</v>
      </c>
      <c r="AU386" s="17" t="s">
        <v>83</v>
      </c>
    </row>
    <row r="387" s="14" customFormat="1">
      <c r="A387" s="14"/>
      <c r="B387" s="255"/>
      <c r="C387" s="256"/>
      <c r="D387" s="240" t="s">
        <v>217</v>
      </c>
      <c r="E387" s="257" t="s">
        <v>19</v>
      </c>
      <c r="F387" s="258" t="s">
        <v>1819</v>
      </c>
      <c r="G387" s="256"/>
      <c r="H387" s="259">
        <v>677.25</v>
      </c>
      <c r="I387" s="260"/>
      <c r="J387" s="256"/>
      <c r="K387" s="256"/>
      <c r="L387" s="261"/>
      <c r="M387" s="262"/>
      <c r="N387" s="263"/>
      <c r="O387" s="263"/>
      <c r="P387" s="263"/>
      <c r="Q387" s="263"/>
      <c r="R387" s="263"/>
      <c r="S387" s="263"/>
      <c r="T387" s="264"/>
      <c r="U387" s="14"/>
      <c r="V387" s="14"/>
      <c r="W387" s="14"/>
      <c r="X387" s="14"/>
      <c r="Y387" s="14"/>
      <c r="Z387" s="14"/>
      <c r="AA387" s="14"/>
      <c r="AB387" s="14"/>
      <c r="AC387" s="14"/>
      <c r="AD387" s="14"/>
      <c r="AE387" s="14"/>
      <c r="AT387" s="265" t="s">
        <v>217</v>
      </c>
      <c r="AU387" s="265" t="s">
        <v>83</v>
      </c>
      <c r="AV387" s="14" t="s">
        <v>83</v>
      </c>
      <c r="AW387" s="14" t="s">
        <v>35</v>
      </c>
      <c r="AX387" s="14" t="s">
        <v>81</v>
      </c>
      <c r="AY387" s="265" t="s">
        <v>204</v>
      </c>
    </row>
    <row r="388" s="2" customFormat="1" ht="21.75" customHeight="1">
      <c r="A388" s="38"/>
      <c r="B388" s="39"/>
      <c r="C388" s="227" t="s">
        <v>1363</v>
      </c>
      <c r="D388" s="227" t="s">
        <v>207</v>
      </c>
      <c r="E388" s="228" t="s">
        <v>1371</v>
      </c>
      <c r="F388" s="229" t="s">
        <v>1372</v>
      </c>
      <c r="G388" s="230" t="s">
        <v>525</v>
      </c>
      <c r="H388" s="231">
        <v>45.149999999999999</v>
      </c>
      <c r="I388" s="232"/>
      <c r="J388" s="233">
        <f>ROUND(I388*H388,2)</f>
        <v>0</v>
      </c>
      <c r="K388" s="229" t="s">
        <v>1006</v>
      </c>
      <c r="L388" s="44"/>
      <c r="M388" s="234" t="s">
        <v>19</v>
      </c>
      <c r="N388" s="235" t="s">
        <v>45</v>
      </c>
      <c r="O388" s="84"/>
      <c r="P388" s="236">
        <f>O388*H388</f>
        <v>0</v>
      </c>
      <c r="Q388" s="236">
        <v>0</v>
      </c>
      <c r="R388" s="236">
        <f>Q388*H388</f>
        <v>0</v>
      </c>
      <c r="S388" s="236">
        <v>0</v>
      </c>
      <c r="T388" s="237">
        <f>S388*H388</f>
        <v>0</v>
      </c>
      <c r="U388" s="38"/>
      <c r="V388" s="38"/>
      <c r="W388" s="38"/>
      <c r="X388" s="38"/>
      <c r="Y388" s="38"/>
      <c r="Z388" s="38"/>
      <c r="AA388" s="38"/>
      <c r="AB388" s="38"/>
      <c r="AC388" s="38"/>
      <c r="AD388" s="38"/>
      <c r="AE388" s="38"/>
      <c r="AR388" s="238" t="s">
        <v>104</v>
      </c>
      <c r="AT388" s="238" t="s">
        <v>207</v>
      </c>
      <c r="AU388" s="238" t="s">
        <v>83</v>
      </c>
      <c r="AY388" s="17" t="s">
        <v>204</v>
      </c>
      <c r="BE388" s="239">
        <f>IF(N388="základní",J388,0)</f>
        <v>0</v>
      </c>
      <c r="BF388" s="239">
        <f>IF(N388="snížená",J388,0)</f>
        <v>0</v>
      </c>
      <c r="BG388" s="239">
        <f>IF(N388="zákl. přenesená",J388,0)</f>
        <v>0</v>
      </c>
      <c r="BH388" s="239">
        <f>IF(N388="sníž. přenesená",J388,0)</f>
        <v>0</v>
      </c>
      <c r="BI388" s="239">
        <f>IF(N388="nulová",J388,0)</f>
        <v>0</v>
      </c>
      <c r="BJ388" s="17" t="s">
        <v>81</v>
      </c>
      <c r="BK388" s="239">
        <f>ROUND(I388*H388,2)</f>
        <v>0</v>
      </c>
      <c r="BL388" s="17" t="s">
        <v>104</v>
      </c>
      <c r="BM388" s="238" t="s">
        <v>1820</v>
      </c>
    </row>
    <row r="389" s="2" customFormat="1">
      <c r="A389" s="38"/>
      <c r="B389" s="39"/>
      <c r="C389" s="40"/>
      <c r="D389" s="240" t="s">
        <v>213</v>
      </c>
      <c r="E389" s="40"/>
      <c r="F389" s="241" t="s">
        <v>1374</v>
      </c>
      <c r="G389" s="40"/>
      <c r="H389" s="40"/>
      <c r="I389" s="147"/>
      <c r="J389" s="40"/>
      <c r="K389" s="40"/>
      <c r="L389" s="44"/>
      <c r="M389" s="242"/>
      <c r="N389" s="243"/>
      <c r="O389" s="84"/>
      <c r="P389" s="84"/>
      <c r="Q389" s="84"/>
      <c r="R389" s="84"/>
      <c r="S389" s="84"/>
      <c r="T389" s="85"/>
      <c r="U389" s="38"/>
      <c r="V389" s="38"/>
      <c r="W389" s="38"/>
      <c r="X389" s="38"/>
      <c r="Y389" s="38"/>
      <c r="Z389" s="38"/>
      <c r="AA389" s="38"/>
      <c r="AB389" s="38"/>
      <c r="AC389" s="38"/>
      <c r="AD389" s="38"/>
      <c r="AE389" s="38"/>
      <c r="AT389" s="17" t="s">
        <v>213</v>
      </c>
      <c r="AU389" s="17" t="s">
        <v>83</v>
      </c>
    </row>
    <row r="390" s="2" customFormat="1">
      <c r="A390" s="38"/>
      <c r="B390" s="39"/>
      <c r="C390" s="40"/>
      <c r="D390" s="240" t="s">
        <v>215</v>
      </c>
      <c r="E390" s="40"/>
      <c r="F390" s="244" t="s">
        <v>1375</v>
      </c>
      <c r="G390" s="40"/>
      <c r="H390" s="40"/>
      <c r="I390" s="147"/>
      <c r="J390" s="40"/>
      <c r="K390" s="40"/>
      <c r="L390" s="44"/>
      <c r="M390" s="242"/>
      <c r="N390" s="243"/>
      <c r="O390" s="84"/>
      <c r="P390" s="84"/>
      <c r="Q390" s="84"/>
      <c r="R390" s="84"/>
      <c r="S390" s="84"/>
      <c r="T390" s="85"/>
      <c r="U390" s="38"/>
      <c r="V390" s="38"/>
      <c r="W390" s="38"/>
      <c r="X390" s="38"/>
      <c r="Y390" s="38"/>
      <c r="Z390" s="38"/>
      <c r="AA390" s="38"/>
      <c r="AB390" s="38"/>
      <c r="AC390" s="38"/>
      <c r="AD390" s="38"/>
      <c r="AE390" s="38"/>
      <c r="AT390" s="17" t="s">
        <v>215</v>
      </c>
      <c r="AU390" s="17" t="s">
        <v>83</v>
      </c>
    </row>
    <row r="391" s="2" customFormat="1" ht="21.75" customHeight="1">
      <c r="A391" s="38"/>
      <c r="B391" s="39"/>
      <c r="C391" s="227" t="s">
        <v>1370</v>
      </c>
      <c r="D391" s="227" t="s">
        <v>207</v>
      </c>
      <c r="E391" s="228" t="s">
        <v>1377</v>
      </c>
      <c r="F391" s="229" t="s">
        <v>1378</v>
      </c>
      <c r="G391" s="230" t="s">
        <v>261</v>
      </c>
      <c r="H391" s="231">
        <v>27.899999999999999</v>
      </c>
      <c r="I391" s="232"/>
      <c r="J391" s="233">
        <f>ROUND(I391*H391,2)</f>
        <v>0</v>
      </c>
      <c r="K391" s="229" t="s">
        <v>1006</v>
      </c>
      <c r="L391" s="44"/>
      <c r="M391" s="234" t="s">
        <v>19</v>
      </c>
      <c r="N391" s="235" t="s">
        <v>45</v>
      </c>
      <c r="O391" s="84"/>
      <c r="P391" s="236">
        <f>O391*H391</f>
        <v>0</v>
      </c>
      <c r="Q391" s="236">
        <v>0</v>
      </c>
      <c r="R391" s="236">
        <f>Q391*H391</f>
        <v>0</v>
      </c>
      <c r="S391" s="236">
        <v>0</v>
      </c>
      <c r="T391" s="237">
        <f>S391*H391</f>
        <v>0</v>
      </c>
      <c r="U391" s="38"/>
      <c r="V391" s="38"/>
      <c r="W391" s="38"/>
      <c r="X391" s="38"/>
      <c r="Y391" s="38"/>
      <c r="Z391" s="38"/>
      <c r="AA391" s="38"/>
      <c r="AB391" s="38"/>
      <c r="AC391" s="38"/>
      <c r="AD391" s="38"/>
      <c r="AE391" s="38"/>
      <c r="AR391" s="238" t="s">
        <v>104</v>
      </c>
      <c r="AT391" s="238" t="s">
        <v>207</v>
      </c>
      <c r="AU391" s="238" t="s">
        <v>83</v>
      </c>
      <c r="AY391" s="17" t="s">
        <v>204</v>
      </c>
      <c r="BE391" s="239">
        <f>IF(N391="základní",J391,0)</f>
        <v>0</v>
      </c>
      <c r="BF391" s="239">
        <f>IF(N391="snížená",J391,0)</f>
        <v>0</v>
      </c>
      <c r="BG391" s="239">
        <f>IF(N391="zákl. přenesená",J391,0)</f>
        <v>0</v>
      </c>
      <c r="BH391" s="239">
        <f>IF(N391="sníž. přenesená",J391,0)</f>
        <v>0</v>
      </c>
      <c r="BI391" s="239">
        <f>IF(N391="nulová",J391,0)</f>
        <v>0</v>
      </c>
      <c r="BJ391" s="17" t="s">
        <v>81</v>
      </c>
      <c r="BK391" s="239">
        <f>ROUND(I391*H391,2)</f>
        <v>0</v>
      </c>
      <c r="BL391" s="17" t="s">
        <v>104</v>
      </c>
      <c r="BM391" s="238" t="s">
        <v>1821</v>
      </c>
    </row>
    <row r="392" s="2" customFormat="1">
      <c r="A392" s="38"/>
      <c r="B392" s="39"/>
      <c r="C392" s="40"/>
      <c r="D392" s="240" t="s">
        <v>213</v>
      </c>
      <c r="E392" s="40"/>
      <c r="F392" s="241" t="s">
        <v>1380</v>
      </c>
      <c r="G392" s="40"/>
      <c r="H392" s="40"/>
      <c r="I392" s="147"/>
      <c r="J392" s="40"/>
      <c r="K392" s="40"/>
      <c r="L392" s="44"/>
      <c r="M392" s="242"/>
      <c r="N392" s="243"/>
      <c r="O392" s="84"/>
      <c r="P392" s="84"/>
      <c r="Q392" s="84"/>
      <c r="R392" s="84"/>
      <c r="S392" s="84"/>
      <c r="T392" s="85"/>
      <c r="U392" s="38"/>
      <c r="V392" s="38"/>
      <c r="W392" s="38"/>
      <c r="X392" s="38"/>
      <c r="Y392" s="38"/>
      <c r="Z392" s="38"/>
      <c r="AA392" s="38"/>
      <c r="AB392" s="38"/>
      <c r="AC392" s="38"/>
      <c r="AD392" s="38"/>
      <c r="AE392" s="38"/>
      <c r="AT392" s="17" t="s">
        <v>213</v>
      </c>
      <c r="AU392" s="17" t="s">
        <v>83</v>
      </c>
    </row>
    <row r="393" s="2" customFormat="1">
      <c r="A393" s="38"/>
      <c r="B393" s="39"/>
      <c r="C393" s="40"/>
      <c r="D393" s="240" t="s">
        <v>215</v>
      </c>
      <c r="E393" s="40"/>
      <c r="F393" s="244" t="s">
        <v>1381</v>
      </c>
      <c r="G393" s="40"/>
      <c r="H393" s="40"/>
      <c r="I393" s="147"/>
      <c r="J393" s="40"/>
      <c r="K393" s="40"/>
      <c r="L393" s="44"/>
      <c r="M393" s="242"/>
      <c r="N393" s="243"/>
      <c r="O393" s="84"/>
      <c r="P393" s="84"/>
      <c r="Q393" s="84"/>
      <c r="R393" s="84"/>
      <c r="S393" s="84"/>
      <c r="T393" s="85"/>
      <c r="U393" s="38"/>
      <c r="V393" s="38"/>
      <c r="W393" s="38"/>
      <c r="X393" s="38"/>
      <c r="Y393" s="38"/>
      <c r="Z393" s="38"/>
      <c r="AA393" s="38"/>
      <c r="AB393" s="38"/>
      <c r="AC393" s="38"/>
      <c r="AD393" s="38"/>
      <c r="AE393" s="38"/>
      <c r="AT393" s="17" t="s">
        <v>215</v>
      </c>
      <c r="AU393" s="17" t="s">
        <v>83</v>
      </c>
    </row>
    <row r="394" s="13" customFormat="1">
      <c r="A394" s="13"/>
      <c r="B394" s="245"/>
      <c r="C394" s="246"/>
      <c r="D394" s="240" t="s">
        <v>217</v>
      </c>
      <c r="E394" s="247" t="s">
        <v>19</v>
      </c>
      <c r="F394" s="248" t="s">
        <v>1382</v>
      </c>
      <c r="G394" s="246"/>
      <c r="H394" s="247" t="s">
        <v>19</v>
      </c>
      <c r="I394" s="249"/>
      <c r="J394" s="246"/>
      <c r="K394" s="246"/>
      <c r="L394" s="250"/>
      <c r="M394" s="251"/>
      <c r="N394" s="252"/>
      <c r="O394" s="252"/>
      <c r="P394" s="252"/>
      <c r="Q394" s="252"/>
      <c r="R394" s="252"/>
      <c r="S394" s="252"/>
      <c r="T394" s="253"/>
      <c r="U394" s="13"/>
      <c r="V394" s="13"/>
      <c r="W394" s="13"/>
      <c r="X394" s="13"/>
      <c r="Y394" s="13"/>
      <c r="Z394" s="13"/>
      <c r="AA394" s="13"/>
      <c r="AB394" s="13"/>
      <c r="AC394" s="13"/>
      <c r="AD394" s="13"/>
      <c r="AE394" s="13"/>
      <c r="AT394" s="254" t="s">
        <v>217</v>
      </c>
      <c r="AU394" s="254" t="s">
        <v>83</v>
      </c>
      <c r="AV394" s="13" t="s">
        <v>81</v>
      </c>
      <c r="AW394" s="13" t="s">
        <v>35</v>
      </c>
      <c r="AX394" s="13" t="s">
        <v>74</v>
      </c>
      <c r="AY394" s="254" t="s">
        <v>204</v>
      </c>
    </row>
    <row r="395" s="14" customFormat="1">
      <c r="A395" s="14"/>
      <c r="B395" s="255"/>
      <c r="C395" s="256"/>
      <c r="D395" s="240" t="s">
        <v>217</v>
      </c>
      <c r="E395" s="257" t="s">
        <v>19</v>
      </c>
      <c r="F395" s="258" t="s">
        <v>1822</v>
      </c>
      <c r="G395" s="256"/>
      <c r="H395" s="259">
        <v>27.899999999999999</v>
      </c>
      <c r="I395" s="260"/>
      <c r="J395" s="256"/>
      <c r="K395" s="256"/>
      <c r="L395" s="261"/>
      <c r="M395" s="262"/>
      <c r="N395" s="263"/>
      <c r="O395" s="263"/>
      <c r="P395" s="263"/>
      <c r="Q395" s="263"/>
      <c r="R395" s="263"/>
      <c r="S395" s="263"/>
      <c r="T395" s="264"/>
      <c r="U395" s="14"/>
      <c r="V395" s="14"/>
      <c r="W395" s="14"/>
      <c r="X395" s="14"/>
      <c r="Y395" s="14"/>
      <c r="Z395" s="14"/>
      <c r="AA395" s="14"/>
      <c r="AB395" s="14"/>
      <c r="AC395" s="14"/>
      <c r="AD395" s="14"/>
      <c r="AE395" s="14"/>
      <c r="AT395" s="265" t="s">
        <v>217</v>
      </c>
      <c r="AU395" s="265" t="s">
        <v>83</v>
      </c>
      <c r="AV395" s="14" t="s">
        <v>83</v>
      </c>
      <c r="AW395" s="14" t="s">
        <v>35</v>
      </c>
      <c r="AX395" s="14" t="s">
        <v>81</v>
      </c>
      <c r="AY395" s="265" t="s">
        <v>204</v>
      </c>
    </row>
    <row r="396" s="2" customFormat="1" ht="21.75" customHeight="1">
      <c r="A396" s="38"/>
      <c r="B396" s="39"/>
      <c r="C396" s="227" t="s">
        <v>1376</v>
      </c>
      <c r="D396" s="227" t="s">
        <v>207</v>
      </c>
      <c r="E396" s="228" t="s">
        <v>1385</v>
      </c>
      <c r="F396" s="229" t="s">
        <v>1386</v>
      </c>
      <c r="G396" s="230" t="s">
        <v>261</v>
      </c>
      <c r="H396" s="231">
        <v>418.5</v>
      </c>
      <c r="I396" s="232"/>
      <c r="J396" s="233">
        <f>ROUND(I396*H396,2)</f>
        <v>0</v>
      </c>
      <c r="K396" s="229" t="s">
        <v>1006</v>
      </c>
      <c r="L396" s="44"/>
      <c r="M396" s="234" t="s">
        <v>19</v>
      </c>
      <c r="N396" s="235" t="s">
        <v>45</v>
      </c>
      <c r="O396" s="84"/>
      <c r="P396" s="236">
        <f>O396*H396</f>
        <v>0</v>
      </c>
      <c r="Q396" s="236">
        <v>0</v>
      </c>
      <c r="R396" s="236">
        <f>Q396*H396</f>
        <v>0</v>
      </c>
      <c r="S396" s="236">
        <v>0</v>
      </c>
      <c r="T396" s="237">
        <f>S396*H396</f>
        <v>0</v>
      </c>
      <c r="U396" s="38"/>
      <c r="V396" s="38"/>
      <c r="W396" s="38"/>
      <c r="X396" s="38"/>
      <c r="Y396" s="38"/>
      <c r="Z396" s="38"/>
      <c r="AA396" s="38"/>
      <c r="AB396" s="38"/>
      <c r="AC396" s="38"/>
      <c r="AD396" s="38"/>
      <c r="AE396" s="38"/>
      <c r="AR396" s="238" t="s">
        <v>104</v>
      </c>
      <c r="AT396" s="238" t="s">
        <v>207</v>
      </c>
      <c r="AU396" s="238" t="s">
        <v>83</v>
      </c>
      <c r="AY396" s="17" t="s">
        <v>204</v>
      </c>
      <c r="BE396" s="239">
        <f>IF(N396="základní",J396,0)</f>
        <v>0</v>
      </c>
      <c r="BF396" s="239">
        <f>IF(N396="snížená",J396,0)</f>
        <v>0</v>
      </c>
      <c r="BG396" s="239">
        <f>IF(N396="zákl. přenesená",J396,0)</f>
        <v>0</v>
      </c>
      <c r="BH396" s="239">
        <f>IF(N396="sníž. přenesená",J396,0)</f>
        <v>0</v>
      </c>
      <c r="BI396" s="239">
        <f>IF(N396="nulová",J396,0)</f>
        <v>0</v>
      </c>
      <c r="BJ396" s="17" t="s">
        <v>81</v>
      </c>
      <c r="BK396" s="239">
        <f>ROUND(I396*H396,2)</f>
        <v>0</v>
      </c>
      <c r="BL396" s="17" t="s">
        <v>104</v>
      </c>
      <c r="BM396" s="238" t="s">
        <v>1823</v>
      </c>
    </row>
    <row r="397" s="2" customFormat="1">
      <c r="A397" s="38"/>
      <c r="B397" s="39"/>
      <c r="C397" s="40"/>
      <c r="D397" s="240" t="s">
        <v>213</v>
      </c>
      <c r="E397" s="40"/>
      <c r="F397" s="241" t="s">
        <v>1388</v>
      </c>
      <c r="G397" s="40"/>
      <c r="H397" s="40"/>
      <c r="I397" s="147"/>
      <c r="J397" s="40"/>
      <c r="K397" s="40"/>
      <c r="L397" s="44"/>
      <c r="M397" s="242"/>
      <c r="N397" s="243"/>
      <c r="O397" s="84"/>
      <c r="P397" s="84"/>
      <c r="Q397" s="84"/>
      <c r="R397" s="84"/>
      <c r="S397" s="84"/>
      <c r="T397" s="85"/>
      <c r="U397" s="38"/>
      <c r="V397" s="38"/>
      <c r="W397" s="38"/>
      <c r="X397" s="38"/>
      <c r="Y397" s="38"/>
      <c r="Z397" s="38"/>
      <c r="AA397" s="38"/>
      <c r="AB397" s="38"/>
      <c r="AC397" s="38"/>
      <c r="AD397" s="38"/>
      <c r="AE397" s="38"/>
      <c r="AT397" s="17" t="s">
        <v>213</v>
      </c>
      <c r="AU397" s="17" t="s">
        <v>83</v>
      </c>
    </row>
    <row r="398" s="2" customFormat="1">
      <c r="A398" s="38"/>
      <c r="B398" s="39"/>
      <c r="C398" s="40"/>
      <c r="D398" s="240" t="s">
        <v>215</v>
      </c>
      <c r="E398" s="40"/>
      <c r="F398" s="244" t="s">
        <v>1381</v>
      </c>
      <c r="G398" s="40"/>
      <c r="H398" s="40"/>
      <c r="I398" s="147"/>
      <c r="J398" s="40"/>
      <c r="K398" s="40"/>
      <c r="L398" s="44"/>
      <c r="M398" s="242"/>
      <c r="N398" s="243"/>
      <c r="O398" s="84"/>
      <c r="P398" s="84"/>
      <c r="Q398" s="84"/>
      <c r="R398" s="84"/>
      <c r="S398" s="84"/>
      <c r="T398" s="85"/>
      <c r="U398" s="38"/>
      <c r="V398" s="38"/>
      <c r="W398" s="38"/>
      <c r="X398" s="38"/>
      <c r="Y398" s="38"/>
      <c r="Z398" s="38"/>
      <c r="AA398" s="38"/>
      <c r="AB398" s="38"/>
      <c r="AC398" s="38"/>
      <c r="AD398" s="38"/>
      <c r="AE398" s="38"/>
      <c r="AT398" s="17" t="s">
        <v>215</v>
      </c>
      <c r="AU398" s="17" t="s">
        <v>83</v>
      </c>
    </row>
    <row r="399" s="2" customFormat="1">
      <c r="A399" s="38"/>
      <c r="B399" s="39"/>
      <c r="C399" s="40"/>
      <c r="D399" s="240" t="s">
        <v>240</v>
      </c>
      <c r="E399" s="40"/>
      <c r="F399" s="244" t="s">
        <v>1368</v>
      </c>
      <c r="G399" s="40"/>
      <c r="H399" s="40"/>
      <c r="I399" s="147"/>
      <c r="J399" s="40"/>
      <c r="K399" s="40"/>
      <c r="L399" s="44"/>
      <c r="M399" s="242"/>
      <c r="N399" s="243"/>
      <c r="O399" s="84"/>
      <c r="P399" s="84"/>
      <c r="Q399" s="84"/>
      <c r="R399" s="84"/>
      <c r="S399" s="84"/>
      <c r="T399" s="85"/>
      <c r="U399" s="38"/>
      <c r="V399" s="38"/>
      <c r="W399" s="38"/>
      <c r="X399" s="38"/>
      <c r="Y399" s="38"/>
      <c r="Z399" s="38"/>
      <c r="AA399" s="38"/>
      <c r="AB399" s="38"/>
      <c r="AC399" s="38"/>
      <c r="AD399" s="38"/>
      <c r="AE399" s="38"/>
      <c r="AT399" s="17" t="s">
        <v>240</v>
      </c>
      <c r="AU399" s="17" t="s">
        <v>83</v>
      </c>
    </row>
    <row r="400" s="14" customFormat="1">
      <c r="A400" s="14"/>
      <c r="B400" s="255"/>
      <c r="C400" s="256"/>
      <c r="D400" s="240" t="s">
        <v>217</v>
      </c>
      <c r="E400" s="257" t="s">
        <v>19</v>
      </c>
      <c r="F400" s="258" t="s">
        <v>1824</v>
      </c>
      <c r="G400" s="256"/>
      <c r="H400" s="259">
        <v>418.5</v>
      </c>
      <c r="I400" s="260"/>
      <c r="J400" s="256"/>
      <c r="K400" s="256"/>
      <c r="L400" s="261"/>
      <c r="M400" s="262"/>
      <c r="N400" s="263"/>
      <c r="O400" s="263"/>
      <c r="P400" s="263"/>
      <c r="Q400" s="263"/>
      <c r="R400" s="263"/>
      <c r="S400" s="263"/>
      <c r="T400" s="264"/>
      <c r="U400" s="14"/>
      <c r="V400" s="14"/>
      <c r="W400" s="14"/>
      <c r="X400" s="14"/>
      <c r="Y400" s="14"/>
      <c r="Z400" s="14"/>
      <c r="AA400" s="14"/>
      <c r="AB400" s="14"/>
      <c r="AC400" s="14"/>
      <c r="AD400" s="14"/>
      <c r="AE400" s="14"/>
      <c r="AT400" s="265" t="s">
        <v>217</v>
      </c>
      <c r="AU400" s="265" t="s">
        <v>83</v>
      </c>
      <c r="AV400" s="14" t="s">
        <v>83</v>
      </c>
      <c r="AW400" s="14" t="s">
        <v>35</v>
      </c>
      <c r="AX400" s="14" t="s">
        <v>81</v>
      </c>
      <c r="AY400" s="265" t="s">
        <v>204</v>
      </c>
    </row>
    <row r="401" s="2" customFormat="1" ht="21.75" customHeight="1">
      <c r="A401" s="38"/>
      <c r="B401" s="39"/>
      <c r="C401" s="227" t="s">
        <v>1384</v>
      </c>
      <c r="D401" s="227" t="s">
        <v>207</v>
      </c>
      <c r="E401" s="228" t="s">
        <v>1391</v>
      </c>
      <c r="F401" s="229" t="s">
        <v>1392</v>
      </c>
      <c r="G401" s="230" t="s">
        <v>261</v>
      </c>
      <c r="H401" s="231">
        <v>27.899999999999999</v>
      </c>
      <c r="I401" s="232"/>
      <c r="J401" s="233">
        <f>ROUND(I401*H401,2)</f>
        <v>0</v>
      </c>
      <c r="K401" s="229" t="s">
        <v>1006</v>
      </c>
      <c r="L401" s="44"/>
      <c r="M401" s="234" t="s">
        <v>19</v>
      </c>
      <c r="N401" s="235" t="s">
        <v>45</v>
      </c>
      <c r="O401" s="84"/>
      <c r="P401" s="236">
        <f>O401*H401</f>
        <v>0</v>
      </c>
      <c r="Q401" s="236">
        <v>0</v>
      </c>
      <c r="R401" s="236">
        <f>Q401*H401</f>
        <v>0</v>
      </c>
      <c r="S401" s="236">
        <v>0</v>
      </c>
      <c r="T401" s="237">
        <f>S401*H401</f>
        <v>0</v>
      </c>
      <c r="U401" s="38"/>
      <c r="V401" s="38"/>
      <c r="W401" s="38"/>
      <c r="X401" s="38"/>
      <c r="Y401" s="38"/>
      <c r="Z401" s="38"/>
      <c r="AA401" s="38"/>
      <c r="AB401" s="38"/>
      <c r="AC401" s="38"/>
      <c r="AD401" s="38"/>
      <c r="AE401" s="38"/>
      <c r="AR401" s="238" t="s">
        <v>104</v>
      </c>
      <c r="AT401" s="238" t="s">
        <v>207</v>
      </c>
      <c r="AU401" s="238" t="s">
        <v>83</v>
      </c>
      <c r="AY401" s="17" t="s">
        <v>204</v>
      </c>
      <c r="BE401" s="239">
        <f>IF(N401="základní",J401,0)</f>
        <v>0</v>
      </c>
      <c r="BF401" s="239">
        <f>IF(N401="snížená",J401,0)</f>
        <v>0</v>
      </c>
      <c r="BG401" s="239">
        <f>IF(N401="zákl. přenesená",J401,0)</f>
        <v>0</v>
      </c>
      <c r="BH401" s="239">
        <f>IF(N401="sníž. přenesená",J401,0)</f>
        <v>0</v>
      </c>
      <c r="BI401" s="239">
        <f>IF(N401="nulová",J401,0)</f>
        <v>0</v>
      </c>
      <c r="BJ401" s="17" t="s">
        <v>81</v>
      </c>
      <c r="BK401" s="239">
        <f>ROUND(I401*H401,2)</f>
        <v>0</v>
      </c>
      <c r="BL401" s="17" t="s">
        <v>104</v>
      </c>
      <c r="BM401" s="238" t="s">
        <v>1825</v>
      </c>
    </row>
    <row r="402" s="2" customFormat="1">
      <c r="A402" s="38"/>
      <c r="B402" s="39"/>
      <c r="C402" s="40"/>
      <c r="D402" s="240" t="s">
        <v>213</v>
      </c>
      <c r="E402" s="40"/>
      <c r="F402" s="241" t="s">
        <v>1394</v>
      </c>
      <c r="G402" s="40"/>
      <c r="H402" s="40"/>
      <c r="I402" s="147"/>
      <c r="J402" s="40"/>
      <c r="K402" s="40"/>
      <c r="L402" s="44"/>
      <c r="M402" s="242"/>
      <c r="N402" s="243"/>
      <c r="O402" s="84"/>
      <c r="P402" s="84"/>
      <c r="Q402" s="84"/>
      <c r="R402" s="84"/>
      <c r="S402" s="84"/>
      <c r="T402" s="85"/>
      <c r="U402" s="38"/>
      <c r="V402" s="38"/>
      <c r="W402" s="38"/>
      <c r="X402" s="38"/>
      <c r="Y402" s="38"/>
      <c r="Z402" s="38"/>
      <c r="AA402" s="38"/>
      <c r="AB402" s="38"/>
      <c r="AC402" s="38"/>
      <c r="AD402" s="38"/>
      <c r="AE402" s="38"/>
      <c r="AT402" s="17" t="s">
        <v>213</v>
      </c>
      <c r="AU402" s="17" t="s">
        <v>83</v>
      </c>
    </row>
    <row r="403" s="2" customFormat="1">
      <c r="A403" s="38"/>
      <c r="B403" s="39"/>
      <c r="C403" s="40"/>
      <c r="D403" s="240" t="s">
        <v>215</v>
      </c>
      <c r="E403" s="40"/>
      <c r="F403" s="244" t="s">
        <v>1395</v>
      </c>
      <c r="G403" s="40"/>
      <c r="H403" s="40"/>
      <c r="I403" s="147"/>
      <c r="J403" s="40"/>
      <c r="K403" s="40"/>
      <c r="L403" s="44"/>
      <c r="M403" s="242"/>
      <c r="N403" s="243"/>
      <c r="O403" s="84"/>
      <c r="P403" s="84"/>
      <c r="Q403" s="84"/>
      <c r="R403" s="84"/>
      <c r="S403" s="84"/>
      <c r="T403" s="85"/>
      <c r="U403" s="38"/>
      <c r="V403" s="38"/>
      <c r="W403" s="38"/>
      <c r="X403" s="38"/>
      <c r="Y403" s="38"/>
      <c r="Z403" s="38"/>
      <c r="AA403" s="38"/>
      <c r="AB403" s="38"/>
      <c r="AC403" s="38"/>
      <c r="AD403" s="38"/>
      <c r="AE403" s="38"/>
      <c r="AT403" s="17" t="s">
        <v>215</v>
      </c>
      <c r="AU403" s="17" t="s">
        <v>83</v>
      </c>
    </row>
    <row r="404" s="2" customFormat="1" ht="16.5" customHeight="1">
      <c r="A404" s="38"/>
      <c r="B404" s="39"/>
      <c r="C404" s="227" t="s">
        <v>1390</v>
      </c>
      <c r="D404" s="227" t="s">
        <v>207</v>
      </c>
      <c r="E404" s="228" t="s">
        <v>1397</v>
      </c>
      <c r="F404" s="229" t="s">
        <v>1398</v>
      </c>
      <c r="G404" s="230" t="s">
        <v>245</v>
      </c>
      <c r="H404" s="231">
        <v>32</v>
      </c>
      <c r="I404" s="232"/>
      <c r="J404" s="233">
        <f>ROUND(I404*H404,2)</f>
        <v>0</v>
      </c>
      <c r="K404" s="229" t="s">
        <v>1006</v>
      </c>
      <c r="L404" s="44"/>
      <c r="M404" s="234" t="s">
        <v>19</v>
      </c>
      <c r="N404" s="235" t="s">
        <v>45</v>
      </c>
      <c r="O404" s="84"/>
      <c r="P404" s="236">
        <f>O404*H404</f>
        <v>0</v>
      </c>
      <c r="Q404" s="236">
        <v>0.00038999999999999999</v>
      </c>
      <c r="R404" s="236">
        <f>Q404*H404</f>
        <v>0.01248</v>
      </c>
      <c r="S404" s="236">
        <v>0</v>
      </c>
      <c r="T404" s="237">
        <f>S404*H404</f>
        <v>0</v>
      </c>
      <c r="U404" s="38"/>
      <c r="V404" s="38"/>
      <c r="W404" s="38"/>
      <c r="X404" s="38"/>
      <c r="Y404" s="38"/>
      <c r="Z404" s="38"/>
      <c r="AA404" s="38"/>
      <c r="AB404" s="38"/>
      <c r="AC404" s="38"/>
      <c r="AD404" s="38"/>
      <c r="AE404" s="38"/>
      <c r="AR404" s="238" t="s">
        <v>104</v>
      </c>
      <c r="AT404" s="238" t="s">
        <v>207</v>
      </c>
      <c r="AU404" s="238" t="s">
        <v>83</v>
      </c>
      <c r="AY404" s="17" t="s">
        <v>204</v>
      </c>
      <c r="BE404" s="239">
        <f>IF(N404="základní",J404,0)</f>
        <v>0</v>
      </c>
      <c r="BF404" s="239">
        <f>IF(N404="snížená",J404,0)</f>
        <v>0</v>
      </c>
      <c r="BG404" s="239">
        <f>IF(N404="zákl. přenesená",J404,0)</f>
        <v>0</v>
      </c>
      <c r="BH404" s="239">
        <f>IF(N404="sníž. přenesená",J404,0)</f>
        <v>0</v>
      </c>
      <c r="BI404" s="239">
        <f>IF(N404="nulová",J404,0)</f>
        <v>0</v>
      </c>
      <c r="BJ404" s="17" t="s">
        <v>81</v>
      </c>
      <c r="BK404" s="239">
        <f>ROUND(I404*H404,2)</f>
        <v>0</v>
      </c>
      <c r="BL404" s="17" t="s">
        <v>104</v>
      </c>
      <c r="BM404" s="238" t="s">
        <v>1826</v>
      </c>
    </row>
    <row r="405" s="2" customFormat="1">
      <c r="A405" s="38"/>
      <c r="B405" s="39"/>
      <c r="C405" s="40"/>
      <c r="D405" s="240" t="s">
        <v>213</v>
      </c>
      <c r="E405" s="40"/>
      <c r="F405" s="241" t="s">
        <v>1400</v>
      </c>
      <c r="G405" s="40"/>
      <c r="H405" s="40"/>
      <c r="I405" s="147"/>
      <c r="J405" s="40"/>
      <c r="K405" s="40"/>
      <c r="L405" s="44"/>
      <c r="M405" s="242"/>
      <c r="N405" s="243"/>
      <c r="O405" s="84"/>
      <c r="P405" s="84"/>
      <c r="Q405" s="84"/>
      <c r="R405" s="84"/>
      <c r="S405" s="84"/>
      <c r="T405" s="85"/>
      <c r="U405" s="38"/>
      <c r="V405" s="38"/>
      <c r="W405" s="38"/>
      <c r="X405" s="38"/>
      <c r="Y405" s="38"/>
      <c r="Z405" s="38"/>
      <c r="AA405" s="38"/>
      <c r="AB405" s="38"/>
      <c r="AC405" s="38"/>
      <c r="AD405" s="38"/>
      <c r="AE405" s="38"/>
      <c r="AT405" s="17" t="s">
        <v>213</v>
      </c>
      <c r="AU405" s="17" t="s">
        <v>83</v>
      </c>
    </row>
    <row r="406" s="2" customFormat="1">
      <c r="A406" s="38"/>
      <c r="B406" s="39"/>
      <c r="C406" s="40"/>
      <c r="D406" s="240" t="s">
        <v>215</v>
      </c>
      <c r="E406" s="40"/>
      <c r="F406" s="244" t="s">
        <v>1401</v>
      </c>
      <c r="G406" s="40"/>
      <c r="H406" s="40"/>
      <c r="I406" s="147"/>
      <c r="J406" s="40"/>
      <c r="K406" s="40"/>
      <c r="L406" s="44"/>
      <c r="M406" s="242"/>
      <c r="N406" s="243"/>
      <c r="O406" s="84"/>
      <c r="P406" s="84"/>
      <c r="Q406" s="84"/>
      <c r="R406" s="84"/>
      <c r="S406" s="84"/>
      <c r="T406" s="85"/>
      <c r="U406" s="38"/>
      <c r="V406" s="38"/>
      <c r="W406" s="38"/>
      <c r="X406" s="38"/>
      <c r="Y406" s="38"/>
      <c r="Z406" s="38"/>
      <c r="AA406" s="38"/>
      <c r="AB406" s="38"/>
      <c r="AC406" s="38"/>
      <c r="AD406" s="38"/>
      <c r="AE406" s="38"/>
      <c r="AT406" s="17" t="s">
        <v>215</v>
      </c>
      <c r="AU406" s="17" t="s">
        <v>83</v>
      </c>
    </row>
    <row r="407" s="13" customFormat="1">
      <c r="A407" s="13"/>
      <c r="B407" s="245"/>
      <c r="C407" s="246"/>
      <c r="D407" s="240" t="s">
        <v>217</v>
      </c>
      <c r="E407" s="247" t="s">
        <v>19</v>
      </c>
      <c r="F407" s="248" t="s">
        <v>1402</v>
      </c>
      <c r="G407" s="246"/>
      <c r="H407" s="247" t="s">
        <v>19</v>
      </c>
      <c r="I407" s="249"/>
      <c r="J407" s="246"/>
      <c r="K407" s="246"/>
      <c r="L407" s="250"/>
      <c r="M407" s="251"/>
      <c r="N407" s="252"/>
      <c r="O407" s="252"/>
      <c r="P407" s="252"/>
      <c r="Q407" s="252"/>
      <c r="R407" s="252"/>
      <c r="S407" s="252"/>
      <c r="T407" s="253"/>
      <c r="U407" s="13"/>
      <c r="V407" s="13"/>
      <c r="W407" s="13"/>
      <c r="X407" s="13"/>
      <c r="Y407" s="13"/>
      <c r="Z407" s="13"/>
      <c r="AA407" s="13"/>
      <c r="AB407" s="13"/>
      <c r="AC407" s="13"/>
      <c r="AD407" s="13"/>
      <c r="AE407" s="13"/>
      <c r="AT407" s="254" t="s">
        <v>217</v>
      </c>
      <c r="AU407" s="254" t="s">
        <v>83</v>
      </c>
      <c r="AV407" s="13" t="s">
        <v>81</v>
      </c>
      <c r="AW407" s="13" t="s">
        <v>35</v>
      </c>
      <c r="AX407" s="13" t="s">
        <v>74</v>
      </c>
      <c r="AY407" s="254" t="s">
        <v>204</v>
      </c>
    </row>
    <row r="408" s="14" customFormat="1">
      <c r="A408" s="14"/>
      <c r="B408" s="255"/>
      <c r="C408" s="256"/>
      <c r="D408" s="240" t="s">
        <v>217</v>
      </c>
      <c r="E408" s="257" t="s">
        <v>19</v>
      </c>
      <c r="F408" s="258" t="s">
        <v>1827</v>
      </c>
      <c r="G408" s="256"/>
      <c r="H408" s="259">
        <v>32</v>
      </c>
      <c r="I408" s="260"/>
      <c r="J408" s="256"/>
      <c r="K408" s="256"/>
      <c r="L408" s="261"/>
      <c r="M408" s="262"/>
      <c r="N408" s="263"/>
      <c r="O408" s="263"/>
      <c r="P408" s="263"/>
      <c r="Q408" s="263"/>
      <c r="R408" s="263"/>
      <c r="S408" s="263"/>
      <c r="T408" s="264"/>
      <c r="U408" s="14"/>
      <c r="V408" s="14"/>
      <c r="W408" s="14"/>
      <c r="X408" s="14"/>
      <c r="Y408" s="14"/>
      <c r="Z408" s="14"/>
      <c r="AA408" s="14"/>
      <c r="AB408" s="14"/>
      <c r="AC408" s="14"/>
      <c r="AD408" s="14"/>
      <c r="AE408" s="14"/>
      <c r="AT408" s="265" t="s">
        <v>217</v>
      </c>
      <c r="AU408" s="265" t="s">
        <v>83</v>
      </c>
      <c r="AV408" s="14" t="s">
        <v>83</v>
      </c>
      <c r="AW408" s="14" t="s">
        <v>35</v>
      </c>
      <c r="AX408" s="14" t="s">
        <v>81</v>
      </c>
      <c r="AY408" s="265" t="s">
        <v>204</v>
      </c>
    </row>
    <row r="409" s="2" customFormat="1" ht="16.5" customHeight="1">
      <c r="A409" s="38"/>
      <c r="B409" s="39"/>
      <c r="C409" s="227" t="s">
        <v>1396</v>
      </c>
      <c r="D409" s="227" t="s">
        <v>207</v>
      </c>
      <c r="E409" s="228" t="s">
        <v>1828</v>
      </c>
      <c r="F409" s="229" t="s">
        <v>1829</v>
      </c>
      <c r="G409" s="230" t="s">
        <v>261</v>
      </c>
      <c r="H409" s="231">
        <v>2.6829999999999998</v>
      </c>
      <c r="I409" s="232"/>
      <c r="J409" s="233">
        <f>ROUND(I409*H409,2)</f>
        <v>0</v>
      </c>
      <c r="K409" s="229" t="s">
        <v>1006</v>
      </c>
      <c r="L409" s="44"/>
      <c r="M409" s="234" t="s">
        <v>19</v>
      </c>
      <c r="N409" s="235" t="s">
        <v>45</v>
      </c>
      <c r="O409" s="84"/>
      <c r="P409" s="236">
        <f>O409*H409</f>
        <v>0</v>
      </c>
      <c r="Q409" s="236">
        <v>0.12</v>
      </c>
      <c r="R409" s="236">
        <f>Q409*H409</f>
        <v>0.32195999999999997</v>
      </c>
      <c r="S409" s="236">
        <v>2.4900000000000002</v>
      </c>
      <c r="T409" s="237">
        <f>S409*H409</f>
        <v>6.6806700000000001</v>
      </c>
      <c r="U409" s="38"/>
      <c r="V409" s="38"/>
      <c r="W409" s="38"/>
      <c r="X409" s="38"/>
      <c r="Y409" s="38"/>
      <c r="Z409" s="38"/>
      <c r="AA409" s="38"/>
      <c r="AB409" s="38"/>
      <c r="AC409" s="38"/>
      <c r="AD409" s="38"/>
      <c r="AE409" s="38"/>
      <c r="AR409" s="238" t="s">
        <v>104</v>
      </c>
      <c r="AT409" s="238" t="s">
        <v>207</v>
      </c>
      <c r="AU409" s="238" t="s">
        <v>83</v>
      </c>
      <c r="AY409" s="17" t="s">
        <v>204</v>
      </c>
      <c r="BE409" s="239">
        <f>IF(N409="základní",J409,0)</f>
        <v>0</v>
      </c>
      <c r="BF409" s="239">
        <f>IF(N409="snížená",J409,0)</f>
        <v>0</v>
      </c>
      <c r="BG409" s="239">
        <f>IF(N409="zákl. přenesená",J409,0)</f>
        <v>0</v>
      </c>
      <c r="BH409" s="239">
        <f>IF(N409="sníž. přenesená",J409,0)</f>
        <v>0</v>
      </c>
      <c r="BI409" s="239">
        <f>IF(N409="nulová",J409,0)</f>
        <v>0</v>
      </c>
      <c r="BJ409" s="17" t="s">
        <v>81</v>
      </c>
      <c r="BK409" s="239">
        <f>ROUND(I409*H409,2)</f>
        <v>0</v>
      </c>
      <c r="BL409" s="17" t="s">
        <v>104</v>
      </c>
      <c r="BM409" s="238" t="s">
        <v>1830</v>
      </c>
    </row>
    <row r="410" s="2" customFormat="1">
      <c r="A410" s="38"/>
      <c r="B410" s="39"/>
      <c r="C410" s="40"/>
      <c r="D410" s="240" t="s">
        <v>213</v>
      </c>
      <c r="E410" s="40"/>
      <c r="F410" s="241" t="s">
        <v>1831</v>
      </c>
      <c r="G410" s="40"/>
      <c r="H410" s="40"/>
      <c r="I410" s="147"/>
      <c r="J410" s="40"/>
      <c r="K410" s="40"/>
      <c r="L410" s="44"/>
      <c r="M410" s="242"/>
      <c r="N410" s="243"/>
      <c r="O410" s="84"/>
      <c r="P410" s="84"/>
      <c r="Q410" s="84"/>
      <c r="R410" s="84"/>
      <c r="S410" s="84"/>
      <c r="T410" s="85"/>
      <c r="U410" s="38"/>
      <c r="V410" s="38"/>
      <c r="W410" s="38"/>
      <c r="X410" s="38"/>
      <c r="Y410" s="38"/>
      <c r="Z410" s="38"/>
      <c r="AA410" s="38"/>
      <c r="AB410" s="38"/>
      <c r="AC410" s="38"/>
      <c r="AD410" s="38"/>
      <c r="AE410" s="38"/>
      <c r="AT410" s="17" t="s">
        <v>213</v>
      </c>
      <c r="AU410" s="17" t="s">
        <v>83</v>
      </c>
    </row>
    <row r="411" s="2" customFormat="1">
      <c r="A411" s="38"/>
      <c r="B411" s="39"/>
      <c r="C411" s="40"/>
      <c r="D411" s="240" t="s">
        <v>215</v>
      </c>
      <c r="E411" s="40"/>
      <c r="F411" s="244" t="s">
        <v>1409</v>
      </c>
      <c r="G411" s="40"/>
      <c r="H411" s="40"/>
      <c r="I411" s="147"/>
      <c r="J411" s="40"/>
      <c r="K411" s="40"/>
      <c r="L411" s="44"/>
      <c r="M411" s="242"/>
      <c r="N411" s="243"/>
      <c r="O411" s="84"/>
      <c r="P411" s="84"/>
      <c r="Q411" s="84"/>
      <c r="R411" s="84"/>
      <c r="S411" s="84"/>
      <c r="T411" s="85"/>
      <c r="U411" s="38"/>
      <c r="V411" s="38"/>
      <c r="W411" s="38"/>
      <c r="X411" s="38"/>
      <c r="Y411" s="38"/>
      <c r="Z411" s="38"/>
      <c r="AA411" s="38"/>
      <c r="AB411" s="38"/>
      <c r="AC411" s="38"/>
      <c r="AD411" s="38"/>
      <c r="AE411" s="38"/>
      <c r="AT411" s="17" t="s">
        <v>215</v>
      </c>
      <c r="AU411" s="17" t="s">
        <v>83</v>
      </c>
    </row>
    <row r="412" s="13" customFormat="1">
      <c r="A412" s="13"/>
      <c r="B412" s="245"/>
      <c r="C412" s="246"/>
      <c r="D412" s="240" t="s">
        <v>217</v>
      </c>
      <c r="E412" s="247" t="s">
        <v>19</v>
      </c>
      <c r="F412" s="248" t="s">
        <v>1832</v>
      </c>
      <c r="G412" s="246"/>
      <c r="H412" s="247" t="s">
        <v>19</v>
      </c>
      <c r="I412" s="249"/>
      <c r="J412" s="246"/>
      <c r="K412" s="246"/>
      <c r="L412" s="250"/>
      <c r="M412" s="251"/>
      <c r="N412" s="252"/>
      <c r="O412" s="252"/>
      <c r="P412" s="252"/>
      <c r="Q412" s="252"/>
      <c r="R412" s="252"/>
      <c r="S412" s="252"/>
      <c r="T412" s="253"/>
      <c r="U412" s="13"/>
      <c r="V412" s="13"/>
      <c r="W412" s="13"/>
      <c r="X412" s="13"/>
      <c r="Y412" s="13"/>
      <c r="Z412" s="13"/>
      <c r="AA412" s="13"/>
      <c r="AB412" s="13"/>
      <c r="AC412" s="13"/>
      <c r="AD412" s="13"/>
      <c r="AE412" s="13"/>
      <c r="AT412" s="254" t="s">
        <v>217</v>
      </c>
      <c r="AU412" s="254" t="s">
        <v>83</v>
      </c>
      <c r="AV412" s="13" t="s">
        <v>81</v>
      </c>
      <c r="AW412" s="13" t="s">
        <v>35</v>
      </c>
      <c r="AX412" s="13" t="s">
        <v>74</v>
      </c>
      <c r="AY412" s="254" t="s">
        <v>204</v>
      </c>
    </row>
    <row r="413" s="14" customFormat="1">
      <c r="A413" s="14"/>
      <c r="B413" s="255"/>
      <c r="C413" s="256"/>
      <c r="D413" s="240" t="s">
        <v>217</v>
      </c>
      <c r="E413" s="257" t="s">
        <v>19</v>
      </c>
      <c r="F413" s="258" t="s">
        <v>1833</v>
      </c>
      <c r="G413" s="256"/>
      <c r="H413" s="259">
        <v>2.6829999999999998</v>
      </c>
      <c r="I413" s="260"/>
      <c r="J413" s="256"/>
      <c r="K413" s="256"/>
      <c r="L413" s="261"/>
      <c r="M413" s="262"/>
      <c r="N413" s="263"/>
      <c r="O413" s="263"/>
      <c r="P413" s="263"/>
      <c r="Q413" s="263"/>
      <c r="R413" s="263"/>
      <c r="S413" s="263"/>
      <c r="T413" s="264"/>
      <c r="U413" s="14"/>
      <c r="V413" s="14"/>
      <c r="W413" s="14"/>
      <c r="X413" s="14"/>
      <c r="Y413" s="14"/>
      <c r="Z413" s="14"/>
      <c r="AA413" s="14"/>
      <c r="AB413" s="14"/>
      <c r="AC413" s="14"/>
      <c r="AD413" s="14"/>
      <c r="AE413" s="14"/>
      <c r="AT413" s="265" t="s">
        <v>217</v>
      </c>
      <c r="AU413" s="265" t="s">
        <v>83</v>
      </c>
      <c r="AV413" s="14" t="s">
        <v>83</v>
      </c>
      <c r="AW413" s="14" t="s">
        <v>35</v>
      </c>
      <c r="AX413" s="14" t="s">
        <v>81</v>
      </c>
      <c r="AY413" s="265" t="s">
        <v>204</v>
      </c>
    </row>
    <row r="414" s="2" customFormat="1" ht="16.5" customHeight="1">
      <c r="A414" s="38"/>
      <c r="B414" s="39"/>
      <c r="C414" s="227" t="s">
        <v>1404</v>
      </c>
      <c r="D414" s="227" t="s">
        <v>207</v>
      </c>
      <c r="E414" s="228" t="s">
        <v>1419</v>
      </c>
      <c r="F414" s="229" t="s">
        <v>1420</v>
      </c>
      <c r="G414" s="230" t="s">
        <v>286</v>
      </c>
      <c r="H414" s="231">
        <v>12.9</v>
      </c>
      <c r="I414" s="232"/>
      <c r="J414" s="233">
        <f>ROUND(I414*H414,2)</f>
        <v>0</v>
      </c>
      <c r="K414" s="229" t="s">
        <v>1006</v>
      </c>
      <c r="L414" s="44"/>
      <c r="M414" s="234" t="s">
        <v>19</v>
      </c>
      <c r="N414" s="235" t="s">
        <v>45</v>
      </c>
      <c r="O414" s="84"/>
      <c r="P414" s="236">
        <f>O414*H414</f>
        <v>0</v>
      </c>
      <c r="Q414" s="236">
        <v>8.0000000000000007E-05</v>
      </c>
      <c r="R414" s="236">
        <f>Q414*H414</f>
        <v>0.0010320000000000002</v>
      </c>
      <c r="S414" s="236">
        <v>0.017999999999999999</v>
      </c>
      <c r="T414" s="237">
        <f>S414*H414</f>
        <v>0.23219999999999999</v>
      </c>
      <c r="U414" s="38"/>
      <c r="V414" s="38"/>
      <c r="W414" s="38"/>
      <c r="X414" s="38"/>
      <c r="Y414" s="38"/>
      <c r="Z414" s="38"/>
      <c r="AA414" s="38"/>
      <c r="AB414" s="38"/>
      <c r="AC414" s="38"/>
      <c r="AD414" s="38"/>
      <c r="AE414" s="38"/>
      <c r="AR414" s="238" t="s">
        <v>104</v>
      </c>
      <c r="AT414" s="238" t="s">
        <v>207</v>
      </c>
      <c r="AU414" s="238" t="s">
        <v>83</v>
      </c>
      <c r="AY414" s="17" t="s">
        <v>204</v>
      </c>
      <c r="BE414" s="239">
        <f>IF(N414="základní",J414,0)</f>
        <v>0</v>
      </c>
      <c r="BF414" s="239">
        <f>IF(N414="snížená",J414,0)</f>
        <v>0</v>
      </c>
      <c r="BG414" s="239">
        <f>IF(N414="zákl. přenesená",J414,0)</f>
        <v>0</v>
      </c>
      <c r="BH414" s="239">
        <f>IF(N414="sníž. přenesená",J414,0)</f>
        <v>0</v>
      </c>
      <c r="BI414" s="239">
        <f>IF(N414="nulová",J414,0)</f>
        <v>0</v>
      </c>
      <c r="BJ414" s="17" t="s">
        <v>81</v>
      </c>
      <c r="BK414" s="239">
        <f>ROUND(I414*H414,2)</f>
        <v>0</v>
      </c>
      <c r="BL414" s="17" t="s">
        <v>104</v>
      </c>
      <c r="BM414" s="238" t="s">
        <v>1834</v>
      </c>
    </row>
    <row r="415" s="2" customFormat="1">
      <c r="A415" s="38"/>
      <c r="B415" s="39"/>
      <c r="C415" s="40"/>
      <c r="D415" s="240" t="s">
        <v>213</v>
      </c>
      <c r="E415" s="40"/>
      <c r="F415" s="241" t="s">
        <v>1422</v>
      </c>
      <c r="G415" s="40"/>
      <c r="H415" s="40"/>
      <c r="I415" s="147"/>
      <c r="J415" s="40"/>
      <c r="K415" s="40"/>
      <c r="L415" s="44"/>
      <c r="M415" s="242"/>
      <c r="N415" s="243"/>
      <c r="O415" s="84"/>
      <c r="P415" s="84"/>
      <c r="Q415" s="84"/>
      <c r="R415" s="84"/>
      <c r="S415" s="84"/>
      <c r="T415" s="85"/>
      <c r="U415" s="38"/>
      <c r="V415" s="38"/>
      <c r="W415" s="38"/>
      <c r="X415" s="38"/>
      <c r="Y415" s="38"/>
      <c r="Z415" s="38"/>
      <c r="AA415" s="38"/>
      <c r="AB415" s="38"/>
      <c r="AC415" s="38"/>
      <c r="AD415" s="38"/>
      <c r="AE415" s="38"/>
      <c r="AT415" s="17" t="s">
        <v>213</v>
      </c>
      <c r="AU415" s="17" t="s">
        <v>83</v>
      </c>
    </row>
    <row r="416" s="2" customFormat="1" ht="16.5" customHeight="1">
      <c r="A416" s="38"/>
      <c r="B416" s="39"/>
      <c r="C416" s="227" t="s">
        <v>624</v>
      </c>
      <c r="D416" s="227" t="s">
        <v>207</v>
      </c>
      <c r="E416" s="228" t="s">
        <v>1835</v>
      </c>
      <c r="F416" s="229" t="s">
        <v>1836</v>
      </c>
      <c r="G416" s="230" t="s">
        <v>525</v>
      </c>
      <c r="H416" s="231">
        <v>23.994</v>
      </c>
      <c r="I416" s="232"/>
      <c r="J416" s="233">
        <f>ROUND(I416*H416,2)</f>
        <v>0</v>
      </c>
      <c r="K416" s="229" t="s">
        <v>1006</v>
      </c>
      <c r="L416" s="44"/>
      <c r="M416" s="234" t="s">
        <v>19</v>
      </c>
      <c r="N416" s="235" t="s">
        <v>45</v>
      </c>
      <c r="O416" s="84"/>
      <c r="P416" s="236">
        <f>O416*H416</f>
        <v>0</v>
      </c>
      <c r="Q416" s="236">
        <v>0</v>
      </c>
      <c r="R416" s="236">
        <f>Q416*H416</f>
        <v>0</v>
      </c>
      <c r="S416" s="236">
        <v>0.188</v>
      </c>
      <c r="T416" s="237">
        <f>S416*H416</f>
        <v>4.510872</v>
      </c>
      <c r="U416" s="38"/>
      <c r="V416" s="38"/>
      <c r="W416" s="38"/>
      <c r="X416" s="38"/>
      <c r="Y416" s="38"/>
      <c r="Z416" s="38"/>
      <c r="AA416" s="38"/>
      <c r="AB416" s="38"/>
      <c r="AC416" s="38"/>
      <c r="AD416" s="38"/>
      <c r="AE416" s="38"/>
      <c r="AR416" s="238" t="s">
        <v>104</v>
      </c>
      <c r="AT416" s="238" t="s">
        <v>207</v>
      </c>
      <c r="AU416" s="238" t="s">
        <v>83</v>
      </c>
      <c r="AY416" s="17" t="s">
        <v>204</v>
      </c>
      <c r="BE416" s="239">
        <f>IF(N416="základní",J416,0)</f>
        <v>0</v>
      </c>
      <c r="BF416" s="239">
        <f>IF(N416="snížená",J416,0)</f>
        <v>0</v>
      </c>
      <c r="BG416" s="239">
        <f>IF(N416="zákl. přenesená",J416,0)</f>
        <v>0</v>
      </c>
      <c r="BH416" s="239">
        <f>IF(N416="sníž. přenesená",J416,0)</f>
        <v>0</v>
      </c>
      <c r="BI416" s="239">
        <f>IF(N416="nulová",J416,0)</f>
        <v>0</v>
      </c>
      <c r="BJ416" s="17" t="s">
        <v>81</v>
      </c>
      <c r="BK416" s="239">
        <f>ROUND(I416*H416,2)</f>
        <v>0</v>
      </c>
      <c r="BL416" s="17" t="s">
        <v>104</v>
      </c>
      <c r="BM416" s="238" t="s">
        <v>1837</v>
      </c>
    </row>
    <row r="417" s="2" customFormat="1">
      <c r="A417" s="38"/>
      <c r="B417" s="39"/>
      <c r="C417" s="40"/>
      <c r="D417" s="240" t="s">
        <v>213</v>
      </c>
      <c r="E417" s="40"/>
      <c r="F417" s="241" t="s">
        <v>1838</v>
      </c>
      <c r="G417" s="40"/>
      <c r="H417" s="40"/>
      <c r="I417" s="147"/>
      <c r="J417" s="40"/>
      <c r="K417" s="40"/>
      <c r="L417" s="44"/>
      <c r="M417" s="242"/>
      <c r="N417" s="243"/>
      <c r="O417" s="84"/>
      <c r="P417" s="84"/>
      <c r="Q417" s="84"/>
      <c r="R417" s="84"/>
      <c r="S417" s="84"/>
      <c r="T417" s="85"/>
      <c r="U417" s="38"/>
      <c r="V417" s="38"/>
      <c r="W417" s="38"/>
      <c r="X417" s="38"/>
      <c r="Y417" s="38"/>
      <c r="Z417" s="38"/>
      <c r="AA417" s="38"/>
      <c r="AB417" s="38"/>
      <c r="AC417" s="38"/>
      <c r="AD417" s="38"/>
      <c r="AE417" s="38"/>
      <c r="AT417" s="17" t="s">
        <v>213</v>
      </c>
      <c r="AU417" s="17" t="s">
        <v>83</v>
      </c>
    </row>
    <row r="418" s="2" customFormat="1">
      <c r="A418" s="38"/>
      <c r="B418" s="39"/>
      <c r="C418" s="40"/>
      <c r="D418" s="240" t="s">
        <v>215</v>
      </c>
      <c r="E418" s="40"/>
      <c r="F418" s="244" t="s">
        <v>1839</v>
      </c>
      <c r="G418" s="40"/>
      <c r="H418" s="40"/>
      <c r="I418" s="147"/>
      <c r="J418" s="40"/>
      <c r="K418" s="40"/>
      <c r="L418" s="44"/>
      <c r="M418" s="242"/>
      <c r="N418" s="243"/>
      <c r="O418" s="84"/>
      <c r="P418" s="84"/>
      <c r="Q418" s="84"/>
      <c r="R418" s="84"/>
      <c r="S418" s="84"/>
      <c r="T418" s="85"/>
      <c r="U418" s="38"/>
      <c r="V418" s="38"/>
      <c r="W418" s="38"/>
      <c r="X418" s="38"/>
      <c r="Y418" s="38"/>
      <c r="Z418" s="38"/>
      <c r="AA418" s="38"/>
      <c r="AB418" s="38"/>
      <c r="AC418" s="38"/>
      <c r="AD418" s="38"/>
      <c r="AE418" s="38"/>
      <c r="AT418" s="17" t="s">
        <v>215</v>
      </c>
      <c r="AU418" s="17" t="s">
        <v>83</v>
      </c>
    </row>
    <row r="419" s="2" customFormat="1">
      <c r="A419" s="38"/>
      <c r="B419" s="39"/>
      <c r="C419" s="40"/>
      <c r="D419" s="240" t="s">
        <v>240</v>
      </c>
      <c r="E419" s="40"/>
      <c r="F419" s="244" t="s">
        <v>1840</v>
      </c>
      <c r="G419" s="40"/>
      <c r="H419" s="40"/>
      <c r="I419" s="147"/>
      <c r="J419" s="40"/>
      <c r="K419" s="40"/>
      <c r="L419" s="44"/>
      <c r="M419" s="242"/>
      <c r="N419" s="243"/>
      <c r="O419" s="84"/>
      <c r="P419" s="84"/>
      <c r="Q419" s="84"/>
      <c r="R419" s="84"/>
      <c r="S419" s="84"/>
      <c r="T419" s="85"/>
      <c r="U419" s="38"/>
      <c r="V419" s="38"/>
      <c r="W419" s="38"/>
      <c r="X419" s="38"/>
      <c r="Y419" s="38"/>
      <c r="Z419" s="38"/>
      <c r="AA419" s="38"/>
      <c r="AB419" s="38"/>
      <c r="AC419" s="38"/>
      <c r="AD419" s="38"/>
      <c r="AE419" s="38"/>
      <c r="AT419" s="17" t="s">
        <v>240</v>
      </c>
      <c r="AU419" s="17" t="s">
        <v>83</v>
      </c>
    </row>
    <row r="420" s="13" customFormat="1">
      <c r="A420" s="13"/>
      <c r="B420" s="245"/>
      <c r="C420" s="246"/>
      <c r="D420" s="240" t="s">
        <v>217</v>
      </c>
      <c r="E420" s="247" t="s">
        <v>19</v>
      </c>
      <c r="F420" s="248" t="s">
        <v>1441</v>
      </c>
      <c r="G420" s="246"/>
      <c r="H420" s="247" t="s">
        <v>19</v>
      </c>
      <c r="I420" s="249"/>
      <c r="J420" s="246"/>
      <c r="K420" s="246"/>
      <c r="L420" s="250"/>
      <c r="M420" s="251"/>
      <c r="N420" s="252"/>
      <c r="O420" s="252"/>
      <c r="P420" s="252"/>
      <c r="Q420" s="252"/>
      <c r="R420" s="252"/>
      <c r="S420" s="252"/>
      <c r="T420" s="253"/>
      <c r="U420" s="13"/>
      <c r="V420" s="13"/>
      <c r="W420" s="13"/>
      <c r="X420" s="13"/>
      <c r="Y420" s="13"/>
      <c r="Z420" s="13"/>
      <c r="AA420" s="13"/>
      <c r="AB420" s="13"/>
      <c r="AC420" s="13"/>
      <c r="AD420" s="13"/>
      <c r="AE420" s="13"/>
      <c r="AT420" s="254" t="s">
        <v>217</v>
      </c>
      <c r="AU420" s="254" t="s">
        <v>83</v>
      </c>
      <c r="AV420" s="13" t="s">
        <v>81</v>
      </c>
      <c r="AW420" s="13" t="s">
        <v>35</v>
      </c>
      <c r="AX420" s="13" t="s">
        <v>74</v>
      </c>
      <c r="AY420" s="254" t="s">
        <v>204</v>
      </c>
    </row>
    <row r="421" s="14" customFormat="1">
      <c r="A421" s="14"/>
      <c r="B421" s="255"/>
      <c r="C421" s="256"/>
      <c r="D421" s="240" t="s">
        <v>217</v>
      </c>
      <c r="E421" s="257" t="s">
        <v>19</v>
      </c>
      <c r="F421" s="258" t="s">
        <v>1841</v>
      </c>
      <c r="G421" s="256"/>
      <c r="H421" s="259">
        <v>23.994</v>
      </c>
      <c r="I421" s="260"/>
      <c r="J421" s="256"/>
      <c r="K421" s="256"/>
      <c r="L421" s="261"/>
      <c r="M421" s="262"/>
      <c r="N421" s="263"/>
      <c r="O421" s="263"/>
      <c r="P421" s="263"/>
      <c r="Q421" s="263"/>
      <c r="R421" s="263"/>
      <c r="S421" s="263"/>
      <c r="T421" s="264"/>
      <c r="U421" s="14"/>
      <c r="V421" s="14"/>
      <c r="W421" s="14"/>
      <c r="X421" s="14"/>
      <c r="Y421" s="14"/>
      <c r="Z421" s="14"/>
      <c r="AA421" s="14"/>
      <c r="AB421" s="14"/>
      <c r="AC421" s="14"/>
      <c r="AD421" s="14"/>
      <c r="AE421" s="14"/>
      <c r="AT421" s="265" t="s">
        <v>217</v>
      </c>
      <c r="AU421" s="265" t="s">
        <v>83</v>
      </c>
      <c r="AV421" s="14" t="s">
        <v>83</v>
      </c>
      <c r="AW421" s="14" t="s">
        <v>35</v>
      </c>
      <c r="AX421" s="14" t="s">
        <v>81</v>
      </c>
      <c r="AY421" s="265" t="s">
        <v>204</v>
      </c>
    </row>
    <row r="422" s="2" customFormat="1" ht="21.75" customHeight="1">
      <c r="A422" s="38"/>
      <c r="B422" s="39"/>
      <c r="C422" s="227" t="s">
        <v>1418</v>
      </c>
      <c r="D422" s="227" t="s">
        <v>207</v>
      </c>
      <c r="E422" s="228" t="s">
        <v>1424</v>
      </c>
      <c r="F422" s="229" t="s">
        <v>1425</v>
      </c>
      <c r="G422" s="230" t="s">
        <v>525</v>
      </c>
      <c r="H422" s="231">
        <v>16.762</v>
      </c>
      <c r="I422" s="232"/>
      <c r="J422" s="233">
        <f>ROUND(I422*H422,2)</f>
        <v>0</v>
      </c>
      <c r="K422" s="229" t="s">
        <v>1006</v>
      </c>
      <c r="L422" s="44"/>
      <c r="M422" s="234" t="s">
        <v>19</v>
      </c>
      <c r="N422" s="235" t="s">
        <v>45</v>
      </c>
      <c r="O422" s="84"/>
      <c r="P422" s="236">
        <f>O422*H422</f>
        <v>0</v>
      </c>
      <c r="Q422" s="236">
        <v>0</v>
      </c>
      <c r="R422" s="236">
        <f>Q422*H422</f>
        <v>0</v>
      </c>
      <c r="S422" s="236">
        <v>0</v>
      </c>
      <c r="T422" s="237">
        <f>S422*H422</f>
        <v>0</v>
      </c>
      <c r="U422" s="38"/>
      <c r="V422" s="38"/>
      <c r="W422" s="38"/>
      <c r="X422" s="38"/>
      <c r="Y422" s="38"/>
      <c r="Z422" s="38"/>
      <c r="AA422" s="38"/>
      <c r="AB422" s="38"/>
      <c r="AC422" s="38"/>
      <c r="AD422" s="38"/>
      <c r="AE422" s="38"/>
      <c r="AR422" s="238" t="s">
        <v>104</v>
      </c>
      <c r="AT422" s="238" t="s">
        <v>207</v>
      </c>
      <c r="AU422" s="238" t="s">
        <v>83</v>
      </c>
      <c r="AY422" s="17" t="s">
        <v>204</v>
      </c>
      <c r="BE422" s="239">
        <f>IF(N422="základní",J422,0)</f>
        <v>0</v>
      </c>
      <c r="BF422" s="239">
        <f>IF(N422="snížená",J422,0)</f>
        <v>0</v>
      </c>
      <c r="BG422" s="239">
        <f>IF(N422="zákl. přenesená",J422,0)</f>
        <v>0</v>
      </c>
      <c r="BH422" s="239">
        <f>IF(N422="sníž. přenesená",J422,0)</f>
        <v>0</v>
      </c>
      <c r="BI422" s="239">
        <f>IF(N422="nulová",J422,0)</f>
        <v>0</v>
      </c>
      <c r="BJ422" s="17" t="s">
        <v>81</v>
      </c>
      <c r="BK422" s="239">
        <f>ROUND(I422*H422,2)</f>
        <v>0</v>
      </c>
      <c r="BL422" s="17" t="s">
        <v>104</v>
      </c>
      <c r="BM422" s="238" t="s">
        <v>1842</v>
      </c>
    </row>
    <row r="423" s="2" customFormat="1">
      <c r="A423" s="38"/>
      <c r="B423" s="39"/>
      <c r="C423" s="40"/>
      <c r="D423" s="240" t="s">
        <v>213</v>
      </c>
      <c r="E423" s="40"/>
      <c r="F423" s="241" t="s">
        <v>1425</v>
      </c>
      <c r="G423" s="40"/>
      <c r="H423" s="40"/>
      <c r="I423" s="147"/>
      <c r="J423" s="40"/>
      <c r="K423" s="40"/>
      <c r="L423" s="44"/>
      <c r="M423" s="242"/>
      <c r="N423" s="243"/>
      <c r="O423" s="84"/>
      <c r="P423" s="84"/>
      <c r="Q423" s="84"/>
      <c r="R423" s="84"/>
      <c r="S423" s="84"/>
      <c r="T423" s="85"/>
      <c r="U423" s="38"/>
      <c r="V423" s="38"/>
      <c r="W423" s="38"/>
      <c r="X423" s="38"/>
      <c r="Y423" s="38"/>
      <c r="Z423" s="38"/>
      <c r="AA423" s="38"/>
      <c r="AB423" s="38"/>
      <c r="AC423" s="38"/>
      <c r="AD423" s="38"/>
      <c r="AE423" s="38"/>
      <c r="AT423" s="17" t="s">
        <v>213</v>
      </c>
      <c r="AU423" s="17" t="s">
        <v>83</v>
      </c>
    </row>
    <row r="424" s="2" customFormat="1">
      <c r="A424" s="38"/>
      <c r="B424" s="39"/>
      <c r="C424" s="40"/>
      <c r="D424" s="240" t="s">
        <v>215</v>
      </c>
      <c r="E424" s="40"/>
      <c r="F424" s="244" t="s">
        <v>1427</v>
      </c>
      <c r="G424" s="40"/>
      <c r="H424" s="40"/>
      <c r="I424" s="147"/>
      <c r="J424" s="40"/>
      <c r="K424" s="40"/>
      <c r="L424" s="44"/>
      <c r="M424" s="242"/>
      <c r="N424" s="243"/>
      <c r="O424" s="84"/>
      <c r="P424" s="84"/>
      <c r="Q424" s="84"/>
      <c r="R424" s="84"/>
      <c r="S424" s="84"/>
      <c r="T424" s="85"/>
      <c r="U424" s="38"/>
      <c r="V424" s="38"/>
      <c r="W424" s="38"/>
      <c r="X424" s="38"/>
      <c r="Y424" s="38"/>
      <c r="Z424" s="38"/>
      <c r="AA424" s="38"/>
      <c r="AB424" s="38"/>
      <c r="AC424" s="38"/>
      <c r="AD424" s="38"/>
      <c r="AE424" s="38"/>
      <c r="AT424" s="17" t="s">
        <v>215</v>
      </c>
      <c r="AU424" s="17" t="s">
        <v>83</v>
      </c>
    </row>
    <row r="425" s="13" customFormat="1">
      <c r="A425" s="13"/>
      <c r="B425" s="245"/>
      <c r="C425" s="246"/>
      <c r="D425" s="240" t="s">
        <v>217</v>
      </c>
      <c r="E425" s="247" t="s">
        <v>19</v>
      </c>
      <c r="F425" s="248" t="s">
        <v>1428</v>
      </c>
      <c r="G425" s="246"/>
      <c r="H425" s="247" t="s">
        <v>19</v>
      </c>
      <c r="I425" s="249"/>
      <c r="J425" s="246"/>
      <c r="K425" s="246"/>
      <c r="L425" s="250"/>
      <c r="M425" s="251"/>
      <c r="N425" s="252"/>
      <c r="O425" s="252"/>
      <c r="P425" s="252"/>
      <c r="Q425" s="252"/>
      <c r="R425" s="252"/>
      <c r="S425" s="252"/>
      <c r="T425" s="253"/>
      <c r="U425" s="13"/>
      <c r="V425" s="13"/>
      <c r="W425" s="13"/>
      <c r="X425" s="13"/>
      <c r="Y425" s="13"/>
      <c r="Z425" s="13"/>
      <c r="AA425" s="13"/>
      <c r="AB425" s="13"/>
      <c r="AC425" s="13"/>
      <c r="AD425" s="13"/>
      <c r="AE425" s="13"/>
      <c r="AT425" s="254" t="s">
        <v>217</v>
      </c>
      <c r="AU425" s="254" t="s">
        <v>83</v>
      </c>
      <c r="AV425" s="13" t="s">
        <v>81</v>
      </c>
      <c r="AW425" s="13" t="s">
        <v>35</v>
      </c>
      <c r="AX425" s="13" t="s">
        <v>74</v>
      </c>
      <c r="AY425" s="254" t="s">
        <v>204</v>
      </c>
    </row>
    <row r="426" s="14" customFormat="1">
      <c r="A426" s="14"/>
      <c r="B426" s="255"/>
      <c r="C426" s="256"/>
      <c r="D426" s="240" t="s">
        <v>217</v>
      </c>
      <c r="E426" s="257" t="s">
        <v>19</v>
      </c>
      <c r="F426" s="258" t="s">
        <v>1843</v>
      </c>
      <c r="G426" s="256"/>
      <c r="H426" s="259">
        <v>16.762</v>
      </c>
      <c r="I426" s="260"/>
      <c r="J426" s="256"/>
      <c r="K426" s="256"/>
      <c r="L426" s="261"/>
      <c r="M426" s="262"/>
      <c r="N426" s="263"/>
      <c r="O426" s="263"/>
      <c r="P426" s="263"/>
      <c r="Q426" s="263"/>
      <c r="R426" s="263"/>
      <c r="S426" s="263"/>
      <c r="T426" s="264"/>
      <c r="U426" s="14"/>
      <c r="V426" s="14"/>
      <c r="W426" s="14"/>
      <c r="X426" s="14"/>
      <c r="Y426" s="14"/>
      <c r="Z426" s="14"/>
      <c r="AA426" s="14"/>
      <c r="AB426" s="14"/>
      <c r="AC426" s="14"/>
      <c r="AD426" s="14"/>
      <c r="AE426" s="14"/>
      <c r="AT426" s="265" t="s">
        <v>217</v>
      </c>
      <c r="AU426" s="265" t="s">
        <v>83</v>
      </c>
      <c r="AV426" s="14" t="s">
        <v>83</v>
      </c>
      <c r="AW426" s="14" t="s">
        <v>35</v>
      </c>
      <c r="AX426" s="14" t="s">
        <v>81</v>
      </c>
      <c r="AY426" s="265" t="s">
        <v>204</v>
      </c>
    </row>
    <row r="427" s="2" customFormat="1" ht="21.75" customHeight="1">
      <c r="A427" s="38"/>
      <c r="B427" s="39"/>
      <c r="C427" s="227" t="s">
        <v>1423</v>
      </c>
      <c r="D427" s="227" t="s">
        <v>207</v>
      </c>
      <c r="E427" s="228" t="s">
        <v>1433</v>
      </c>
      <c r="F427" s="229" t="s">
        <v>1434</v>
      </c>
      <c r="G427" s="230" t="s">
        <v>525</v>
      </c>
      <c r="H427" s="231">
        <v>16.762</v>
      </c>
      <c r="I427" s="232"/>
      <c r="J427" s="233">
        <f>ROUND(I427*H427,2)</f>
        <v>0</v>
      </c>
      <c r="K427" s="229" t="s">
        <v>1006</v>
      </c>
      <c r="L427" s="44"/>
      <c r="M427" s="234" t="s">
        <v>19</v>
      </c>
      <c r="N427" s="235" t="s">
        <v>45</v>
      </c>
      <c r="O427" s="84"/>
      <c r="P427" s="236">
        <f>O427*H427</f>
        <v>0</v>
      </c>
      <c r="Q427" s="236">
        <v>0.048000000000000001</v>
      </c>
      <c r="R427" s="236">
        <f>Q427*H427</f>
        <v>0.80457600000000007</v>
      </c>
      <c r="S427" s="236">
        <v>0.048000000000000001</v>
      </c>
      <c r="T427" s="237">
        <f>S427*H427</f>
        <v>0.80457600000000007</v>
      </c>
      <c r="U427" s="38"/>
      <c r="V427" s="38"/>
      <c r="W427" s="38"/>
      <c r="X427" s="38"/>
      <c r="Y427" s="38"/>
      <c r="Z427" s="38"/>
      <c r="AA427" s="38"/>
      <c r="AB427" s="38"/>
      <c r="AC427" s="38"/>
      <c r="AD427" s="38"/>
      <c r="AE427" s="38"/>
      <c r="AR427" s="238" t="s">
        <v>104</v>
      </c>
      <c r="AT427" s="238" t="s">
        <v>207</v>
      </c>
      <c r="AU427" s="238" t="s">
        <v>83</v>
      </c>
      <c r="AY427" s="17" t="s">
        <v>204</v>
      </c>
      <c r="BE427" s="239">
        <f>IF(N427="základní",J427,0)</f>
        <v>0</v>
      </c>
      <c r="BF427" s="239">
        <f>IF(N427="snížená",J427,0)</f>
        <v>0</v>
      </c>
      <c r="BG427" s="239">
        <f>IF(N427="zákl. přenesená",J427,0)</f>
        <v>0</v>
      </c>
      <c r="BH427" s="239">
        <f>IF(N427="sníž. přenesená",J427,0)</f>
        <v>0</v>
      </c>
      <c r="BI427" s="239">
        <f>IF(N427="nulová",J427,0)</f>
        <v>0</v>
      </c>
      <c r="BJ427" s="17" t="s">
        <v>81</v>
      </c>
      <c r="BK427" s="239">
        <f>ROUND(I427*H427,2)</f>
        <v>0</v>
      </c>
      <c r="BL427" s="17" t="s">
        <v>104</v>
      </c>
      <c r="BM427" s="238" t="s">
        <v>1844</v>
      </c>
    </row>
    <row r="428" s="2" customFormat="1">
      <c r="A428" s="38"/>
      <c r="B428" s="39"/>
      <c r="C428" s="40"/>
      <c r="D428" s="240" t="s">
        <v>213</v>
      </c>
      <c r="E428" s="40"/>
      <c r="F428" s="241" t="s">
        <v>1436</v>
      </c>
      <c r="G428" s="40"/>
      <c r="H428" s="40"/>
      <c r="I428" s="147"/>
      <c r="J428" s="40"/>
      <c r="K428" s="40"/>
      <c r="L428" s="44"/>
      <c r="M428" s="242"/>
      <c r="N428" s="243"/>
      <c r="O428" s="84"/>
      <c r="P428" s="84"/>
      <c r="Q428" s="84"/>
      <c r="R428" s="84"/>
      <c r="S428" s="84"/>
      <c r="T428" s="85"/>
      <c r="U428" s="38"/>
      <c r="V428" s="38"/>
      <c r="W428" s="38"/>
      <c r="X428" s="38"/>
      <c r="Y428" s="38"/>
      <c r="Z428" s="38"/>
      <c r="AA428" s="38"/>
      <c r="AB428" s="38"/>
      <c r="AC428" s="38"/>
      <c r="AD428" s="38"/>
      <c r="AE428" s="38"/>
      <c r="AT428" s="17" t="s">
        <v>213</v>
      </c>
      <c r="AU428" s="17" t="s">
        <v>83</v>
      </c>
    </row>
    <row r="429" s="2" customFormat="1">
      <c r="A429" s="38"/>
      <c r="B429" s="39"/>
      <c r="C429" s="40"/>
      <c r="D429" s="240" t="s">
        <v>215</v>
      </c>
      <c r="E429" s="40"/>
      <c r="F429" s="244" t="s">
        <v>1427</v>
      </c>
      <c r="G429" s="40"/>
      <c r="H429" s="40"/>
      <c r="I429" s="147"/>
      <c r="J429" s="40"/>
      <c r="K429" s="40"/>
      <c r="L429" s="44"/>
      <c r="M429" s="242"/>
      <c r="N429" s="243"/>
      <c r="O429" s="84"/>
      <c r="P429" s="84"/>
      <c r="Q429" s="84"/>
      <c r="R429" s="84"/>
      <c r="S429" s="84"/>
      <c r="T429" s="85"/>
      <c r="U429" s="38"/>
      <c r="V429" s="38"/>
      <c r="W429" s="38"/>
      <c r="X429" s="38"/>
      <c r="Y429" s="38"/>
      <c r="Z429" s="38"/>
      <c r="AA429" s="38"/>
      <c r="AB429" s="38"/>
      <c r="AC429" s="38"/>
      <c r="AD429" s="38"/>
      <c r="AE429" s="38"/>
      <c r="AT429" s="17" t="s">
        <v>215</v>
      </c>
      <c r="AU429" s="17" t="s">
        <v>83</v>
      </c>
    </row>
    <row r="430" s="13" customFormat="1">
      <c r="A430" s="13"/>
      <c r="B430" s="245"/>
      <c r="C430" s="246"/>
      <c r="D430" s="240" t="s">
        <v>217</v>
      </c>
      <c r="E430" s="247" t="s">
        <v>19</v>
      </c>
      <c r="F430" s="248" t="s">
        <v>1428</v>
      </c>
      <c r="G430" s="246"/>
      <c r="H430" s="247" t="s">
        <v>19</v>
      </c>
      <c r="I430" s="249"/>
      <c r="J430" s="246"/>
      <c r="K430" s="246"/>
      <c r="L430" s="250"/>
      <c r="M430" s="251"/>
      <c r="N430" s="252"/>
      <c r="O430" s="252"/>
      <c r="P430" s="252"/>
      <c r="Q430" s="252"/>
      <c r="R430" s="252"/>
      <c r="S430" s="252"/>
      <c r="T430" s="253"/>
      <c r="U430" s="13"/>
      <c r="V430" s="13"/>
      <c r="W430" s="13"/>
      <c r="X430" s="13"/>
      <c r="Y430" s="13"/>
      <c r="Z430" s="13"/>
      <c r="AA430" s="13"/>
      <c r="AB430" s="13"/>
      <c r="AC430" s="13"/>
      <c r="AD430" s="13"/>
      <c r="AE430" s="13"/>
      <c r="AT430" s="254" t="s">
        <v>217</v>
      </c>
      <c r="AU430" s="254" t="s">
        <v>83</v>
      </c>
      <c r="AV430" s="13" t="s">
        <v>81</v>
      </c>
      <c r="AW430" s="13" t="s">
        <v>35</v>
      </c>
      <c r="AX430" s="13" t="s">
        <v>74</v>
      </c>
      <c r="AY430" s="254" t="s">
        <v>204</v>
      </c>
    </row>
    <row r="431" s="14" customFormat="1">
      <c r="A431" s="14"/>
      <c r="B431" s="255"/>
      <c r="C431" s="256"/>
      <c r="D431" s="240" t="s">
        <v>217</v>
      </c>
      <c r="E431" s="257" t="s">
        <v>19</v>
      </c>
      <c r="F431" s="258" t="s">
        <v>1843</v>
      </c>
      <c r="G431" s="256"/>
      <c r="H431" s="259">
        <v>16.762</v>
      </c>
      <c r="I431" s="260"/>
      <c r="J431" s="256"/>
      <c r="K431" s="256"/>
      <c r="L431" s="261"/>
      <c r="M431" s="262"/>
      <c r="N431" s="263"/>
      <c r="O431" s="263"/>
      <c r="P431" s="263"/>
      <c r="Q431" s="263"/>
      <c r="R431" s="263"/>
      <c r="S431" s="263"/>
      <c r="T431" s="264"/>
      <c r="U431" s="14"/>
      <c r="V431" s="14"/>
      <c r="W431" s="14"/>
      <c r="X431" s="14"/>
      <c r="Y431" s="14"/>
      <c r="Z431" s="14"/>
      <c r="AA431" s="14"/>
      <c r="AB431" s="14"/>
      <c r="AC431" s="14"/>
      <c r="AD431" s="14"/>
      <c r="AE431" s="14"/>
      <c r="AT431" s="265" t="s">
        <v>217</v>
      </c>
      <c r="AU431" s="265" t="s">
        <v>83</v>
      </c>
      <c r="AV431" s="14" t="s">
        <v>83</v>
      </c>
      <c r="AW431" s="14" t="s">
        <v>35</v>
      </c>
      <c r="AX431" s="14" t="s">
        <v>81</v>
      </c>
      <c r="AY431" s="265" t="s">
        <v>204</v>
      </c>
    </row>
    <row r="432" s="2" customFormat="1" ht="16.5" customHeight="1">
      <c r="A432" s="38"/>
      <c r="B432" s="39"/>
      <c r="C432" s="227" t="s">
        <v>1432</v>
      </c>
      <c r="D432" s="227" t="s">
        <v>207</v>
      </c>
      <c r="E432" s="228" t="s">
        <v>1438</v>
      </c>
      <c r="F432" s="229" t="s">
        <v>1439</v>
      </c>
      <c r="G432" s="230" t="s">
        <v>525</v>
      </c>
      <c r="H432" s="231">
        <v>23.994</v>
      </c>
      <c r="I432" s="232"/>
      <c r="J432" s="233">
        <f>ROUND(I432*H432,2)</f>
        <v>0</v>
      </c>
      <c r="K432" s="229" t="s">
        <v>1006</v>
      </c>
      <c r="L432" s="44"/>
      <c r="M432" s="234" t="s">
        <v>19</v>
      </c>
      <c r="N432" s="235" t="s">
        <v>45</v>
      </c>
      <c r="O432" s="84"/>
      <c r="P432" s="236">
        <f>O432*H432</f>
        <v>0</v>
      </c>
      <c r="Q432" s="236">
        <v>0</v>
      </c>
      <c r="R432" s="236">
        <f>Q432*H432</f>
        <v>0</v>
      </c>
      <c r="S432" s="236">
        <v>0</v>
      </c>
      <c r="T432" s="237">
        <f>S432*H432</f>
        <v>0</v>
      </c>
      <c r="U432" s="38"/>
      <c r="V432" s="38"/>
      <c r="W432" s="38"/>
      <c r="X432" s="38"/>
      <c r="Y432" s="38"/>
      <c r="Z432" s="38"/>
      <c r="AA432" s="38"/>
      <c r="AB432" s="38"/>
      <c r="AC432" s="38"/>
      <c r="AD432" s="38"/>
      <c r="AE432" s="38"/>
      <c r="AR432" s="238" t="s">
        <v>104</v>
      </c>
      <c r="AT432" s="238" t="s">
        <v>207</v>
      </c>
      <c r="AU432" s="238" t="s">
        <v>83</v>
      </c>
      <c r="AY432" s="17" t="s">
        <v>204</v>
      </c>
      <c r="BE432" s="239">
        <f>IF(N432="základní",J432,0)</f>
        <v>0</v>
      </c>
      <c r="BF432" s="239">
        <f>IF(N432="snížená",J432,0)</f>
        <v>0</v>
      </c>
      <c r="BG432" s="239">
        <f>IF(N432="zákl. přenesená",J432,0)</f>
        <v>0</v>
      </c>
      <c r="BH432" s="239">
        <f>IF(N432="sníž. přenesená",J432,0)</f>
        <v>0</v>
      </c>
      <c r="BI432" s="239">
        <f>IF(N432="nulová",J432,0)</f>
        <v>0</v>
      </c>
      <c r="BJ432" s="17" t="s">
        <v>81</v>
      </c>
      <c r="BK432" s="239">
        <f>ROUND(I432*H432,2)</f>
        <v>0</v>
      </c>
      <c r="BL432" s="17" t="s">
        <v>104</v>
      </c>
      <c r="BM432" s="238" t="s">
        <v>1845</v>
      </c>
    </row>
    <row r="433" s="2" customFormat="1">
      <c r="A433" s="38"/>
      <c r="B433" s="39"/>
      <c r="C433" s="40"/>
      <c r="D433" s="240" t="s">
        <v>213</v>
      </c>
      <c r="E433" s="40"/>
      <c r="F433" s="241" t="s">
        <v>1439</v>
      </c>
      <c r="G433" s="40"/>
      <c r="H433" s="40"/>
      <c r="I433" s="147"/>
      <c r="J433" s="40"/>
      <c r="K433" s="40"/>
      <c r="L433" s="44"/>
      <c r="M433" s="242"/>
      <c r="N433" s="243"/>
      <c r="O433" s="84"/>
      <c r="P433" s="84"/>
      <c r="Q433" s="84"/>
      <c r="R433" s="84"/>
      <c r="S433" s="84"/>
      <c r="T433" s="85"/>
      <c r="U433" s="38"/>
      <c r="V433" s="38"/>
      <c r="W433" s="38"/>
      <c r="X433" s="38"/>
      <c r="Y433" s="38"/>
      <c r="Z433" s="38"/>
      <c r="AA433" s="38"/>
      <c r="AB433" s="38"/>
      <c r="AC433" s="38"/>
      <c r="AD433" s="38"/>
      <c r="AE433" s="38"/>
      <c r="AT433" s="17" t="s">
        <v>213</v>
      </c>
      <c r="AU433" s="17" t="s">
        <v>83</v>
      </c>
    </row>
    <row r="434" s="2" customFormat="1">
      <c r="A434" s="38"/>
      <c r="B434" s="39"/>
      <c r="C434" s="40"/>
      <c r="D434" s="240" t="s">
        <v>215</v>
      </c>
      <c r="E434" s="40"/>
      <c r="F434" s="244" t="s">
        <v>1427</v>
      </c>
      <c r="G434" s="40"/>
      <c r="H434" s="40"/>
      <c r="I434" s="147"/>
      <c r="J434" s="40"/>
      <c r="K434" s="40"/>
      <c r="L434" s="44"/>
      <c r="M434" s="242"/>
      <c r="N434" s="243"/>
      <c r="O434" s="84"/>
      <c r="P434" s="84"/>
      <c r="Q434" s="84"/>
      <c r="R434" s="84"/>
      <c r="S434" s="84"/>
      <c r="T434" s="85"/>
      <c r="U434" s="38"/>
      <c r="V434" s="38"/>
      <c r="W434" s="38"/>
      <c r="X434" s="38"/>
      <c r="Y434" s="38"/>
      <c r="Z434" s="38"/>
      <c r="AA434" s="38"/>
      <c r="AB434" s="38"/>
      <c r="AC434" s="38"/>
      <c r="AD434" s="38"/>
      <c r="AE434" s="38"/>
      <c r="AT434" s="17" t="s">
        <v>215</v>
      </c>
      <c r="AU434" s="17" t="s">
        <v>83</v>
      </c>
    </row>
    <row r="435" s="13" customFormat="1">
      <c r="A435" s="13"/>
      <c r="B435" s="245"/>
      <c r="C435" s="246"/>
      <c r="D435" s="240" t="s">
        <v>217</v>
      </c>
      <c r="E435" s="247" t="s">
        <v>19</v>
      </c>
      <c r="F435" s="248" t="s">
        <v>1441</v>
      </c>
      <c r="G435" s="246"/>
      <c r="H435" s="247" t="s">
        <v>19</v>
      </c>
      <c r="I435" s="249"/>
      <c r="J435" s="246"/>
      <c r="K435" s="246"/>
      <c r="L435" s="250"/>
      <c r="M435" s="251"/>
      <c r="N435" s="252"/>
      <c r="O435" s="252"/>
      <c r="P435" s="252"/>
      <c r="Q435" s="252"/>
      <c r="R435" s="252"/>
      <c r="S435" s="252"/>
      <c r="T435" s="253"/>
      <c r="U435" s="13"/>
      <c r="V435" s="13"/>
      <c r="W435" s="13"/>
      <c r="X435" s="13"/>
      <c r="Y435" s="13"/>
      <c r="Z435" s="13"/>
      <c r="AA435" s="13"/>
      <c r="AB435" s="13"/>
      <c r="AC435" s="13"/>
      <c r="AD435" s="13"/>
      <c r="AE435" s="13"/>
      <c r="AT435" s="254" t="s">
        <v>217</v>
      </c>
      <c r="AU435" s="254" t="s">
        <v>83</v>
      </c>
      <c r="AV435" s="13" t="s">
        <v>81</v>
      </c>
      <c r="AW435" s="13" t="s">
        <v>35</v>
      </c>
      <c r="AX435" s="13" t="s">
        <v>74</v>
      </c>
      <c r="AY435" s="254" t="s">
        <v>204</v>
      </c>
    </row>
    <row r="436" s="14" customFormat="1">
      <c r="A436" s="14"/>
      <c r="B436" s="255"/>
      <c r="C436" s="256"/>
      <c r="D436" s="240" t="s">
        <v>217</v>
      </c>
      <c r="E436" s="257" t="s">
        <v>19</v>
      </c>
      <c r="F436" s="258" t="s">
        <v>1841</v>
      </c>
      <c r="G436" s="256"/>
      <c r="H436" s="259">
        <v>23.994</v>
      </c>
      <c r="I436" s="260"/>
      <c r="J436" s="256"/>
      <c r="K436" s="256"/>
      <c r="L436" s="261"/>
      <c r="M436" s="262"/>
      <c r="N436" s="263"/>
      <c r="O436" s="263"/>
      <c r="P436" s="263"/>
      <c r="Q436" s="263"/>
      <c r="R436" s="263"/>
      <c r="S436" s="263"/>
      <c r="T436" s="264"/>
      <c r="U436" s="14"/>
      <c r="V436" s="14"/>
      <c r="W436" s="14"/>
      <c r="X436" s="14"/>
      <c r="Y436" s="14"/>
      <c r="Z436" s="14"/>
      <c r="AA436" s="14"/>
      <c r="AB436" s="14"/>
      <c r="AC436" s="14"/>
      <c r="AD436" s="14"/>
      <c r="AE436" s="14"/>
      <c r="AT436" s="265" t="s">
        <v>217</v>
      </c>
      <c r="AU436" s="265" t="s">
        <v>83</v>
      </c>
      <c r="AV436" s="14" t="s">
        <v>83</v>
      </c>
      <c r="AW436" s="14" t="s">
        <v>35</v>
      </c>
      <c r="AX436" s="14" t="s">
        <v>81</v>
      </c>
      <c r="AY436" s="265" t="s">
        <v>204</v>
      </c>
    </row>
    <row r="437" s="2" customFormat="1" ht="21.75" customHeight="1">
      <c r="A437" s="38"/>
      <c r="B437" s="39"/>
      <c r="C437" s="227" t="s">
        <v>1437</v>
      </c>
      <c r="D437" s="227" t="s">
        <v>207</v>
      </c>
      <c r="E437" s="228" t="s">
        <v>1444</v>
      </c>
      <c r="F437" s="229" t="s">
        <v>1445</v>
      </c>
      <c r="G437" s="230" t="s">
        <v>525</v>
      </c>
      <c r="H437" s="231">
        <v>23.994</v>
      </c>
      <c r="I437" s="232"/>
      <c r="J437" s="233">
        <f>ROUND(I437*H437,2)</f>
        <v>0</v>
      </c>
      <c r="K437" s="229" t="s">
        <v>1006</v>
      </c>
      <c r="L437" s="44"/>
      <c r="M437" s="234" t="s">
        <v>19</v>
      </c>
      <c r="N437" s="235" t="s">
        <v>45</v>
      </c>
      <c r="O437" s="84"/>
      <c r="P437" s="236">
        <f>O437*H437</f>
        <v>0</v>
      </c>
      <c r="Q437" s="236">
        <v>0.048000000000000001</v>
      </c>
      <c r="R437" s="236">
        <f>Q437*H437</f>
        <v>1.1517120000000001</v>
      </c>
      <c r="S437" s="236">
        <v>0.048000000000000001</v>
      </c>
      <c r="T437" s="237">
        <f>S437*H437</f>
        <v>1.1517120000000001</v>
      </c>
      <c r="U437" s="38"/>
      <c r="V437" s="38"/>
      <c r="W437" s="38"/>
      <c r="X437" s="38"/>
      <c r="Y437" s="38"/>
      <c r="Z437" s="38"/>
      <c r="AA437" s="38"/>
      <c r="AB437" s="38"/>
      <c r="AC437" s="38"/>
      <c r="AD437" s="38"/>
      <c r="AE437" s="38"/>
      <c r="AR437" s="238" t="s">
        <v>104</v>
      </c>
      <c r="AT437" s="238" t="s">
        <v>207</v>
      </c>
      <c r="AU437" s="238" t="s">
        <v>83</v>
      </c>
      <c r="AY437" s="17" t="s">
        <v>204</v>
      </c>
      <c r="BE437" s="239">
        <f>IF(N437="základní",J437,0)</f>
        <v>0</v>
      </c>
      <c r="BF437" s="239">
        <f>IF(N437="snížená",J437,0)</f>
        <v>0</v>
      </c>
      <c r="BG437" s="239">
        <f>IF(N437="zákl. přenesená",J437,0)</f>
        <v>0</v>
      </c>
      <c r="BH437" s="239">
        <f>IF(N437="sníž. přenesená",J437,0)</f>
        <v>0</v>
      </c>
      <c r="BI437" s="239">
        <f>IF(N437="nulová",J437,0)</f>
        <v>0</v>
      </c>
      <c r="BJ437" s="17" t="s">
        <v>81</v>
      </c>
      <c r="BK437" s="239">
        <f>ROUND(I437*H437,2)</f>
        <v>0</v>
      </c>
      <c r="BL437" s="17" t="s">
        <v>104</v>
      </c>
      <c r="BM437" s="238" t="s">
        <v>1846</v>
      </c>
    </row>
    <row r="438" s="2" customFormat="1">
      <c r="A438" s="38"/>
      <c r="B438" s="39"/>
      <c r="C438" s="40"/>
      <c r="D438" s="240" t="s">
        <v>213</v>
      </c>
      <c r="E438" s="40"/>
      <c r="F438" s="241" t="s">
        <v>1447</v>
      </c>
      <c r="G438" s="40"/>
      <c r="H438" s="40"/>
      <c r="I438" s="147"/>
      <c r="J438" s="40"/>
      <c r="K438" s="40"/>
      <c r="L438" s="44"/>
      <c r="M438" s="242"/>
      <c r="N438" s="243"/>
      <c r="O438" s="84"/>
      <c r="P438" s="84"/>
      <c r="Q438" s="84"/>
      <c r="R438" s="84"/>
      <c r="S438" s="84"/>
      <c r="T438" s="85"/>
      <c r="U438" s="38"/>
      <c r="V438" s="38"/>
      <c r="W438" s="38"/>
      <c r="X438" s="38"/>
      <c r="Y438" s="38"/>
      <c r="Z438" s="38"/>
      <c r="AA438" s="38"/>
      <c r="AB438" s="38"/>
      <c r="AC438" s="38"/>
      <c r="AD438" s="38"/>
      <c r="AE438" s="38"/>
      <c r="AT438" s="17" t="s">
        <v>213</v>
      </c>
      <c r="AU438" s="17" t="s">
        <v>83</v>
      </c>
    </row>
    <row r="439" s="2" customFormat="1">
      <c r="A439" s="38"/>
      <c r="B439" s="39"/>
      <c r="C439" s="40"/>
      <c r="D439" s="240" t="s">
        <v>215</v>
      </c>
      <c r="E439" s="40"/>
      <c r="F439" s="244" t="s">
        <v>1427</v>
      </c>
      <c r="G439" s="40"/>
      <c r="H439" s="40"/>
      <c r="I439" s="147"/>
      <c r="J439" s="40"/>
      <c r="K439" s="40"/>
      <c r="L439" s="44"/>
      <c r="M439" s="242"/>
      <c r="N439" s="243"/>
      <c r="O439" s="84"/>
      <c r="P439" s="84"/>
      <c r="Q439" s="84"/>
      <c r="R439" s="84"/>
      <c r="S439" s="84"/>
      <c r="T439" s="85"/>
      <c r="U439" s="38"/>
      <c r="V439" s="38"/>
      <c r="W439" s="38"/>
      <c r="X439" s="38"/>
      <c r="Y439" s="38"/>
      <c r="Z439" s="38"/>
      <c r="AA439" s="38"/>
      <c r="AB439" s="38"/>
      <c r="AC439" s="38"/>
      <c r="AD439" s="38"/>
      <c r="AE439" s="38"/>
      <c r="AT439" s="17" t="s">
        <v>215</v>
      </c>
      <c r="AU439" s="17" t="s">
        <v>83</v>
      </c>
    </row>
    <row r="440" s="13" customFormat="1">
      <c r="A440" s="13"/>
      <c r="B440" s="245"/>
      <c r="C440" s="246"/>
      <c r="D440" s="240" t="s">
        <v>217</v>
      </c>
      <c r="E440" s="247" t="s">
        <v>19</v>
      </c>
      <c r="F440" s="248" t="s">
        <v>1441</v>
      </c>
      <c r="G440" s="246"/>
      <c r="H440" s="247" t="s">
        <v>19</v>
      </c>
      <c r="I440" s="249"/>
      <c r="J440" s="246"/>
      <c r="K440" s="246"/>
      <c r="L440" s="250"/>
      <c r="M440" s="251"/>
      <c r="N440" s="252"/>
      <c r="O440" s="252"/>
      <c r="P440" s="252"/>
      <c r="Q440" s="252"/>
      <c r="R440" s="252"/>
      <c r="S440" s="252"/>
      <c r="T440" s="253"/>
      <c r="U440" s="13"/>
      <c r="V440" s="13"/>
      <c r="W440" s="13"/>
      <c r="X440" s="13"/>
      <c r="Y440" s="13"/>
      <c r="Z440" s="13"/>
      <c r="AA440" s="13"/>
      <c r="AB440" s="13"/>
      <c r="AC440" s="13"/>
      <c r="AD440" s="13"/>
      <c r="AE440" s="13"/>
      <c r="AT440" s="254" t="s">
        <v>217</v>
      </c>
      <c r="AU440" s="254" t="s">
        <v>83</v>
      </c>
      <c r="AV440" s="13" t="s">
        <v>81</v>
      </c>
      <c r="AW440" s="13" t="s">
        <v>35</v>
      </c>
      <c r="AX440" s="13" t="s">
        <v>74</v>
      </c>
      <c r="AY440" s="254" t="s">
        <v>204</v>
      </c>
    </row>
    <row r="441" s="14" customFormat="1">
      <c r="A441" s="14"/>
      <c r="B441" s="255"/>
      <c r="C441" s="256"/>
      <c r="D441" s="240" t="s">
        <v>217</v>
      </c>
      <c r="E441" s="257" t="s">
        <v>19</v>
      </c>
      <c r="F441" s="258" t="s">
        <v>1841</v>
      </c>
      <c r="G441" s="256"/>
      <c r="H441" s="259">
        <v>23.994</v>
      </c>
      <c r="I441" s="260"/>
      <c r="J441" s="256"/>
      <c r="K441" s="256"/>
      <c r="L441" s="261"/>
      <c r="M441" s="262"/>
      <c r="N441" s="263"/>
      <c r="O441" s="263"/>
      <c r="P441" s="263"/>
      <c r="Q441" s="263"/>
      <c r="R441" s="263"/>
      <c r="S441" s="263"/>
      <c r="T441" s="264"/>
      <c r="U441" s="14"/>
      <c r="V441" s="14"/>
      <c r="W441" s="14"/>
      <c r="X441" s="14"/>
      <c r="Y441" s="14"/>
      <c r="Z441" s="14"/>
      <c r="AA441" s="14"/>
      <c r="AB441" s="14"/>
      <c r="AC441" s="14"/>
      <c r="AD441" s="14"/>
      <c r="AE441" s="14"/>
      <c r="AT441" s="265" t="s">
        <v>217</v>
      </c>
      <c r="AU441" s="265" t="s">
        <v>83</v>
      </c>
      <c r="AV441" s="14" t="s">
        <v>83</v>
      </c>
      <c r="AW441" s="14" t="s">
        <v>35</v>
      </c>
      <c r="AX441" s="14" t="s">
        <v>81</v>
      </c>
      <c r="AY441" s="265" t="s">
        <v>204</v>
      </c>
    </row>
    <row r="442" s="2" customFormat="1" ht="21.75" customHeight="1">
      <c r="A442" s="38"/>
      <c r="B442" s="39"/>
      <c r="C442" s="227" t="s">
        <v>1443</v>
      </c>
      <c r="D442" s="227" t="s">
        <v>207</v>
      </c>
      <c r="E442" s="228" t="s">
        <v>1449</v>
      </c>
      <c r="F442" s="229" t="s">
        <v>1450</v>
      </c>
      <c r="G442" s="230" t="s">
        <v>525</v>
      </c>
      <c r="H442" s="231">
        <v>25.899999999999999</v>
      </c>
      <c r="I442" s="232"/>
      <c r="J442" s="233">
        <f>ROUND(I442*H442,2)</f>
        <v>0</v>
      </c>
      <c r="K442" s="229" t="s">
        <v>1006</v>
      </c>
      <c r="L442" s="44"/>
      <c r="M442" s="234" t="s">
        <v>19</v>
      </c>
      <c r="N442" s="235" t="s">
        <v>45</v>
      </c>
      <c r="O442" s="84"/>
      <c r="P442" s="236">
        <f>O442*H442</f>
        <v>0</v>
      </c>
      <c r="Q442" s="236">
        <v>0</v>
      </c>
      <c r="R442" s="236">
        <f>Q442*H442</f>
        <v>0</v>
      </c>
      <c r="S442" s="236">
        <v>0.1225</v>
      </c>
      <c r="T442" s="237">
        <f>S442*H442</f>
        <v>3.1727499999999997</v>
      </c>
      <c r="U442" s="38"/>
      <c r="V442" s="38"/>
      <c r="W442" s="38"/>
      <c r="X442" s="38"/>
      <c r="Y442" s="38"/>
      <c r="Z442" s="38"/>
      <c r="AA442" s="38"/>
      <c r="AB442" s="38"/>
      <c r="AC442" s="38"/>
      <c r="AD442" s="38"/>
      <c r="AE442" s="38"/>
      <c r="AR442" s="238" t="s">
        <v>104</v>
      </c>
      <c r="AT442" s="238" t="s">
        <v>207</v>
      </c>
      <c r="AU442" s="238" t="s">
        <v>83</v>
      </c>
      <c r="AY442" s="17" t="s">
        <v>204</v>
      </c>
      <c r="BE442" s="239">
        <f>IF(N442="základní",J442,0)</f>
        <v>0</v>
      </c>
      <c r="BF442" s="239">
        <f>IF(N442="snížená",J442,0)</f>
        <v>0</v>
      </c>
      <c r="BG442" s="239">
        <f>IF(N442="zákl. přenesená",J442,0)</f>
        <v>0</v>
      </c>
      <c r="BH442" s="239">
        <f>IF(N442="sníž. přenesená",J442,0)</f>
        <v>0</v>
      </c>
      <c r="BI442" s="239">
        <f>IF(N442="nulová",J442,0)</f>
        <v>0</v>
      </c>
      <c r="BJ442" s="17" t="s">
        <v>81</v>
      </c>
      <c r="BK442" s="239">
        <f>ROUND(I442*H442,2)</f>
        <v>0</v>
      </c>
      <c r="BL442" s="17" t="s">
        <v>104</v>
      </c>
      <c r="BM442" s="238" t="s">
        <v>1847</v>
      </c>
    </row>
    <row r="443" s="2" customFormat="1">
      <c r="A443" s="38"/>
      <c r="B443" s="39"/>
      <c r="C443" s="40"/>
      <c r="D443" s="240" t="s">
        <v>213</v>
      </c>
      <c r="E443" s="40"/>
      <c r="F443" s="241" t="s">
        <v>1452</v>
      </c>
      <c r="G443" s="40"/>
      <c r="H443" s="40"/>
      <c r="I443" s="147"/>
      <c r="J443" s="40"/>
      <c r="K443" s="40"/>
      <c r="L443" s="44"/>
      <c r="M443" s="242"/>
      <c r="N443" s="243"/>
      <c r="O443" s="84"/>
      <c r="P443" s="84"/>
      <c r="Q443" s="84"/>
      <c r="R443" s="84"/>
      <c r="S443" s="84"/>
      <c r="T443" s="85"/>
      <c r="U443" s="38"/>
      <c r="V443" s="38"/>
      <c r="W443" s="38"/>
      <c r="X443" s="38"/>
      <c r="Y443" s="38"/>
      <c r="Z443" s="38"/>
      <c r="AA443" s="38"/>
      <c r="AB443" s="38"/>
      <c r="AC443" s="38"/>
      <c r="AD443" s="38"/>
      <c r="AE443" s="38"/>
      <c r="AT443" s="17" t="s">
        <v>213</v>
      </c>
      <c r="AU443" s="17" t="s">
        <v>83</v>
      </c>
    </row>
    <row r="444" s="2" customFormat="1">
      <c r="A444" s="38"/>
      <c r="B444" s="39"/>
      <c r="C444" s="40"/>
      <c r="D444" s="240" t="s">
        <v>215</v>
      </c>
      <c r="E444" s="40"/>
      <c r="F444" s="244" t="s">
        <v>1453</v>
      </c>
      <c r="G444" s="40"/>
      <c r="H444" s="40"/>
      <c r="I444" s="147"/>
      <c r="J444" s="40"/>
      <c r="K444" s="40"/>
      <c r="L444" s="44"/>
      <c r="M444" s="242"/>
      <c r="N444" s="243"/>
      <c r="O444" s="84"/>
      <c r="P444" s="84"/>
      <c r="Q444" s="84"/>
      <c r="R444" s="84"/>
      <c r="S444" s="84"/>
      <c r="T444" s="85"/>
      <c r="U444" s="38"/>
      <c r="V444" s="38"/>
      <c r="W444" s="38"/>
      <c r="X444" s="38"/>
      <c r="Y444" s="38"/>
      <c r="Z444" s="38"/>
      <c r="AA444" s="38"/>
      <c r="AB444" s="38"/>
      <c r="AC444" s="38"/>
      <c r="AD444" s="38"/>
      <c r="AE444" s="38"/>
      <c r="AT444" s="17" t="s">
        <v>215</v>
      </c>
      <c r="AU444" s="17" t="s">
        <v>83</v>
      </c>
    </row>
    <row r="445" s="13" customFormat="1">
      <c r="A445" s="13"/>
      <c r="B445" s="245"/>
      <c r="C445" s="246"/>
      <c r="D445" s="240" t="s">
        <v>217</v>
      </c>
      <c r="E445" s="247" t="s">
        <v>19</v>
      </c>
      <c r="F445" s="248" t="s">
        <v>1848</v>
      </c>
      <c r="G445" s="246"/>
      <c r="H445" s="247" t="s">
        <v>19</v>
      </c>
      <c r="I445" s="249"/>
      <c r="J445" s="246"/>
      <c r="K445" s="246"/>
      <c r="L445" s="250"/>
      <c r="M445" s="251"/>
      <c r="N445" s="252"/>
      <c r="O445" s="252"/>
      <c r="P445" s="252"/>
      <c r="Q445" s="252"/>
      <c r="R445" s="252"/>
      <c r="S445" s="252"/>
      <c r="T445" s="253"/>
      <c r="U445" s="13"/>
      <c r="V445" s="13"/>
      <c r="W445" s="13"/>
      <c r="X445" s="13"/>
      <c r="Y445" s="13"/>
      <c r="Z445" s="13"/>
      <c r="AA445" s="13"/>
      <c r="AB445" s="13"/>
      <c r="AC445" s="13"/>
      <c r="AD445" s="13"/>
      <c r="AE445" s="13"/>
      <c r="AT445" s="254" t="s">
        <v>217</v>
      </c>
      <c r="AU445" s="254" t="s">
        <v>83</v>
      </c>
      <c r="AV445" s="13" t="s">
        <v>81</v>
      </c>
      <c r="AW445" s="13" t="s">
        <v>35</v>
      </c>
      <c r="AX445" s="13" t="s">
        <v>74</v>
      </c>
      <c r="AY445" s="254" t="s">
        <v>204</v>
      </c>
    </row>
    <row r="446" s="14" customFormat="1">
      <c r="A446" s="14"/>
      <c r="B446" s="255"/>
      <c r="C446" s="256"/>
      <c r="D446" s="240" t="s">
        <v>217</v>
      </c>
      <c r="E446" s="257" t="s">
        <v>19</v>
      </c>
      <c r="F446" s="258" t="s">
        <v>1849</v>
      </c>
      <c r="G446" s="256"/>
      <c r="H446" s="259">
        <v>19.195</v>
      </c>
      <c r="I446" s="260"/>
      <c r="J446" s="256"/>
      <c r="K446" s="256"/>
      <c r="L446" s="261"/>
      <c r="M446" s="262"/>
      <c r="N446" s="263"/>
      <c r="O446" s="263"/>
      <c r="P446" s="263"/>
      <c r="Q446" s="263"/>
      <c r="R446" s="263"/>
      <c r="S446" s="263"/>
      <c r="T446" s="264"/>
      <c r="U446" s="14"/>
      <c r="V446" s="14"/>
      <c r="W446" s="14"/>
      <c r="X446" s="14"/>
      <c r="Y446" s="14"/>
      <c r="Z446" s="14"/>
      <c r="AA446" s="14"/>
      <c r="AB446" s="14"/>
      <c r="AC446" s="14"/>
      <c r="AD446" s="14"/>
      <c r="AE446" s="14"/>
      <c r="AT446" s="265" t="s">
        <v>217</v>
      </c>
      <c r="AU446" s="265" t="s">
        <v>83</v>
      </c>
      <c r="AV446" s="14" t="s">
        <v>83</v>
      </c>
      <c r="AW446" s="14" t="s">
        <v>35</v>
      </c>
      <c r="AX446" s="14" t="s">
        <v>74</v>
      </c>
      <c r="AY446" s="265" t="s">
        <v>204</v>
      </c>
    </row>
    <row r="447" s="13" customFormat="1">
      <c r="A447" s="13"/>
      <c r="B447" s="245"/>
      <c r="C447" s="246"/>
      <c r="D447" s="240" t="s">
        <v>217</v>
      </c>
      <c r="E447" s="247" t="s">
        <v>19</v>
      </c>
      <c r="F447" s="248" t="s">
        <v>1456</v>
      </c>
      <c r="G447" s="246"/>
      <c r="H447" s="247" t="s">
        <v>19</v>
      </c>
      <c r="I447" s="249"/>
      <c r="J447" s="246"/>
      <c r="K447" s="246"/>
      <c r="L447" s="250"/>
      <c r="M447" s="251"/>
      <c r="N447" s="252"/>
      <c r="O447" s="252"/>
      <c r="P447" s="252"/>
      <c r="Q447" s="252"/>
      <c r="R447" s="252"/>
      <c r="S447" s="252"/>
      <c r="T447" s="253"/>
      <c r="U447" s="13"/>
      <c r="V447" s="13"/>
      <c r="W447" s="13"/>
      <c r="X447" s="13"/>
      <c r="Y447" s="13"/>
      <c r="Z447" s="13"/>
      <c r="AA447" s="13"/>
      <c r="AB447" s="13"/>
      <c r="AC447" s="13"/>
      <c r="AD447" s="13"/>
      <c r="AE447" s="13"/>
      <c r="AT447" s="254" t="s">
        <v>217</v>
      </c>
      <c r="AU447" s="254" t="s">
        <v>83</v>
      </c>
      <c r="AV447" s="13" t="s">
        <v>81</v>
      </c>
      <c r="AW447" s="13" t="s">
        <v>35</v>
      </c>
      <c r="AX447" s="13" t="s">
        <v>74</v>
      </c>
      <c r="AY447" s="254" t="s">
        <v>204</v>
      </c>
    </row>
    <row r="448" s="14" customFormat="1">
      <c r="A448" s="14"/>
      <c r="B448" s="255"/>
      <c r="C448" s="256"/>
      <c r="D448" s="240" t="s">
        <v>217</v>
      </c>
      <c r="E448" s="257" t="s">
        <v>19</v>
      </c>
      <c r="F448" s="258" t="s">
        <v>1850</v>
      </c>
      <c r="G448" s="256"/>
      <c r="H448" s="259">
        <v>6.7050000000000001</v>
      </c>
      <c r="I448" s="260"/>
      <c r="J448" s="256"/>
      <c r="K448" s="256"/>
      <c r="L448" s="261"/>
      <c r="M448" s="262"/>
      <c r="N448" s="263"/>
      <c r="O448" s="263"/>
      <c r="P448" s="263"/>
      <c r="Q448" s="263"/>
      <c r="R448" s="263"/>
      <c r="S448" s="263"/>
      <c r="T448" s="264"/>
      <c r="U448" s="14"/>
      <c r="V448" s="14"/>
      <c r="W448" s="14"/>
      <c r="X448" s="14"/>
      <c r="Y448" s="14"/>
      <c r="Z448" s="14"/>
      <c r="AA448" s="14"/>
      <c r="AB448" s="14"/>
      <c r="AC448" s="14"/>
      <c r="AD448" s="14"/>
      <c r="AE448" s="14"/>
      <c r="AT448" s="265" t="s">
        <v>217</v>
      </c>
      <c r="AU448" s="265" t="s">
        <v>83</v>
      </c>
      <c r="AV448" s="14" t="s">
        <v>83</v>
      </c>
      <c r="AW448" s="14" t="s">
        <v>35</v>
      </c>
      <c r="AX448" s="14" t="s">
        <v>74</v>
      </c>
      <c r="AY448" s="265" t="s">
        <v>204</v>
      </c>
    </row>
    <row r="449" s="15" customFormat="1">
      <c r="A449" s="15"/>
      <c r="B449" s="266"/>
      <c r="C449" s="267"/>
      <c r="D449" s="240" t="s">
        <v>217</v>
      </c>
      <c r="E449" s="268" t="s">
        <v>19</v>
      </c>
      <c r="F449" s="269" t="s">
        <v>268</v>
      </c>
      <c r="G449" s="267"/>
      <c r="H449" s="270">
        <v>25.899999999999999</v>
      </c>
      <c r="I449" s="271"/>
      <c r="J449" s="267"/>
      <c r="K449" s="267"/>
      <c r="L449" s="272"/>
      <c r="M449" s="273"/>
      <c r="N449" s="274"/>
      <c r="O449" s="274"/>
      <c r="P449" s="274"/>
      <c r="Q449" s="274"/>
      <c r="R449" s="274"/>
      <c r="S449" s="274"/>
      <c r="T449" s="275"/>
      <c r="U449" s="15"/>
      <c r="V449" s="15"/>
      <c r="W449" s="15"/>
      <c r="X449" s="15"/>
      <c r="Y449" s="15"/>
      <c r="Z449" s="15"/>
      <c r="AA449" s="15"/>
      <c r="AB449" s="15"/>
      <c r="AC449" s="15"/>
      <c r="AD449" s="15"/>
      <c r="AE449" s="15"/>
      <c r="AT449" s="276" t="s">
        <v>217</v>
      </c>
      <c r="AU449" s="276" t="s">
        <v>83</v>
      </c>
      <c r="AV449" s="15" t="s">
        <v>104</v>
      </c>
      <c r="AW449" s="15" t="s">
        <v>35</v>
      </c>
      <c r="AX449" s="15" t="s">
        <v>81</v>
      </c>
      <c r="AY449" s="276" t="s">
        <v>204</v>
      </c>
    </row>
    <row r="450" s="2" customFormat="1" ht="21.75" customHeight="1">
      <c r="A450" s="38"/>
      <c r="B450" s="39"/>
      <c r="C450" s="227" t="s">
        <v>1448</v>
      </c>
      <c r="D450" s="227" t="s">
        <v>207</v>
      </c>
      <c r="E450" s="228" t="s">
        <v>1461</v>
      </c>
      <c r="F450" s="229" t="s">
        <v>1462</v>
      </c>
      <c r="G450" s="230" t="s">
        <v>261</v>
      </c>
      <c r="H450" s="231">
        <v>0.95999999999999996</v>
      </c>
      <c r="I450" s="232"/>
      <c r="J450" s="233">
        <f>ROUND(I450*H450,2)</f>
        <v>0</v>
      </c>
      <c r="K450" s="229" t="s">
        <v>1006</v>
      </c>
      <c r="L450" s="44"/>
      <c r="M450" s="234" t="s">
        <v>19</v>
      </c>
      <c r="N450" s="235" t="s">
        <v>45</v>
      </c>
      <c r="O450" s="84"/>
      <c r="P450" s="236">
        <f>O450*H450</f>
        <v>0</v>
      </c>
      <c r="Q450" s="236">
        <v>0.50426000000000004</v>
      </c>
      <c r="R450" s="236">
        <f>Q450*H450</f>
        <v>0.48408960000000001</v>
      </c>
      <c r="S450" s="236">
        <v>0</v>
      </c>
      <c r="T450" s="237">
        <f>S450*H450</f>
        <v>0</v>
      </c>
      <c r="U450" s="38"/>
      <c r="V450" s="38"/>
      <c r="W450" s="38"/>
      <c r="X450" s="38"/>
      <c r="Y450" s="38"/>
      <c r="Z450" s="38"/>
      <c r="AA450" s="38"/>
      <c r="AB450" s="38"/>
      <c r="AC450" s="38"/>
      <c r="AD450" s="38"/>
      <c r="AE450" s="38"/>
      <c r="AR450" s="238" t="s">
        <v>104</v>
      </c>
      <c r="AT450" s="238" t="s">
        <v>207</v>
      </c>
      <c r="AU450" s="238" t="s">
        <v>83</v>
      </c>
      <c r="AY450" s="17" t="s">
        <v>204</v>
      </c>
      <c r="BE450" s="239">
        <f>IF(N450="základní",J450,0)</f>
        <v>0</v>
      </c>
      <c r="BF450" s="239">
        <f>IF(N450="snížená",J450,0)</f>
        <v>0</v>
      </c>
      <c r="BG450" s="239">
        <f>IF(N450="zákl. přenesená",J450,0)</f>
        <v>0</v>
      </c>
      <c r="BH450" s="239">
        <f>IF(N450="sníž. přenesená",J450,0)</f>
        <v>0</v>
      </c>
      <c r="BI450" s="239">
        <f>IF(N450="nulová",J450,0)</f>
        <v>0</v>
      </c>
      <c r="BJ450" s="17" t="s">
        <v>81</v>
      </c>
      <c r="BK450" s="239">
        <f>ROUND(I450*H450,2)</f>
        <v>0</v>
      </c>
      <c r="BL450" s="17" t="s">
        <v>104</v>
      </c>
      <c r="BM450" s="238" t="s">
        <v>1851</v>
      </c>
    </row>
    <row r="451" s="2" customFormat="1">
      <c r="A451" s="38"/>
      <c r="B451" s="39"/>
      <c r="C451" s="40"/>
      <c r="D451" s="240" t="s">
        <v>213</v>
      </c>
      <c r="E451" s="40"/>
      <c r="F451" s="241" t="s">
        <v>1464</v>
      </c>
      <c r="G451" s="40"/>
      <c r="H451" s="40"/>
      <c r="I451" s="147"/>
      <c r="J451" s="40"/>
      <c r="K451" s="40"/>
      <c r="L451" s="44"/>
      <c r="M451" s="242"/>
      <c r="N451" s="243"/>
      <c r="O451" s="84"/>
      <c r="P451" s="84"/>
      <c r="Q451" s="84"/>
      <c r="R451" s="84"/>
      <c r="S451" s="84"/>
      <c r="T451" s="85"/>
      <c r="U451" s="38"/>
      <c r="V451" s="38"/>
      <c r="W451" s="38"/>
      <c r="X451" s="38"/>
      <c r="Y451" s="38"/>
      <c r="Z451" s="38"/>
      <c r="AA451" s="38"/>
      <c r="AB451" s="38"/>
      <c r="AC451" s="38"/>
      <c r="AD451" s="38"/>
      <c r="AE451" s="38"/>
      <c r="AT451" s="17" t="s">
        <v>213</v>
      </c>
      <c r="AU451" s="17" t="s">
        <v>83</v>
      </c>
    </row>
    <row r="452" s="2" customFormat="1">
      <c r="A452" s="38"/>
      <c r="B452" s="39"/>
      <c r="C452" s="40"/>
      <c r="D452" s="240" t="s">
        <v>215</v>
      </c>
      <c r="E452" s="40"/>
      <c r="F452" s="244" t="s">
        <v>1465</v>
      </c>
      <c r="G452" s="40"/>
      <c r="H452" s="40"/>
      <c r="I452" s="147"/>
      <c r="J452" s="40"/>
      <c r="K452" s="40"/>
      <c r="L452" s="44"/>
      <c r="M452" s="242"/>
      <c r="N452" s="243"/>
      <c r="O452" s="84"/>
      <c r="P452" s="84"/>
      <c r="Q452" s="84"/>
      <c r="R452" s="84"/>
      <c r="S452" s="84"/>
      <c r="T452" s="85"/>
      <c r="U452" s="38"/>
      <c r="V452" s="38"/>
      <c r="W452" s="38"/>
      <c r="X452" s="38"/>
      <c r="Y452" s="38"/>
      <c r="Z452" s="38"/>
      <c r="AA452" s="38"/>
      <c r="AB452" s="38"/>
      <c r="AC452" s="38"/>
      <c r="AD452" s="38"/>
      <c r="AE452" s="38"/>
      <c r="AT452" s="17" t="s">
        <v>215</v>
      </c>
      <c r="AU452" s="17" t="s">
        <v>83</v>
      </c>
    </row>
    <row r="453" s="13" customFormat="1">
      <c r="A453" s="13"/>
      <c r="B453" s="245"/>
      <c r="C453" s="246"/>
      <c r="D453" s="240" t="s">
        <v>217</v>
      </c>
      <c r="E453" s="247" t="s">
        <v>19</v>
      </c>
      <c r="F453" s="248" t="s">
        <v>1454</v>
      </c>
      <c r="G453" s="246"/>
      <c r="H453" s="247" t="s">
        <v>19</v>
      </c>
      <c r="I453" s="249"/>
      <c r="J453" s="246"/>
      <c r="K453" s="246"/>
      <c r="L453" s="250"/>
      <c r="M453" s="251"/>
      <c r="N453" s="252"/>
      <c r="O453" s="252"/>
      <c r="P453" s="252"/>
      <c r="Q453" s="252"/>
      <c r="R453" s="252"/>
      <c r="S453" s="252"/>
      <c r="T453" s="253"/>
      <c r="U453" s="13"/>
      <c r="V453" s="13"/>
      <c r="W453" s="13"/>
      <c r="X453" s="13"/>
      <c r="Y453" s="13"/>
      <c r="Z453" s="13"/>
      <c r="AA453" s="13"/>
      <c r="AB453" s="13"/>
      <c r="AC453" s="13"/>
      <c r="AD453" s="13"/>
      <c r="AE453" s="13"/>
      <c r="AT453" s="254" t="s">
        <v>217</v>
      </c>
      <c r="AU453" s="254" t="s">
        <v>83</v>
      </c>
      <c r="AV453" s="13" t="s">
        <v>81</v>
      </c>
      <c r="AW453" s="13" t="s">
        <v>35</v>
      </c>
      <c r="AX453" s="13" t="s">
        <v>74</v>
      </c>
      <c r="AY453" s="254" t="s">
        <v>204</v>
      </c>
    </row>
    <row r="454" s="14" customFormat="1">
      <c r="A454" s="14"/>
      <c r="B454" s="255"/>
      <c r="C454" s="256"/>
      <c r="D454" s="240" t="s">
        <v>217</v>
      </c>
      <c r="E454" s="257" t="s">
        <v>19</v>
      </c>
      <c r="F454" s="258" t="s">
        <v>1852</v>
      </c>
      <c r="G454" s="256"/>
      <c r="H454" s="259">
        <v>0.95999999999999996</v>
      </c>
      <c r="I454" s="260"/>
      <c r="J454" s="256"/>
      <c r="K454" s="256"/>
      <c r="L454" s="261"/>
      <c r="M454" s="262"/>
      <c r="N454" s="263"/>
      <c r="O454" s="263"/>
      <c r="P454" s="263"/>
      <c r="Q454" s="263"/>
      <c r="R454" s="263"/>
      <c r="S454" s="263"/>
      <c r="T454" s="264"/>
      <c r="U454" s="14"/>
      <c r="V454" s="14"/>
      <c r="W454" s="14"/>
      <c r="X454" s="14"/>
      <c r="Y454" s="14"/>
      <c r="Z454" s="14"/>
      <c r="AA454" s="14"/>
      <c r="AB454" s="14"/>
      <c r="AC454" s="14"/>
      <c r="AD454" s="14"/>
      <c r="AE454" s="14"/>
      <c r="AT454" s="265" t="s">
        <v>217</v>
      </c>
      <c r="AU454" s="265" t="s">
        <v>83</v>
      </c>
      <c r="AV454" s="14" t="s">
        <v>83</v>
      </c>
      <c r="AW454" s="14" t="s">
        <v>35</v>
      </c>
      <c r="AX454" s="14" t="s">
        <v>81</v>
      </c>
      <c r="AY454" s="265" t="s">
        <v>204</v>
      </c>
    </row>
    <row r="455" s="2" customFormat="1" ht="21.75" customHeight="1">
      <c r="A455" s="38"/>
      <c r="B455" s="39"/>
      <c r="C455" s="277" t="s">
        <v>1460</v>
      </c>
      <c r="D455" s="277" t="s">
        <v>270</v>
      </c>
      <c r="E455" s="278" t="s">
        <v>1469</v>
      </c>
      <c r="F455" s="279" t="s">
        <v>1470</v>
      </c>
      <c r="G455" s="280" t="s">
        <v>250</v>
      </c>
      <c r="H455" s="281">
        <v>2.3039999999999998</v>
      </c>
      <c r="I455" s="282"/>
      <c r="J455" s="283">
        <f>ROUND(I455*H455,2)</f>
        <v>0</v>
      </c>
      <c r="K455" s="279" t="s">
        <v>1006</v>
      </c>
      <c r="L455" s="284"/>
      <c r="M455" s="285" t="s">
        <v>19</v>
      </c>
      <c r="N455" s="286" t="s">
        <v>45</v>
      </c>
      <c r="O455" s="84"/>
      <c r="P455" s="236">
        <f>O455*H455</f>
        <v>0</v>
      </c>
      <c r="Q455" s="236">
        <v>1</v>
      </c>
      <c r="R455" s="236">
        <f>Q455*H455</f>
        <v>2.3039999999999998</v>
      </c>
      <c r="S455" s="236">
        <v>0</v>
      </c>
      <c r="T455" s="237">
        <f>S455*H455</f>
        <v>0</v>
      </c>
      <c r="U455" s="38"/>
      <c r="V455" s="38"/>
      <c r="W455" s="38"/>
      <c r="X455" s="38"/>
      <c r="Y455" s="38"/>
      <c r="Z455" s="38"/>
      <c r="AA455" s="38"/>
      <c r="AB455" s="38"/>
      <c r="AC455" s="38"/>
      <c r="AD455" s="38"/>
      <c r="AE455" s="38"/>
      <c r="AR455" s="238" t="s">
        <v>252</v>
      </c>
      <c r="AT455" s="238" t="s">
        <v>270</v>
      </c>
      <c r="AU455" s="238" t="s">
        <v>83</v>
      </c>
      <c r="AY455" s="17" t="s">
        <v>204</v>
      </c>
      <c r="BE455" s="239">
        <f>IF(N455="základní",J455,0)</f>
        <v>0</v>
      </c>
      <c r="BF455" s="239">
        <f>IF(N455="snížená",J455,0)</f>
        <v>0</v>
      </c>
      <c r="BG455" s="239">
        <f>IF(N455="zákl. přenesená",J455,0)</f>
        <v>0</v>
      </c>
      <c r="BH455" s="239">
        <f>IF(N455="sníž. přenesená",J455,0)</f>
        <v>0</v>
      </c>
      <c r="BI455" s="239">
        <f>IF(N455="nulová",J455,0)</f>
        <v>0</v>
      </c>
      <c r="BJ455" s="17" t="s">
        <v>81</v>
      </c>
      <c r="BK455" s="239">
        <f>ROUND(I455*H455,2)</f>
        <v>0</v>
      </c>
      <c r="BL455" s="17" t="s">
        <v>104</v>
      </c>
      <c r="BM455" s="238" t="s">
        <v>1853</v>
      </c>
    </row>
    <row r="456" s="2" customFormat="1">
      <c r="A456" s="38"/>
      <c r="B456" s="39"/>
      <c r="C456" s="40"/>
      <c r="D456" s="240" t="s">
        <v>213</v>
      </c>
      <c r="E456" s="40"/>
      <c r="F456" s="241" t="s">
        <v>1470</v>
      </c>
      <c r="G456" s="40"/>
      <c r="H456" s="40"/>
      <c r="I456" s="147"/>
      <c r="J456" s="40"/>
      <c r="K456" s="40"/>
      <c r="L456" s="44"/>
      <c r="M456" s="242"/>
      <c r="N456" s="243"/>
      <c r="O456" s="84"/>
      <c r="P456" s="84"/>
      <c r="Q456" s="84"/>
      <c r="R456" s="84"/>
      <c r="S456" s="84"/>
      <c r="T456" s="85"/>
      <c r="U456" s="38"/>
      <c r="V456" s="38"/>
      <c r="W456" s="38"/>
      <c r="X456" s="38"/>
      <c r="Y456" s="38"/>
      <c r="Z456" s="38"/>
      <c r="AA456" s="38"/>
      <c r="AB456" s="38"/>
      <c r="AC456" s="38"/>
      <c r="AD456" s="38"/>
      <c r="AE456" s="38"/>
      <c r="AT456" s="17" t="s">
        <v>213</v>
      </c>
      <c r="AU456" s="17" t="s">
        <v>83</v>
      </c>
    </row>
    <row r="457" s="14" customFormat="1">
      <c r="A457" s="14"/>
      <c r="B457" s="255"/>
      <c r="C457" s="256"/>
      <c r="D457" s="240" t="s">
        <v>217</v>
      </c>
      <c r="E457" s="257" t="s">
        <v>19</v>
      </c>
      <c r="F457" s="258" t="s">
        <v>1854</v>
      </c>
      <c r="G457" s="256"/>
      <c r="H457" s="259">
        <v>2.3039999999999998</v>
      </c>
      <c r="I457" s="260"/>
      <c r="J457" s="256"/>
      <c r="K457" s="256"/>
      <c r="L457" s="261"/>
      <c r="M457" s="262"/>
      <c r="N457" s="263"/>
      <c r="O457" s="263"/>
      <c r="P457" s="263"/>
      <c r="Q457" s="263"/>
      <c r="R457" s="263"/>
      <c r="S457" s="263"/>
      <c r="T457" s="264"/>
      <c r="U457" s="14"/>
      <c r="V457" s="14"/>
      <c r="W457" s="14"/>
      <c r="X457" s="14"/>
      <c r="Y457" s="14"/>
      <c r="Z457" s="14"/>
      <c r="AA457" s="14"/>
      <c r="AB457" s="14"/>
      <c r="AC457" s="14"/>
      <c r="AD457" s="14"/>
      <c r="AE457" s="14"/>
      <c r="AT457" s="265" t="s">
        <v>217</v>
      </c>
      <c r="AU457" s="265" t="s">
        <v>83</v>
      </c>
      <c r="AV457" s="14" t="s">
        <v>83</v>
      </c>
      <c r="AW457" s="14" t="s">
        <v>35</v>
      </c>
      <c r="AX457" s="14" t="s">
        <v>81</v>
      </c>
      <c r="AY457" s="265" t="s">
        <v>204</v>
      </c>
    </row>
    <row r="458" s="2" customFormat="1" ht="21.75" customHeight="1">
      <c r="A458" s="38"/>
      <c r="B458" s="39"/>
      <c r="C458" s="227" t="s">
        <v>1468</v>
      </c>
      <c r="D458" s="227" t="s">
        <v>207</v>
      </c>
      <c r="E458" s="228" t="s">
        <v>1488</v>
      </c>
      <c r="F458" s="229" t="s">
        <v>1489</v>
      </c>
      <c r="G458" s="230" t="s">
        <v>525</v>
      </c>
      <c r="H458" s="231">
        <v>4.7990000000000004</v>
      </c>
      <c r="I458" s="232"/>
      <c r="J458" s="233">
        <f>ROUND(I458*H458,2)</f>
        <v>0</v>
      </c>
      <c r="K458" s="229" t="s">
        <v>1006</v>
      </c>
      <c r="L458" s="44"/>
      <c r="M458" s="234" t="s">
        <v>19</v>
      </c>
      <c r="N458" s="235" t="s">
        <v>45</v>
      </c>
      <c r="O458" s="84"/>
      <c r="P458" s="236">
        <f>O458*H458</f>
        <v>0</v>
      </c>
      <c r="Q458" s="236">
        <v>0.023244399999999998</v>
      </c>
      <c r="R458" s="236">
        <f>Q458*H458</f>
        <v>0.1115498756</v>
      </c>
      <c r="S458" s="236">
        <v>0</v>
      </c>
      <c r="T458" s="237">
        <f>S458*H458</f>
        <v>0</v>
      </c>
      <c r="U458" s="38"/>
      <c r="V458" s="38"/>
      <c r="W458" s="38"/>
      <c r="X458" s="38"/>
      <c r="Y458" s="38"/>
      <c r="Z458" s="38"/>
      <c r="AA458" s="38"/>
      <c r="AB458" s="38"/>
      <c r="AC458" s="38"/>
      <c r="AD458" s="38"/>
      <c r="AE458" s="38"/>
      <c r="AR458" s="238" t="s">
        <v>104</v>
      </c>
      <c r="AT458" s="238" t="s">
        <v>207</v>
      </c>
      <c r="AU458" s="238" t="s">
        <v>83</v>
      </c>
      <c r="AY458" s="17" t="s">
        <v>204</v>
      </c>
      <c r="BE458" s="239">
        <f>IF(N458="základní",J458,0)</f>
        <v>0</v>
      </c>
      <c r="BF458" s="239">
        <f>IF(N458="snížená",J458,0)</f>
        <v>0</v>
      </c>
      <c r="BG458" s="239">
        <f>IF(N458="zákl. přenesená",J458,0)</f>
        <v>0</v>
      </c>
      <c r="BH458" s="239">
        <f>IF(N458="sníž. přenesená",J458,0)</f>
        <v>0</v>
      </c>
      <c r="BI458" s="239">
        <f>IF(N458="nulová",J458,0)</f>
        <v>0</v>
      </c>
      <c r="BJ458" s="17" t="s">
        <v>81</v>
      </c>
      <c r="BK458" s="239">
        <f>ROUND(I458*H458,2)</f>
        <v>0</v>
      </c>
      <c r="BL458" s="17" t="s">
        <v>104</v>
      </c>
      <c r="BM458" s="238" t="s">
        <v>1855</v>
      </c>
    </row>
    <row r="459" s="2" customFormat="1">
      <c r="A459" s="38"/>
      <c r="B459" s="39"/>
      <c r="C459" s="40"/>
      <c r="D459" s="240" t="s">
        <v>213</v>
      </c>
      <c r="E459" s="40"/>
      <c r="F459" s="241" t="s">
        <v>1491</v>
      </c>
      <c r="G459" s="40"/>
      <c r="H459" s="40"/>
      <c r="I459" s="147"/>
      <c r="J459" s="40"/>
      <c r="K459" s="40"/>
      <c r="L459" s="44"/>
      <c r="M459" s="242"/>
      <c r="N459" s="243"/>
      <c r="O459" s="84"/>
      <c r="P459" s="84"/>
      <c r="Q459" s="84"/>
      <c r="R459" s="84"/>
      <c r="S459" s="84"/>
      <c r="T459" s="85"/>
      <c r="U459" s="38"/>
      <c r="V459" s="38"/>
      <c r="W459" s="38"/>
      <c r="X459" s="38"/>
      <c r="Y459" s="38"/>
      <c r="Z459" s="38"/>
      <c r="AA459" s="38"/>
      <c r="AB459" s="38"/>
      <c r="AC459" s="38"/>
      <c r="AD459" s="38"/>
      <c r="AE459" s="38"/>
      <c r="AT459" s="17" t="s">
        <v>213</v>
      </c>
      <c r="AU459" s="17" t="s">
        <v>83</v>
      </c>
    </row>
    <row r="460" s="2" customFormat="1">
      <c r="A460" s="38"/>
      <c r="B460" s="39"/>
      <c r="C460" s="40"/>
      <c r="D460" s="240" t="s">
        <v>215</v>
      </c>
      <c r="E460" s="40"/>
      <c r="F460" s="244" t="s">
        <v>1492</v>
      </c>
      <c r="G460" s="40"/>
      <c r="H460" s="40"/>
      <c r="I460" s="147"/>
      <c r="J460" s="40"/>
      <c r="K460" s="40"/>
      <c r="L460" s="44"/>
      <c r="M460" s="242"/>
      <c r="N460" s="243"/>
      <c r="O460" s="84"/>
      <c r="P460" s="84"/>
      <c r="Q460" s="84"/>
      <c r="R460" s="84"/>
      <c r="S460" s="84"/>
      <c r="T460" s="85"/>
      <c r="U460" s="38"/>
      <c r="V460" s="38"/>
      <c r="W460" s="38"/>
      <c r="X460" s="38"/>
      <c r="Y460" s="38"/>
      <c r="Z460" s="38"/>
      <c r="AA460" s="38"/>
      <c r="AB460" s="38"/>
      <c r="AC460" s="38"/>
      <c r="AD460" s="38"/>
      <c r="AE460" s="38"/>
      <c r="AT460" s="17" t="s">
        <v>215</v>
      </c>
      <c r="AU460" s="17" t="s">
        <v>83</v>
      </c>
    </row>
    <row r="461" s="13" customFormat="1">
      <c r="A461" s="13"/>
      <c r="B461" s="245"/>
      <c r="C461" s="246"/>
      <c r="D461" s="240" t="s">
        <v>217</v>
      </c>
      <c r="E461" s="247" t="s">
        <v>19</v>
      </c>
      <c r="F461" s="248" t="s">
        <v>1454</v>
      </c>
      <c r="G461" s="246"/>
      <c r="H461" s="247" t="s">
        <v>19</v>
      </c>
      <c r="I461" s="249"/>
      <c r="J461" s="246"/>
      <c r="K461" s="246"/>
      <c r="L461" s="250"/>
      <c r="M461" s="251"/>
      <c r="N461" s="252"/>
      <c r="O461" s="252"/>
      <c r="P461" s="252"/>
      <c r="Q461" s="252"/>
      <c r="R461" s="252"/>
      <c r="S461" s="252"/>
      <c r="T461" s="253"/>
      <c r="U461" s="13"/>
      <c r="V461" s="13"/>
      <c r="W461" s="13"/>
      <c r="X461" s="13"/>
      <c r="Y461" s="13"/>
      <c r="Z461" s="13"/>
      <c r="AA461" s="13"/>
      <c r="AB461" s="13"/>
      <c r="AC461" s="13"/>
      <c r="AD461" s="13"/>
      <c r="AE461" s="13"/>
      <c r="AT461" s="254" t="s">
        <v>217</v>
      </c>
      <c r="AU461" s="254" t="s">
        <v>83</v>
      </c>
      <c r="AV461" s="13" t="s">
        <v>81</v>
      </c>
      <c r="AW461" s="13" t="s">
        <v>35</v>
      </c>
      <c r="AX461" s="13" t="s">
        <v>74</v>
      </c>
      <c r="AY461" s="254" t="s">
        <v>204</v>
      </c>
    </row>
    <row r="462" s="14" customFormat="1">
      <c r="A462" s="14"/>
      <c r="B462" s="255"/>
      <c r="C462" s="256"/>
      <c r="D462" s="240" t="s">
        <v>217</v>
      </c>
      <c r="E462" s="257" t="s">
        <v>19</v>
      </c>
      <c r="F462" s="258" t="s">
        <v>1856</v>
      </c>
      <c r="G462" s="256"/>
      <c r="H462" s="259">
        <v>4.7990000000000004</v>
      </c>
      <c r="I462" s="260"/>
      <c r="J462" s="256"/>
      <c r="K462" s="256"/>
      <c r="L462" s="261"/>
      <c r="M462" s="262"/>
      <c r="N462" s="263"/>
      <c r="O462" s="263"/>
      <c r="P462" s="263"/>
      <c r="Q462" s="263"/>
      <c r="R462" s="263"/>
      <c r="S462" s="263"/>
      <c r="T462" s="264"/>
      <c r="U462" s="14"/>
      <c r="V462" s="14"/>
      <c r="W462" s="14"/>
      <c r="X462" s="14"/>
      <c r="Y462" s="14"/>
      <c r="Z462" s="14"/>
      <c r="AA462" s="14"/>
      <c r="AB462" s="14"/>
      <c r="AC462" s="14"/>
      <c r="AD462" s="14"/>
      <c r="AE462" s="14"/>
      <c r="AT462" s="265" t="s">
        <v>217</v>
      </c>
      <c r="AU462" s="265" t="s">
        <v>83</v>
      </c>
      <c r="AV462" s="14" t="s">
        <v>83</v>
      </c>
      <c r="AW462" s="14" t="s">
        <v>35</v>
      </c>
      <c r="AX462" s="14" t="s">
        <v>81</v>
      </c>
      <c r="AY462" s="265" t="s">
        <v>204</v>
      </c>
    </row>
    <row r="463" s="2" customFormat="1" ht="21.75" customHeight="1">
      <c r="A463" s="38"/>
      <c r="B463" s="39"/>
      <c r="C463" s="227" t="s">
        <v>1473</v>
      </c>
      <c r="D463" s="227" t="s">
        <v>207</v>
      </c>
      <c r="E463" s="228" t="s">
        <v>1495</v>
      </c>
      <c r="F463" s="229" t="s">
        <v>1496</v>
      </c>
      <c r="G463" s="230" t="s">
        <v>525</v>
      </c>
      <c r="H463" s="231">
        <v>25.899999999999999</v>
      </c>
      <c r="I463" s="232"/>
      <c r="J463" s="233">
        <f>ROUND(I463*H463,2)</f>
        <v>0</v>
      </c>
      <c r="K463" s="229" t="s">
        <v>1006</v>
      </c>
      <c r="L463" s="44"/>
      <c r="M463" s="234" t="s">
        <v>19</v>
      </c>
      <c r="N463" s="235" t="s">
        <v>45</v>
      </c>
      <c r="O463" s="84"/>
      <c r="P463" s="236">
        <f>O463*H463</f>
        <v>0</v>
      </c>
      <c r="Q463" s="236">
        <v>0.122734</v>
      </c>
      <c r="R463" s="236">
        <f>Q463*H463</f>
        <v>3.1788105999999998</v>
      </c>
      <c r="S463" s="236">
        <v>0</v>
      </c>
      <c r="T463" s="237">
        <f>S463*H463</f>
        <v>0</v>
      </c>
      <c r="U463" s="38"/>
      <c r="V463" s="38"/>
      <c r="W463" s="38"/>
      <c r="X463" s="38"/>
      <c r="Y463" s="38"/>
      <c r="Z463" s="38"/>
      <c r="AA463" s="38"/>
      <c r="AB463" s="38"/>
      <c r="AC463" s="38"/>
      <c r="AD463" s="38"/>
      <c r="AE463" s="38"/>
      <c r="AR463" s="238" t="s">
        <v>104</v>
      </c>
      <c r="AT463" s="238" t="s">
        <v>207</v>
      </c>
      <c r="AU463" s="238" t="s">
        <v>83</v>
      </c>
      <c r="AY463" s="17" t="s">
        <v>204</v>
      </c>
      <c r="BE463" s="239">
        <f>IF(N463="základní",J463,0)</f>
        <v>0</v>
      </c>
      <c r="BF463" s="239">
        <f>IF(N463="snížená",J463,0)</f>
        <v>0</v>
      </c>
      <c r="BG463" s="239">
        <f>IF(N463="zákl. přenesená",J463,0)</f>
        <v>0</v>
      </c>
      <c r="BH463" s="239">
        <f>IF(N463="sníž. přenesená",J463,0)</f>
        <v>0</v>
      </c>
      <c r="BI463" s="239">
        <f>IF(N463="nulová",J463,0)</f>
        <v>0</v>
      </c>
      <c r="BJ463" s="17" t="s">
        <v>81</v>
      </c>
      <c r="BK463" s="239">
        <f>ROUND(I463*H463,2)</f>
        <v>0</v>
      </c>
      <c r="BL463" s="17" t="s">
        <v>104</v>
      </c>
      <c r="BM463" s="238" t="s">
        <v>1857</v>
      </c>
    </row>
    <row r="464" s="2" customFormat="1">
      <c r="A464" s="38"/>
      <c r="B464" s="39"/>
      <c r="C464" s="40"/>
      <c r="D464" s="240" t="s">
        <v>213</v>
      </c>
      <c r="E464" s="40"/>
      <c r="F464" s="241" t="s">
        <v>1498</v>
      </c>
      <c r="G464" s="40"/>
      <c r="H464" s="40"/>
      <c r="I464" s="147"/>
      <c r="J464" s="40"/>
      <c r="K464" s="40"/>
      <c r="L464" s="44"/>
      <c r="M464" s="242"/>
      <c r="N464" s="243"/>
      <c r="O464" s="84"/>
      <c r="P464" s="84"/>
      <c r="Q464" s="84"/>
      <c r="R464" s="84"/>
      <c r="S464" s="84"/>
      <c r="T464" s="85"/>
      <c r="U464" s="38"/>
      <c r="V464" s="38"/>
      <c r="W464" s="38"/>
      <c r="X464" s="38"/>
      <c r="Y464" s="38"/>
      <c r="Z464" s="38"/>
      <c r="AA464" s="38"/>
      <c r="AB464" s="38"/>
      <c r="AC464" s="38"/>
      <c r="AD464" s="38"/>
      <c r="AE464" s="38"/>
      <c r="AT464" s="17" t="s">
        <v>213</v>
      </c>
      <c r="AU464" s="17" t="s">
        <v>83</v>
      </c>
    </row>
    <row r="465" s="2" customFormat="1">
      <c r="A465" s="38"/>
      <c r="B465" s="39"/>
      <c r="C465" s="40"/>
      <c r="D465" s="240" t="s">
        <v>215</v>
      </c>
      <c r="E465" s="40"/>
      <c r="F465" s="244" t="s">
        <v>1499</v>
      </c>
      <c r="G465" s="40"/>
      <c r="H465" s="40"/>
      <c r="I465" s="147"/>
      <c r="J465" s="40"/>
      <c r="K465" s="40"/>
      <c r="L465" s="44"/>
      <c r="M465" s="242"/>
      <c r="N465" s="243"/>
      <c r="O465" s="84"/>
      <c r="P465" s="84"/>
      <c r="Q465" s="84"/>
      <c r="R465" s="84"/>
      <c r="S465" s="84"/>
      <c r="T465" s="85"/>
      <c r="U465" s="38"/>
      <c r="V465" s="38"/>
      <c r="W465" s="38"/>
      <c r="X465" s="38"/>
      <c r="Y465" s="38"/>
      <c r="Z465" s="38"/>
      <c r="AA465" s="38"/>
      <c r="AB465" s="38"/>
      <c r="AC465" s="38"/>
      <c r="AD465" s="38"/>
      <c r="AE465" s="38"/>
      <c r="AT465" s="17" t="s">
        <v>215</v>
      </c>
      <c r="AU465" s="17" t="s">
        <v>83</v>
      </c>
    </row>
    <row r="466" s="13" customFormat="1">
      <c r="A466" s="13"/>
      <c r="B466" s="245"/>
      <c r="C466" s="246"/>
      <c r="D466" s="240" t="s">
        <v>217</v>
      </c>
      <c r="E466" s="247" t="s">
        <v>19</v>
      </c>
      <c r="F466" s="248" t="s">
        <v>1848</v>
      </c>
      <c r="G466" s="246"/>
      <c r="H466" s="247" t="s">
        <v>19</v>
      </c>
      <c r="I466" s="249"/>
      <c r="J466" s="246"/>
      <c r="K466" s="246"/>
      <c r="L466" s="250"/>
      <c r="M466" s="251"/>
      <c r="N466" s="252"/>
      <c r="O466" s="252"/>
      <c r="P466" s="252"/>
      <c r="Q466" s="252"/>
      <c r="R466" s="252"/>
      <c r="S466" s="252"/>
      <c r="T466" s="253"/>
      <c r="U466" s="13"/>
      <c r="V466" s="13"/>
      <c r="W466" s="13"/>
      <c r="X466" s="13"/>
      <c r="Y466" s="13"/>
      <c r="Z466" s="13"/>
      <c r="AA466" s="13"/>
      <c r="AB466" s="13"/>
      <c r="AC466" s="13"/>
      <c r="AD466" s="13"/>
      <c r="AE466" s="13"/>
      <c r="AT466" s="254" t="s">
        <v>217</v>
      </c>
      <c r="AU466" s="254" t="s">
        <v>83</v>
      </c>
      <c r="AV466" s="13" t="s">
        <v>81</v>
      </c>
      <c r="AW466" s="13" t="s">
        <v>35</v>
      </c>
      <c r="AX466" s="13" t="s">
        <v>74</v>
      </c>
      <c r="AY466" s="254" t="s">
        <v>204</v>
      </c>
    </row>
    <row r="467" s="14" customFormat="1">
      <c r="A467" s="14"/>
      <c r="B467" s="255"/>
      <c r="C467" s="256"/>
      <c r="D467" s="240" t="s">
        <v>217</v>
      </c>
      <c r="E467" s="257" t="s">
        <v>19</v>
      </c>
      <c r="F467" s="258" t="s">
        <v>1849</v>
      </c>
      <c r="G467" s="256"/>
      <c r="H467" s="259">
        <v>19.195</v>
      </c>
      <c r="I467" s="260"/>
      <c r="J467" s="256"/>
      <c r="K467" s="256"/>
      <c r="L467" s="261"/>
      <c r="M467" s="262"/>
      <c r="N467" s="263"/>
      <c r="O467" s="263"/>
      <c r="P467" s="263"/>
      <c r="Q467" s="263"/>
      <c r="R467" s="263"/>
      <c r="S467" s="263"/>
      <c r="T467" s="264"/>
      <c r="U467" s="14"/>
      <c r="V467" s="14"/>
      <c r="W467" s="14"/>
      <c r="X467" s="14"/>
      <c r="Y467" s="14"/>
      <c r="Z467" s="14"/>
      <c r="AA467" s="14"/>
      <c r="AB467" s="14"/>
      <c r="AC467" s="14"/>
      <c r="AD467" s="14"/>
      <c r="AE467" s="14"/>
      <c r="AT467" s="265" t="s">
        <v>217</v>
      </c>
      <c r="AU467" s="265" t="s">
        <v>83</v>
      </c>
      <c r="AV467" s="14" t="s">
        <v>83</v>
      </c>
      <c r="AW467" s="14" t="s">
        <v>35</v>
      </c>
      <c r="AX467" s="14" t="s">
        <v>74</v>
      </c>
      <c r="AY467" s="265" t="s">
        <v>204</v>
      </c>
    </row>
    <row r="468" s="13" customFormat="1">
      <c r="A468" s="13"/>
      <c r="B468" s="245"/>
      <c r="C468" s="246"/>
      <c r="D468" s="240" t="s">
        <v>217</v>
      </c>
      <c r="E468" s="247" t="s">
        <v>19</v>
      </c>
      <c r="F468" s="248" t="s">
        <v>1456</v>
      </c>
      <c r="G468" s="246"/>
      <c r="H468" s="247" t="s">
        <v>19</v>
      </c>
      <c r="I468" s="249"/>
      <c r="J468" s="246"/>
      <c r="K468" s="246"/>
      <c r="L468" s="250"/>
      <c r="M468" s="251"/>
      <c r="N468" s="252"/>
      <c r="O468" s="252"/>
      <c r="P468" s="252"/>
      <c r="Q468" s="252"/>
      <c r="R468" s="252"/>
      <c r="S468" s="252"/>
      <c r="T468" s="253"/>
      <c r="U468" s="13"/>
      <c r="V468" s="13"/>
      <c r="W468" s="13"/>
      <c r="X468" s="13"/>
      <c r="Y468" s="13"/>
      <c r="Z468" s="13"/>
      <c r="AA468" s="13"/>
      <c r="AB468" s="13"/>
      <c r="AC468" s="13"/>
      <c r="AD468" s="13"/>
      <c r="AE468" s="13"/>
      <c r="AT468" s="254" t="s">
        <v>217</v>
      </c>
      <c r="AU468" s="254" t="s">
        <v>83</v>
      </c>
      <c r="AV468" s="13" t="s">
        <v>81</v>
      </c>
      <c r="AW468" s="13" t="s">
        <v>35</v>
      </c>
      <c r="AX468" s="13" t="s">
        <v>74</v>
      </c>
      <c r="AY468" s="254" t="s">
        <v>204</v>
      </c>
    </row>
    <row r="469" s="14" customFormat="1">
      <c r="A469" s="14"/>
      <c r="B469" s="255"/>
      <c r="C469" s="256"/>
      <c r="D469" s="240" t="s">
        <v>217</v>
      </c>
      <c r="E469" s="257" t="s">
        <v>19</v>
      </c>
      <c r="F469" s="258" t="s">
        <v>1850</v>
      </c>
      <c r="G469" s="256"/>
      <c r="H469" s="259">
        <v>6.7050000000000001</v>
      </c>
      <c r="I469" s="260"/>
      <c r="J469" s="256"/>
      <c r="K469" s="256"/>
      <c r="L469" s="261"/>
      <c r="M469" s="262"/>
      <c r="N469" s="263"/>
      <c r="O469" s="263"/>
      <c r="P469" s="263"/>
      <c r="Q469" s="263"/>
      <c r="R469" s="263"/>
      <c r="S469" s="263"/>
      <c r="T469" s="264"/>
      <c r="U469" s="14"/>
      <c r="V469" s="14"/>
      <c r="W469" s="14"/>
      <c r="X469" s="14"/>
      <c r="Y469" s="14"/>
      <c r="Z469" s="14"/>
      <c r="AA469" s="14"/>
      <c r="AB469" s="14"/>
      <c r="AC469" s="14"/>
      <c r="AD469" s="14"/>
      <c r="AE469" s="14"/>
      <c r="AT469" s="265" t="s">
        <v>217</v>
      </c>
      <c r="AU469" s="265" t="s">
        <v>83</v>
      </c>
      <c r="AV469" s="14" t="s">
        <v>83</v>
      </c>
      <c r="AW469" s="14" t="s">
        <v>35</v>
      </c>
      <c r="AX469" s="14" t="s">
        <v>74</v>
      </c>
      <c r="AY469" s="265" t="s">
        <v>204</v>
      </c>
    </row>
    <row r="470" s="15" customFormat="1">
      <c r="A470" s="15"/>
      <c r="B470" s="266"/>
      <c r="C470" s="267"/>
      <c r="D470" s="240" t="s">
        <v>217</v>
      </c>
      <c r="E470" s="268" t="s">
        <v>19</v>
      </c>
      <c r="F470" s="269" t="s">
        <v>268</v>
      </c>
      <c r="G470" s="267"/>
      <c r="H470" s="270">
        <v>25.899999999999999</v>
      </c>
      <c r="I470" s="271"/>
      <c r="J470" s="267"/>
      <c r="K470" s="267"/>
      <c r="L470" s="272"/>
      <c r="M470" s="273"/>
      <c r="N470" s="274"/>
      <c r="O470" s="274"/>
      <c r="P470" s="274"/>
      <c r="Q470" s="274"/>
      <c r="R470" s="274"/>
      <c r="S470" s="274"/>
      <c r="T470" s="275"/>
      <c r="U470" s="15"/>
      <c r="V470" s="15"/>
      <c r="W470" s="15"/>
      <c r="X470" s="15"/>
      <c r="Y470" s="15"/>
      <c r="Z470" s="15"/>
      <c r="AA470" s="15"/>
      <c r="AB470" s="15"/>
      <c r="AC470" s="15"/>
      <c r="AD470" s="15"/>
      <c r="AE470" s="15"/>
      <c r="AT470" s="276" t="s">
        <v>217</v>
      </c>
      <c r="AU470" s="276" t="s">
        <v>83</v>
      </c>
      <c r="AV470" s="15" t="s">
        <v>104</v>
      </c>
      <c r="AW470" s="15" t="s">
        <v>35</v>
      </c>
      <c r="AX470" s="15" t="s">
        <v>81</v>
      </c>
      <c r="AY470" s="276" t="s">
        <v>204</v>
      </c>
    </row>
    <row r="471" s="2" customFormat="1" ht="21.75" customHeight="1">
      <c r="A471" s="38"/>
      <c r="B471" s="39"/>
      <c r="C471" s="227" t="s">
        <v>1481</v>
      </c>
      <c r="D471" s="227" t="s">
        <v>207</v>
      </c>
      <c r="E471" s="228" t="s">
        <v>1501</v>
      </c>
      <c r="F471" s="229" t="s">
        <v>1502</v>
      </c>
      <c r="G471" s="230" t="s">
        <v>525</v>
      </c>
      <c r="H471" s="231">
        <v>30.699000000000002</v>
      </c>
      <c r="I471" s="232"/>
      <c r="J471" s="233">
        <f>ROUND(I471*H471,2)</f>
        <v>0</v>
      </c>
      <c r="K471" s="229" t="s">
        <v>1006</v>
      </c>
      <c r="L471" s="44"/>
      <c r="M471" s="234" t="s">
        <v>19</v>
      </c>
      <c r="N471" s="235" t="s">
        <v>45</v>
      </c>
      <c r="O471" s="84"/>
      <c r="P471" s="236">
        <f>O471*H471</f>
        <v>0</v>
      </c>
      <c r="Q471" s="236">
        <v>0</v>
      </c>
      <c r="R471" s="236">
        <f>Q471*H471</f>
        <v>0</v>
      </c>
      <c r="S471" s="236">
        <v>0</v>
      </c>
      <c r="T471" s="237">
        <f>S471*H471</f>
        <v>0</v>
      </c>
      <c r="U471" s="38"/>
      <c r="V471" s="38"/>
      <c r="W471" s="38"/>
      <c r="X471" s="38"/>
      <c r="Y471" s="38"/>
      <c r="Z471" s="38"/>
      <c r="AA471" s="38"/>
      <c r="AB471" s="38"/>
      <c r="AC471" s="38"/>
      <c r="AD471" s="38"/>
      <c r="AE471" s="38"/>
      <c r="AR471" s="238" t="s">
        <v>104</v>
      </c>
      <c r="AT471" s="238" t="s">
        <v>207</v>
      </c>
      <c r="AU471" s="238" t="s">
        <v>83</v>
      </c>
      <c r="AY471" s="17" t="s">
        <v>204</v>
      </c>
      <c r="BE471" s="239">
        <f>IF(N471="základní",J471,0)</f>
        <v>0</v>
      </c>
      <c r="BF471" s="239">
        <f>IF(N471="snížená",J471,0)</f>
        <v>0</v>
      </c>
      <c r="BG471" s="239">
        <f>IF(N471="zákl. přenesená",J471,0)</f>
        <v>0</v>
      </c>
      <c r="BH471" s="239">
        <f>IF(N471="sníž. přenesená",J471,0)</f>
        <v>0</v>
      </c>
      <c r="BI471" s="239">
        <f>IF(N471="nulová",J471,0)</f>
        <v>0</v>
      </c>
      <c r="BJ471" s="17" t="s">
        <v>81</v>
      </c>
      <c r="BK471" s="239">
        <f>ROUND(I471*H471,2)</f>
        <v>0</v>
      </c>
      <c r="BL471" s="17" t="s">
        <v>104</v>
      </c>
      <c r="BM471" s="238" t="s">
        <v>1858</v>
      </c>
    </row>
    <row r="472" s="2" customFormat="1">
      <c r="A472" s="38"/>
      <c r="B472" s="39"/>
      <c r="C472" s="40"/>
      <c r="D472" s="240" t="s">
        <v>213</v>
      </c>
      <c r="E472" s="40"/>
      <c r="F472" s="241" t="s">
        <v>1504</v>
      </c>
      <c r="G472" s="40"/>
      <c r="H472" s="40"/>
      <c r="I472" s="147"/>
      <c r="J472" s="40"/>
      <c r="K472" s="40"/>
      <c r="L472" s="44"/>
      <c r="M472" s="242"/>
      <c r="N472" s="243"/>
      <c r="O472" s="84"/>
      <c r="P472" s="84"/>
      <c r="Q472" s="84"/>
      <c r="R472" s="84"/>
      <c r="S472" s="84"/>
      <c r="T472" s="85"/>
      <c r="U472" s="38"/>
      <c r="V472" s="38"/>
      <c r="W472" s="38"/>
      <c r="X472" s="38"/>
      <c r="Y472" s="38"/>
      <c r="Z472" s="38"/>
      <c r="AA472" s="38"/>
      <c r="AB472" s="38"/>
      <c r="AC472" s="38"/>
      <c r="AD472" s="38"/>
      <c r="AE472" s="38"/>
      <c r="AT472" s="17" t="s">
        <v>213</v>
      </c>
      <c r="AU472" s="17" t="s">
        <v>83</v>
      </c>
    </row>
    <row r="473" s="2" customFormat="1">
      <c r="A473" s="38"/>
      <c r="B473" s="39"/>
      <c r="C473" s="40"/>
      <c r="D473" s="240" t="s">
        <v>215</v>
      </c>
      <c r="E473" s="40"/>
      <c r="F473" s="244" t="s">
        <v>1505</v>
      </c>
      <c r="G473" s="40"/>
      <c r="H473" s="40"/>
      <c r="I473" s="147"/>
      <c r="J473" s="40"/>
      <c r="K473" s="40"/>
      <c r="L473" s="44"/>
      <c r="M473" s="242"/>
      <c r="N473" s="243"/>
      <c r="O473" s="84"/>
      <c r="P473" s="84"/>
      <c r="Q473" s="84"/>
      <c r="R473" s="84"/>
      <c r="S473" s="84"/>
      <c r="T473" s="85"/>
      <c r="U473" s="38"/>
      <c r="V473" s="38"/>
      <c r="W473" s="38"/>
      <c r="X473" s="38"/>
      <c r="Y473" s="38"/>
      <c r="Z473" s="38"/>
      <c r="AA473" s="38"/>
      <c r="AB473" s="38"/>
      <c r="AC473" s="38"/>
      <c r="AD473" s="38"/>
      <c r="AE473" s="38"/>
      <c r="AT473" s="17" t="s">
        <v>215</v>
      </c>
      <c r="AU473" s="17" t="s">
        <v>83</v>
      </c>
    </row>
    <row r="474" s="14" customFormat="1">
      <c r="A474" s="14"/>
      <c r="B474" s="255"/>
      <c r="C474" s="256"/>
      <c r="D474" s="240" t="s">
        <v>217</v>
      </c>
      <c r="E474" s="257" t="s">
        <v>19</v>
      </c>
      <c r="F474" s="258" t="s">
        <v>1859</v>
      </c>
      <c r="G474" s="256"/>
      <c r="H474" s="259">
        <v>30.699000000000002</v>
      </c>
      <c r="I474" s="260"/>
      <c r="J474" s="256"/>
      <c r="K474" s="256"/>
      <c r="L474" s="261"/>
      <c r="M474" s="262"/>
      <c r="N474" s="263"/>
      <c r="O474" s="263"/>
      <c r="P474" s="263"/>
      <c r="Q474" s="263"/>
      <c r="R474" s="263"/>
      <c r="S474" s="263"/>
      <c r="T474" s="264"/>
      <c r="U474" s="14"/>
      <c r="V474" s="14"/>
      <c r="W474" s="14"/>
      <c r="X474" s="14"/>
      <c r="Y474" s="14"/>
      <c r="Z474" s="14"/>
      <c r="AA474" s="14"/>
      <c r="AB474" s="14"/>
      <c r="AC474" s="14"/>
      <c r="AD474" s="14"/>
      <c r="AE474" s="14"/>
      <c r="AT474" s="265" t="s">
        <v>217</v>
      </c>
      <c r="AU474" s="265" t="s">
        <v>83</v>
      </c>
      <c r="AV474" s="14" t="s">
        <v>83</v>
      </c>
      <c r="AW474" s="14" t="s">
        <v>35</v>
      </c>
      <c r="AX474" s="14" t="s">
        <v>81</v>
      </c>
      <c r="AY474" s="265" t="s">
        <v>204</v>
      </c>
    </row>
    <row r="475" s="12" customFormat="1" ht="22.8" customHeight="1">
      <c r="A475" s="12"/>
      <c r="B475" s="211"/>
      <c r="C475" s="212"/>
      <c r="D475" s="213" t="s">
        <v>73</v>
      </c>
      <c r="E475" s="225" t="s">
        <v>1516</v>
      </c>
      <c r="F475" s="225" t="s">
        <v>1517</v>
      </c>
      <c r="G475" s="212"/>
      <c r="H475" s="212"/>
      <c r="I475" s="215"/>
      <c r="J475" s="226">
        <f>BK475</f>
        <v>0</v>
      </c>
      <c r="K475" s="212"/>
      <c r="L475" s="217"/>
      <c r="M475" s="218"/>
      <c r="N475" s="219"/>
      <c r="O475" s="219"/>
      <c r="P475" s="220">
        <f>SUM(P476:P492)</f>
        <v>0</v>
      </c>
      <c r="Q475" s="219"/>
      <c r="R475" s="220">
        <f>SUM(R476:R492)</f>
        <v>0</v>
      </c>
      <c r="S475" s="219"/>
      <c r="T475" s="221">
        <f>SUM(T476:T492)</f>
        <v>0</v>
      </c>
      <c r="U475" s="12"/>
      <c r="V475" s="12"/>
      <c r="W475" s="12"/>
      <c r="X475" s="12"/>
      <c r="Y475" s="12"/>
      <c r="Z475" s="12"/>
      <c r="AA475" s="12"/>
      <c r="AB475" s="12"/>
      <c r="AC475" s="12"/>
      <c r="AD475" s="12"/>
      <c r="AE475" s="12"/>
      <c r="AR475" s="222" t="s">
        <v>81</v>
      </c>
      <c r="AT475" s="223" t="s">
        <v>73</v>
      </c>
      <c r="AU475" s="223" t="s">
        <v>81</v>
      </c>
      <c r="AY475" s="222" t="s">
        <v>204</v>
      </c>
      <c r="BK475" s="224">
        <f>SUM(BK476:BK492)</f>
        <v>0</v>
      </c>
    </row>
    <row r="476" s="2" customFormat="1" ht="33" customHeight="1">
      <c r="A476" s="38"/>
      <c r="B476" s="39"/>
      <c r="C476" s="227" t="s">
        <v>1487</v>
      </c>
      <c r="D476" s="227" t="s">
        <v>207</v>
      </c>
      <c r="E476" s="228" t="s">
        <v>1526</v>
      </c>
      <c r="F476" s="229" t="s">
        <v>1082</v>
      </c>
      <c r="G476" s="230" t="s">
        <v>250</v>
      </c>
      <c r="H476" s="231">
        <v>17.300000000000001</v>
      </c>
      <c r="I476" s="232"/>
      <c r="J476" s="233">
        <f>ROUND(I476*H476,2)</f>
        <v>0</v>
      </c>
      <c r="K476" s="229" t="s">
        <v>1006</v>
      </c>
      <c r="L476" s="44"/>
      <c r="M476" s="234" t="s">
        <v>19</v>
      </c>
      <c r="N476" s="235" t="s">
        <v>45</v>
      </c>
      <c r="O476" s="84"/>
      <c r="P476" s="236">
        <f>O476*H476</f>
        <v>0</v>
      </c>
      <c r="Q476" s="236">
        <v>0</v>
      </c>
      <c r="R476" s="236">
        <f>Q476*H476</f>
        <v>0</v>
      </c>
      <c r="S476" s="236">
        <v>0</v>
      </c>
      <c r="T476" s="237">
        <f>S476*H476</f>
        <v>0</v>
      </c>
      <c r="U476" s="38"/>
      <c r="V476" s="38"/>
      <c r="W476" s="38"/>
      <c r="X476" s="38"/>
      <c r="Y476" s="38"/>
      <c r="Z476" s="38"/>
      <c r="AA476" s="38"/>
      <c r="AB476" s="38"/>
      <c r="AC476" s="38"/>
      <c r="AD476" s="38"/>
      <c r="AE476" s="38"/>
      <c r="AR476" s="238" t="s">
        <v>104</v>
      </c>
      <c r="AT476" s="238" t="s">
        <v>207</v>
      </c>
      <c r="AU476" s="238" t="s">
        <v>83</v>
      </c>
      <c r="AY476" s="17" t="s">
        <v>204</v>
      </c>
      <c r="BE476" s="239">
        <f>IF(N476="základní",J476,0)</f>
        <v>0</v>
      </c>
      <c r="BF476" s="239">
        <f>IF(N476="snížená",J476,0)</f>
        <v>0</v>
      </c>
      <c r="BG476" s="239">
        <f>IF(N476="zákl. přenesená",J476,0)</f>
        <v>0</v>
      </c>
      <c r="BH476" s="239">
        <f>IF(N476="sníž. přenesená",J476,0)</f>
        <v>0</v>
      </c>
      <c r="BI476" s="239">
        <f>IF(N476="nulová",J476,0)</f>
        <v>0</v>
      </c>
      <c r="BJ476" s="17" t="s">
        <v>81</v>
      </c>
      <c r="BK476" s="239">
        <f>ROUND(I476*H476,2)</f>
        <v>0</v>
      </c>
      <c r="BL476" s="17" t="s">
        <v>104</v>
      </c>
      <c r="BM476" s="238" t="s">
        <v>1860</v>
      </c>
    </row>
    <row r="477" s="2" customFormat="1">
      <c r="A477" s="38"/>
      <c r="B477" s="39"/>
      <c r="C477" s="40"/>
      <c r="D477" s="240" t="s">
        <v>213</v>
      </c>
      <c r="E477" s="40"/>
      <c r="F477" s="241" t="s">
        <v>1082</v>
      </c>
      <c r="G477" s="40"/>
      <c r="H477" s="40"/>
      <c r="I477" s="147"/>
      <c r="J477" s="40"/>
      <c r="K477" s="40"/>
      <c r="L477" s="44"/>
      <c r="M477" s="242"/>
      <c r="N477" s="243"/>
      <c r="O477" s="84"/>
      <c r="P477" s="84"/>
      <c r="Q477" s="84"/>
      <c r="R477" s="84"/>
      <c r="S477" s="84"/>
      <c r="T477" s="85"/>
      <c r="U477" s="38"/>
      <c r="V477" s="38"/>
      <c r="W477" s="38"/>
      <c r="X477" s="38"/>
      <c r="Y477" s="38"/>
      <c r="Z477" s="38"/>
      <c r="AA477" s="38"/>
      <c r="AB477" s="38"/>
      <c r="AC477" s="38"/>
      <c r="AD477" s="38"/>
      <c r="AE477" s="38"/>
      <c r="AT477" s="17" t="s">
        <v>213</v>
      </c>
      <c r="AU477" s="17" t="s">
        <v>83</v>
      </c>
    </row>
    <row r="478" s="2" customFormat="1">
      <c r="A478" s="38"/>
      <c r="B478" s="39"/>
      <c r="C478" s="40"/>
      <c r="D478" s="240" t="s">
        <v>215</v>
      </c>
      <c r="E478" s="40"/>
      <c r="F478" s="244" t="s">
        <v>1523</v>
      </c>
      <c r="G478" s="40"/>
      <c r="H478" s="40"/>
      <c r="I478" s="147"/>
      <c r="J478" s="40"/>
      <c r="K478" s="40"/>
      <c r="L478" s="44"/>
      <c r="M478" s="242"/>
      <c r="N478" s="243"/>
      <c r="O478" s="84"/>
      <c r="P478" s="84"/>
      <c r="Q478" s="84"/>
      <c r="R478" s="84"/>
      <c r="S478" s="84"/>
      <c r="T478" s="85"/>
      <c r="U478" s="38"/>
      <c r="V478" s="38"/>
      <c r="W478" s="38"/>
      <c r="X478" s="38"/>
      <c r="Y478" s="38"/>
      <c r="Z478" s="38"/>
      <c r="AA478" s="38"/>
      <c r="AB478" s="38"/>
      <c r="AC478" s="38"/>
      <c r="AD478" s="38"/>
      <c r="AE478" s="38"/>
      <c r="AT478" s="17" t="s">
        <v>215</v>
      </c>
      <c r="AU478" s="17" t="s">
        <v>83</v>
      </c>
    </row>
    <row r="479" s="13" customFormat="1">
      <c r="A479" s="13"/>
      <c r="B479" s="245"/>
      <c r="C479" s="246"/>
      <c r="D479" s="240" t="s">
        <v>217</v>
      </c>
      <c r="E479" s="247" t="s">
        <v>19</v>
      </c>
      <c r="F479" s="248" t="s">
        <v>1861</v>
      </c>
      <c r="G479" s="246"/>
      <c r="H479" s="247" t="s">
        <v>19</v>
      </c>
      <c r="I479" s="249"/>
      <c r="J479" s="246"/>
      <c r="K479" s="246"/>
      <c r="L479" s="250"/>
      <c r="M479" s="251"/>
      <c r="N479" s="252"/>
      <c r="O479" s="252"/>
      <c r="P479" s="252"/>
      <c r="Q479" s="252"/>
      <c r="R479" s="252"/>
      <c r="S479" s="252"/>
      <c r="T479" s="253"/>
      <c r="U479" s="13"/>
      <c r="V479" s="13"/>
      <c r="W479" s="13"/>
      <c r="X479" s="13"/>
      <c r="Y479" s="13"/>
      <c r="Z479" s="13"/>
      <c r="AA479" s="13"/>
      <c r="AB479" s="13"/>
      <c r="AC479" s="13"/>
      <c r="AD479" s="13"/>
      <c r="AE479" s="13"/>
      <c r="AT479" s="254" t="s">
        <v>217</v>
      </c>
      <c r="AU479" s="254" t="s">
        <v>83</v>
      </c>
      <c r="AV479" s="13" t="s">
        <v>81</v>
      </c>
      <c r="AW479" s="13" t="s">
        <v>35</v>
      </c>
      <c r="AX479" s="13" t="s">
        <v>74</v>
      </c>
      <c r="AY479" s="254" t="s">
        <v>204</v>
      </c>
    </row>
    <row r="480" s="14" customFormat="1">
      <c r="A480" s="14"/>
      <c r="B480" s="255"/>
      <c r="C480" s="256"/>
      <c r="D480" s="240" t="s">
        <v>217</v>
      </c>
      <c r="E480" s="257" t="s">
        <v>19</v>
      </c>
      <c r="F480" s="258" t="s">
        <v>1862</v>
      </c>
      <c r="G480" s="256"/>
      <c r="H480" s="259">
        <v>17.300000000000001</v>
      </c>
      <c r="I480" s="260"/>
      <c r="J480" s="256"/>
      <c r="K480" s="256"/>
      <c r="L480" s="261"/>
      <c r="M480" s="262"/>
      <c r="N480" s="263"/>
      <c r="O480" s="263"/>
      <c r="P480" s="263"/>
      <c r="Q480" s="263"/>
      <c r="R480" s="263"/>
      <c r="S480" s="263"/>
      <c r="T480" s="264"/>
      <c r="U480" s="14"/>
      <c r="V480" s="14"/>
      <c r="W480" s="14"/>
      <c r="X480" s="14"/>
      <c r="Y480" s="14"/>
      <c r="Z480" s="14"/>
      <c r="AA480" s="14"/>
      <c r="AB480" s="14"/>
      <c r="AC480" s="14"/>
      <c r="AD480" s="14"/>
      <c r="AE480" s="14"/>
      <c r="AT480" s="265" t="s">
        <v>217</v>
      </c>
      <c r="AU480" s="265" t="s">
        <v>83</v>
      </c>
      <c r="AV480" s="14" t="s">
        <v>83</v>
      </c>
      <c r="AW480" s="14" t="s">
        <v>35</v>
      </c>
      <c r="AX480" s="14" t="s">
        <v>81</v>
      </c>
      <c r="AY480" s="265" t="s">
        <v>204</v>
      </c>
    </row>
    <row r="481" s="2" customFormat="1" ht="21.75" customHeight="1">
      <c r="A481" s="38"/>
      <c r="B481" s="39"/>
      <c r="C481" s="227" t="s">
        <v>1494</v>
      </c>
      <c r="D481" s="227" t="s">
        <v>207</v>
      </c>
      <c r="E481" s="228" t="s">
        <v>1530</v>
      </c>
      <c r="F481" s="229" t="s">
        <v>1531</v>
      </c>
      <c r="G481" s="230" t="s">
        <v>250</v>
      </c>
      <c r="H481" s="231">
        <v>17.532</v>
      </c>
      <c r="I481" s="232"/>
      <c r="J481" s="233">
        <f>ROUND(I481*H481,2)</f>
        <v>0</v>
      </c>
      <c r="K481" s="229" t="s">
        <v>1006</v>
      </c>
      <c r="L481" s="44"/>
      <c r="M481" s="234" t="s">
        <v>19</v>
      </c>
      <c r="N481" s="235" t="s">
        <v>45</v>
      </c>
      <c r="O481" s="84"/>
      <c r="P481" s="236">
        <f>O481*H481</f>
        <v>0</v>
      </c>
      <c r="Q481" s="236">
        <v>0</v>
      </c>
      <c r="R481" s="236">
        <f>Q481*H481</f>
        <v>0</v>
      </c>
      <c r="S481" s="236">
        <v>0</v>
      </c>
      <c r="T481" s="237">
        <f>S481*H481</f>
        <v>0</v>
      </c>
      <c r="U481" s="38"/>
      <c r="V481" s="38"/>
      <c r="W481" s="38"/>
      <c r="X481" s="38"/>
      <c r="Y481" s="38"/>
      <c r="Z481" s="38"/>
      <c r="AA481" s="38"/>
      <c r="AB481" s="38"/>
      <c r="AC481" s="38"/>
      <c r="AD481" s="38"/>
      <c r="AE481" s="38"/>
      <c r="AR481" s="238" t="s">
        <v>104</v>
      </c>
      <c r="AT481" s="238" t="s">
        <v>207</v>
      </c>
      <c r="AU481" s="238" t="s">
        <v>83</v>
      </c>
      <c r="AY481" s="17" t="s">
        <v>204</v>
      </c>
      <c r="BE481" s="239">
        <f>IF(N481="základní",J481,0)</f>
        <v>0</v>
      </c>
      <c r="BF481" s="239">
        <f>IF(N481="snížená",J481,0)</f>
        <v>0</v>
      </c>
      <c r="BG481" s="239">
        <f>IF(N481="zákl. přenesená",J481,0)</f>
        <v>0</v>
      </c>
      <c r="BH481" s="239">
        <f>IF(N481="sníž. přenesená",J481,0)</f>
        <v>0</v>
      </c>
      <c r="BI481" s="239">
        <f>IF(N481="nulová",J481,0)</f>
        <v>0</v>
      </c>
      <c r="BJ481" s="17" t="s">
        <v>81</v>
      </c>
      <c r="BK481" s="239">
        <f>ROUND(I481*H481,2)</f>
        <v>0</v>
      </c>
      <c r="BL481" s="17" t="s">
        <v>104</v>
      </c>
      <c r="BM481" s="238" t="s">
        <v>1863</v>
      </c>
    </row>
    <row r="482" s="2" customFormat="1">
      <c r="A482" s="38"/>
      <c r="B482" s="39"/>
      <c r="C482" s="40"/>
      <c r="D482" s="240" t="s">
        <v>213</v>
      </c>
      <c r="E482" s="40"/>
      <c r="F482" s="241" t="s">
        <v>1533</v>
      </c>
      <c r="G482" s="40"/>
      <c r="H482" s="40"/>
      <c r="I482" s="147"/>
      <c r="J482" s="40"/>
      <c r="K482" s="40"/>
      <c r="L482" s="44"/>
      <c r="M482" s="242"/>
      <c r="N482" s="243"/>
      <c r="O482" s="84"/>
      <c r="P482" s="84"/>
      <c r="Q482" s="84"/>
      <c r="R482" s="84"/>
      <c r="S482" s="84"/>
      <c r="T482" s="85"/>
      <c r="U482" s="38"/>
      <c r="V482" s="38"/>
      <c r="W482" s="38"/>
      <c r="X482" s="38"/>
      <c r="Y482" s="38"/>
      <c r="Z482" s="38"/>
      <c r="AA482" s="38"/>
      <c r="AB482" s="38"/>
      <c r="AC482" s="38"/>
      <c r="AD482" s="38"/>
      <c r="AE482" s="38"/>
      <c r="AT482" s="17" t="s">
        <v>213</v>
      </c>
      <c r="AU482" s="17" t="s">
        <v>83</v>
      </c>
    </row>
    <row r="483" s="2" customFormat="1">
      <c r="A483" s="38"/>
      <c r="B483" s="39"/>
      <c r="C483" s="40"/>
      <c r="D483" s="240" t="s">
        <v>215</v>
      </c>
      <c r="E483" s="40"/>
      <c r="F483" s="244" t="s">
        <v>1534</v>
      </c>
      <c r="G483" s="40"/>
      <c r="H483" s="40"/>
      <c r="I483" s="147"/>
      <c r="J483" s="40"/>
      <c r="K483" s="40"/>
      <c r="L483" s="44"/>
      <c r="M483" s="242"/>
      <c r="N483" s="243"/>
      <c r="O483" s="84"/>
      <c r="P483" s="84"/>
      <c r="Q483" s="84"/>
      <c r="R483" s="84"/>
      <c r="S483" s="84"/>
      <c r="T483" s="85"/>
      <c r="U483" s="38"/>
      <c r="V483" s="38"/>
      <c r="W483" s="38"/>
      <c r="X483" s="38"/>
      <c r="Y483" s="38"/>
      <c r="Z483" s="38"/>
      <c r="AA483" s="38"/>
      <c r="AB483" s="38"/>
      <c r="AC483" s="38"/>
      <c r="AD483" s="38"/>
      <c r="AE483" s="38"/>
      <c r="AT483" s="17" t="s">
        <v>215</v>
      </c>
      <c r="AU483" s="17" t="s">
        <v>83</v>
      </c>
    </row>
    <row r="484" s="13" customFormat="1">
      <c r="A484" s="13"/>
      <c r="B484" s="245"/>
      <c r="C484" s="246"/>
      <c r="D484" s="240" t="s">
        <v>217</v>
      </c>
      <c r="E484" s="247" t="s">
        <v>19</v>
      </c>
      <c r="F484" s="248" t="s">
        <v>1535</v>
      </c>
      <c r="G484" s="246"/>
      <c r="H484" s="247" t="s">
        <v>19</v>
      </c>
      <c r="I484" s="249"/>
      <c r="J484" s="246"/>
      <c r="K484" s="246"/>
      <c r="L484" s="250"/>
      <c r="M484" s="251"/>
      <c r="N484" s="252"/>
      <c r="O484" s="252"/>
      <c r="P484" s="252"/>
      <c r="Q484" s="252"/>
      <c r="R484" s="252"/>
      <c r="S484" s="252"/>
      <c r="T484" s="253"/>
      <c r="U484" s="13"/>
      <c r="V484" s="13"/>
      <c r="W484" s="13"/>
      <c r="X484" s="13"/>
      <c r="Y484" s="13"/>
      <c r="Z484" s="13"/>
      <c r="AA484" s="13"/>
      <c r="AB484" s="13"/>
      <c r="AC484" s="13"/>
      <c r="AD484" s="13"/>
      <c r="AE484" s="13"/>
      <c r="AT484" s="254" t="s">
        <v>217</v>
      </c>
      <c r="AU484" s="254" t="s">
        <v>83</v>
      </c>
      <c r="AV484" s="13" t="s">
        <v>81</v>
      </c>
      <c r="AW484" s="13" t="s">
        <v>35</v>
      </c>
      <c r="AX484" s="13" t="s">
        <v>74</v>
      </c>
      <c r="AY484" s="254" t="s">
        <v>204</v>
      </c>
    </row>
    <row r="485" s="14" customFormat="1">
      <c r="A485" s="14"/>
      <c r="B485" s="255"/>
      <c r="C485" s="256"/>
      <c r="D485" s="240" t="s">
        <v>217</v>
      </c>
      <c r="E485" s="257" t="s">
        <v>19</v>
      </c>
      <c r="F485" s="258" t="s">
        <v>1864</v>
      </c>
      <c r="G485" s="256"/>
      <c r="H485" s="259">
        <v>17.532</v>
      </c>
      <c r="I485" s="260"/>
      <c r="J485" s="256"/>
      <c r="K485" s="256"/>
      <c r="L485" s="261"/>
      <c r="M485" s="262"/>
      <c r="N485" s="263"/>
      <c r="O485" s="263"/>
      <c r="P485" s="263"/>
      <c r="Q485" s="263"/>
      <c r="R485" s="263"/>
      <c r="S485" s="263"/>
      <c r="T485" s="264"/>
      <c r="U485" s="14"/>
      <c r="V485" s="14"/>
      <c r="W485" s="14"/>
      <c r="X485" s="14"/>
      <c r="Y485" s="14"/>
      <c r="Z485" s="14"/>
      <c r="AA485" s="14"/>
      <c r="AB485" s="14"/>
      <c r="AC485" s="14"/>
      <c r="AD485" s="14"/>
      <c r="AE485" s="14"/>
      <c r="AT485" s="265" t="s">
        <v>217</v>
      </c>
      <c r="AU485" s="265" t="s">
        <v>83</v>
      </c>
      <c r="AV485" s="14" t="s">
        <v>83</v>
      </c>
      <c r="AW485" s="14" t="s">
        <v>35</v>
      </c>
      <c r="AX485" s="14" t="s">
        <v>81</v>
      </c>
      <c r="AY485" s="265" t="s">
        <v>204</v>
      </c>
    </row>
    <row r="486" s="2" customFormat="1" ht="16.5" customHeight="1">
      <c r="A486" s="38"/>
      <c r="B486" s="39"/>
      <c r="C486" s="227" t="s">
        <v>1500</v>
      </c>
      <c r="D486" s="227" t="s">
        <v>207</v>
      </c>
      <c r="E486" s="228" t="s">
        <v>1538</v>
      </c>
      <c r="F486" s="229" t="s">
        <v>1539</v>
      </c>
      <c r="G486" s="230" t="s">
        <v>250</v>
      </c>
      <c r="H486" s="231">
        <v>298.04399999999998</v>
      </c>
      <c r="I486" s="232"/>
      <c r="J486" s="233">
        <f>ROUND(I486*H486,2)</f>
        <v>0</v>
      </c>
      <c r="K486" s="229" t="s">
        <v>1006</v>
      </c>
      <c r="L486" s="44"/>
      <c r="M486" s="234" t="s">
        <v>19</v>
      </c>
      <c r="N486" s="235" t="s">
        <v>45</v>
      </c>
      <c r="O486" s="84"/>
      <c r="P486" s="236">
        <f>O486*H486</f>
        <v>0</v>
      </c>
      <c r="Q486" s="236">
        <v>0</v>
      </c>
      <c r="R486" s="236">
        <f>Q486*H486</f>
        <v>0</v>
      </c>
      <c r="S486" s="236">
        <v>0</v>
      </c>
      <c r="T486" s="237">
        <f>S486*H486</f>
        <v>0</v>
      </c>
      <c r="U486" s="38"/>
      <c r="V486" s="38"/>
      <c r="W486" s="38"/>
      <c r="X486" s="38"/>
      <c r="Y486" s="38"/>
      <c r="Z486" s="38"/>
      <c r="AA486" s="38"/>
      <c r="AB486" s="38"/>
      <c r="AC486" s="38"/>
      <c r="AD486" s="38"/>
      <c r="AE486" s="38"/>
      <c r="AR486" s="238" t="s">
        <v>104</v>
      </c>
      <c r="AT486" s="238" t="s">
        <v>207</v>
      </c>
      <c r="AU486" s="238" t="s">
        <v>83</v>
      </c>
      <c r="AY486" s="17" t="s">
        <v>204</v>
      </c>
      <c r="BE486" s="239">
        <f>IF(N486="základní",J486,0)</f>
        <v>0</v>
      </c>
      <c r="BF486" s="239">
        <f>IF(N486="snížená",J486,0)</f>
        <v>0</v>
      </c>
      <c r="BG486" s="239">
        <f>IF(N486="zákl. přenesená",J486,0)</f>
        <v>0</v>
      </c>
      <c r="BH486" s="239">
        <f>IF(N486="sníž. přenesená",J486,0)</f>
        <v>0</v>
      </c>
      <c r="BI486" s="239">
        <f>IF(N486="nulová",J486,0)</f>
        <v>0</v>
      </c>
      <c r="BJ486" s="17" t="s">
        <v>81</v>
      </c>
      <c r="BK486" s="239">
        <f>ROUND(I486*H486,2)</f>
        <v>0</v>
      </c>
      <c r="BL486" s="17" t="s">
        <v>104</v>
      </c>
      <c r="BM486" s="238" t="s">
        <v>1865</v>
      </c>
    </row>
    <row r="487" s="2" customFormat="1">
      <c r="A487" s="38"/>
      <c r="B487" s="39"/>
      <c r="C487" s="40"/>
      <c r="D487" s="240" t="s">
        <v>213</v>
      </c>
      <c r="E487" s="40"/>
      <c r="F487" s="241" t="s">
        <v>1541</v>
      </c>
      <c r="G487" s="40"/>
      <c r="H487" s="40"/>
      <c r="I487" s="147"/>
      <c r="J487" s="40"/>
      <c r="K487" s="40"/>
      <c r="L487" s="44"/>
      <c r="M487" s="242"/>
      <c r="N487" s="243"/>
      <c r="O487" s="84"/>
      <c r="P487" s="84"/>
      <c r="Q487" s="84"/>
      <c r="R487" s="84"/>
      <c r="S487" s="84"/>
      <c r="T487" s="85"/>
      <c r="U487" s="38"/>
      <c r="V487" s="38"/>
      <c r="W487" s="38"/>
      <c r="X487" s="38"/>
      <c r="Y487" s="38"/>
      <c r="Z487" s="38"/>
      <c r="AA487" s="38"/>
      <c r="AB487" s="38"/>
      <c r="AC487" s="38"/>
      <c r="AD487" s="38"/>
      <c r="AE487" s="38"/>
      <c r="AT487" s="17" t="s">
        <v>213</v>
      </c>
      <c r="AU487" s="17" t="s">
        <v>83</v>
      </c>
    </row>
    <row r="488" s="2" customFormat="1">
      <c r="A488" s="38"/>
      <c r="B488" s="39"/>
      <c r="C488" s="40"/>
      <c r="D488" s="240" t="s">
        <v>215</v>
      </c>
      <c r="E488" s="40"/>
      <c r="F488" s="244" t="s">
        <v>1534</v>
      </c>
      <c r="G488" s="40"/>
      <c r="H488" s="40"/>
      <c r="I488" s="147"/>
      <c r="J488" s="40"/>
      <c r="K488" s="40"/>
      <c r="L488" s="44"/>
      <c r="M488" s="242"/>
      <c r="N488" s="243"/>
      <c r="O488" s="84"/>
      <c r="P488" s="84"/>
      <c r="Q488" s="84"/>
      <c r="R488" s="84"/>
      <c r="S488" s="84"/>
      <c r="T488" s="85"/>
      <c r="U488" s="38"/>
      <c r="V488" s="38"/>
      <c r="W488" s="38"/>
      <c r="X488" s="38"/>
      <c r="Y488" s="38"/>
      <c r="Z488" s="38"/>
      <c r="AA488" s="38"/>
      <c r="AB488" s="38"/>
      <c r="AC488" s="38"/>
      <c r="AD488" s="38"/>
      <c r="AE488" s="38"/>
      <c r="AT488" s="17" t="s">
        <v>215</v>
      </c>
      <c r="AU488" s="17" t="s">
        <v>83</v>
      </c>
    </row>
    <row r="489" s="2" customFormat="1">
      <c r="A489" s="38"/>
      <c r="B489" s="39"/>
      <c r="C489" s="40"/>
      <c r="D489" s="240" t="s">
        <v>240</v>
      </c>
      <c r="E489" s="40"/>
      <c r="F489" s="244" t="s">
        <v>1736</v>
      </c>
      <c r="G489" s="40"/>
      <c r="H489" s="40"/>
      <c r="I489" s="147"/>
      <c r="J489" s="40"/>
      <c r="K489" s="40"/>
      <c r="L489" s="44"/>
      <c r="M489" s="242"/>
      <c r="N489" s="243"/>
      <c r="O489" s="84"/>
      <c r="P489" s="84"/>
      <c r="Q489" s="84"/>
      <c r="R489" s="84"/>
      <c r="S489" s="84"/>
      <c r="T489" s="85"/>
      <c r="U489" s="38"/>
      <c r="V489" s="38"/>
      <c r="W489" s="38"/>
      <c r="X489" s="38"/>
      <c r="Y489" s="38"/>
      <c r="Z489" s="38"/>
      <c r="AA489" s="38"/>
      <c r="AB489" s="38"/>
      <c r="AC489" s="38"/>
      <c r="AD489" s="38"/>
      <c r="AE489" s="38"/>
      <c r="AT489" s="17" t="s">
        <v>240</v>
      </c>
      <c r="AU489" s="17" t="s">
        <v>83</v>
      </c>
    </row>
    <row r="490" s="14" customFormat="1">
      <c r="A490" s="14"/>
      <c r="B490" s="255"/>
      <c r="C490" s="256"/>
      <c r="D490" s="240" t="s">
        <v>217</v>
      </c>
      <c r="E490" s="257" t="s">
        <v>19</v>
      </c>
      <c r="F490" s="258" t="s">
        <v>1866</v>
      </c>
      <c r="G490" s="256"/>
      <c r="H490" s="259">
        <v>298.04399999999998</v>
      </c>
      <c r="I490" s="260"/>
      <c r="J490" s="256"/>
      <c r="K490" s="256"/>
      <c r="L490" s="261"/>
      <c r="M490" s="262"/>
      <c r="N490" s="263"/>
      <c r="O490" s="263"/>
      <c r="P490" s="263"/>
      <c r="Q490" s="263"/>
      <c r="R490" s="263"/>
      <c r="S490" s="263"/>
      <c r="T490" s="264"/>
      <c r="U490" s="14"/>
      <c r="V490" s="14"/>
      <c r="W490" s="14"/>
      <c r="X490" s="14"/>
      <c r="Y490" s="14"/>
      <c r="Z490" s="14"/>
      <c r="AA490" s="14"/>
      <c r="AB490" s="14"/>
      <c r="AC490" s="14"/>
      <c r="AD490" s="14"/>
      <c r="AE490" s="14"/>
      <c r="AT490" s="265" t="s">
        <v>217</v>
      </c>
      <c r="AU490" s="265" t="s">
        <v>83</v>
      </c>
      <c r="AV490" s="14" t="s">
        <v>83</v>
      </c>
      <c r="AW490" s="14" t="s">
        <v>35</v>
      </c>
      <c r="AX490" s="14" t="s">
        <v>81</v>
      </c>
      <c r="AY490" s="265" t="s">
        <v>204</v>
      </c>
    </row>
    <row r="491" s="2" customFormat="1" ht="21.75" customHeight="1">
      <c r="A491" s="38"/>
      <c r="B491" s="39"/>
      <c r="C491" s="227" t="s">
        <v>1507</v>
      </c>
      <c r="D491" s="227" t="s">
        <v>207</v>
      </c>
      <c r="E491" s="228" t="s">
        <v>1544</v>
      </c>
      <c r="F491" s="229" t="s">
        <v>1545</v>
      </c>
      <c r="G491" s="230" t="s">
        <v>250</v>
      </c>
      <c r="H491" s="231">
        <v>17.532</v>
      </c>
      <c r="I491" s="232"/>
      <c r="J491" s="233">
        <f>ROUND(I491*H491,2)</f>
        <v>0</v>
      </c>
      <c r="K491" s="229" t="s">
        <v>1006</v>
      </c>
      <c r="L491" s="44"/>
      <c r="M491" s="234" t="s">
        <v>19</v>
      </c>
      <c r="N491" s="235" t="s">
        <v>45</v>
      </c>
      <c r="O491" s="84"/>
      <c r="P491" s="236">
        <f>O491*H491</f>
        <v>0</v>
      </c>
      <c r="Q491" s="236">
        <v>0</v>
      </c>
      <c r="R491" s="236">
        <f>Q491*H491</f>
        <v>0</v>
      </c>
      <c r="S491" s="236">
        <v>0</v>
      </c>
      <c r="T491" s="237">
        <f>S491*H491</f>
        <v>0</v>
      </c>
      <c r="U491" s="38"/>
      <c r="V491" s="38"/>
      <c r="W491" s="38"/>
      <c r="X491" s="38"/>
      <c r="Y491" s="38"/>
      <c r="Z491" s="38"/>
      <c r="AA491" s="38"/>
      <c r="AB491" s="38"/>
      <c r="AC491" s="38"/>
      <c r="AD491" s="38"/>
      <c r="AE491" s="38"/>
      <c r="AR491" s="238" t="s">
        <v>104</v>
      </c>
      <c r="AT491" s="238" t="s">
        <v>207</v>
      </c>
      <c r="AU491" s="238" t="s">
        <v>83</v>
      </c>
      <c r="AY491" s="17" t="s">
        <v>204</v>
      </c>
      <c r="BE491" s="239">
        <f>IF(N491="základní",J491,0)</f>
        <v>0</v>
      </c>
      <c r="BF491" s="239">
        <f>IF(N491="snížená",J491,0)</f>
        <v>0</v>
      </c>
      <c r="BG491" s="239">
        <f>IF(N491="zákl. přenesená",J491,0)</f>
        <v>0</v>
      </c>
      <c r="BH491" s="239">
        <f>IF(N491="sníž. přenesená",J491,0)</f>
        <v>0</v>
      </c>
      <c r="BI491" s="239">
        <f>IF(N491="nulová",J491,0)</f>
        <v>0</v>
      </c>
      <c r="BJ491" s="17" t="s">
        <v>81</v>
      </c>
      <c r="BK491" s="239">
        <f>ROUND(I491*H491,2)</f>
        <v>0</v>
      </c>
      <c r="BL491" s="17" t="s">
        <v>104</v>
      </c>
      <c r="BM491" s="238" t="s">
        <v>1867</v>
      </c>
    </row>
    <row r="492" s="2" customFormat="1">
      <c r="A492" s="38"/>
      <c r="B492" s="39"/>
      <c r="C492" s="40"/>
      <c r="D492" s="240" t="s">
        <v>213</v>
      </c>
      <c r="E492" s="40"/>
      <c r="F492" s="241" t="s">
        <v>1547</v>
      </c>
      <c r="G492" s="40"/>
      <c r="H492" s="40"/>
      <c r="I492" s="147"/>
      <c r="J492" s="40"/>
      <c r="K492" s="40"/>
      <c r="L492" s="44"/>
      <c r="M492" s="242"/>
      <c r="N492" s="243"/>
      <c r="O492" s="84"/>
      <c r="P492" s="84"/>
      <c r="Q492" s="84"/>
      <c r="R492" s="84"/>
      <c r="S492" s="84"/>
      <c r="T492" s="85"/>
      <c r="U492" s="38"/>
      <c r="V492" s="38"/>
      <c r="W492" s="38"/>
      <c r="X492" s="38"/>
      <c r="Y492" s="38"/>
      <c r="Z492" s="38"/>
      <c r="AA492" s="38"/>
      <c r="AB492" s="38"/>
      <c r="AC492" s="38"/>
      <c r="AD492" s="38"/>
      <c r="AE492" s="38"/>
      <c r="AT492" s="17" t="s">
        <v>213</v>
      </c>
      <c r="AU492" s="17" t="s">
        <v>83</v>
      </c>
    </row>
    <row r="493" s="12" customFormat="1" ht="22.8" customHeight="1">
      <c r="A493" s="12"/>
      <c r="B493" s="211"/>
      <c r="C493" s="212"/>
      <c r="D493" s="213" t="s">
        <v>73</v>
      </c>
      <c r="E493" s="225" t="s">
        <v>1548</v>
      </c>
      <c r="F493" s="225" t="s">
        <v>1549</v>
      </c>
      <c r="G493" s="212"/>
      <c r="H493" s="212"/>
      <c r="I493" s="215"/>
      <c r="J493" s="226">
        <f>BK493</f>
        <v>0</v>
      </c>
      <c r="K493" s="212"/>
      <c r="L493" s="217"/>
      <c r="M493" s="218"/>
      <c r="N493" s="219"/>
      <c r="O493" s="219"/>
      <c r="P493" s="220">
        <f>SUM(P494:P497)</f>
        <v>0</v>
      </c>
      <c r="Q493" s="219"/>
      <c r="R493" s="220">
        <f>SUM(R494:R497)</f>
        <v>0</v>
      </c>
      <c r="S493" s="219"/>
      <c r="T493" s="221">
        <f>SUM(T494:T497)</f>
        <v>0</v>
      </c>
      <c r="U493" s="12"/>
      <c r="V493" s="12"/>
      <c r="W493" s="12"/>
      <c r="X493" s="12"/>
      <c r="Y493" s="12"/>
      <c r="Z493" s="12"/>
      <c r="AA493" s="12"/>
      <c r="AB493" s="12"/>
      <c r="AC493" s="12"/>
      <c r="AD493" s="12"/>
      <c r="AE493" s="12"/>
      <c r="AR493" s="222" t="s">
        <v>81</v>
      </c>
      <c r="AT493" s="223" t="s">
        <v>73</v>
      </c>
      <c r="AU493" s="223" t="s">
        <v>81</v>
      </c>
      <c r="AY493" s="222" t="s">
        <v>204</v>
      </c>
      <c r="BK493" s="224">
        <f>SUM(BK494:BK497)</f>
        <v>0</v>
      </c>
    </row>
    <row r="494" s="2" customFormat="1" ht="21.75" customHeight="1">
      <c r="A494" s="38"/>
      <c r="B494" s="39"/>
      <c r="C494" s="227" t="s">
        <v>1518</v>
      </c>
      <c r="D494" s="227" t="s">
        <v>207</v>
      </c>
      <c r="E494" s="228" t="s">
        <v>1551</v>
      </c>
      <c r="F494" s="229" t="s">
        <v>1552</v>
      </c>
      <c r="G494" s="230" t="s">
        <v>250</v>
      </c>
      <c r="H494" s="231">
        <v>85.019000000000005</v>
      </c>
      <c r="I494" s="232"/>
      <c r="J494" s="233">
        <f>ROUND(I494*H494,2)</f>
        <v>0</v>
      </c>
      <c r="K494" s="229" t="s">
        <v>1006</v>
      </c>
      <c r="L494" s="44"/>
      <c r="M494" s="234" t="s">
        <v>19</v>
      </c>
      <c r="N494" s="235" t="s">
        <v>45</v>
      </c>
      <c r="O494" s="84"/>
      <c r="P494" s="236">
        <f>O494*H494</f>
        <v>0</v>
      </c>
      <c r="Q494" s="236">
        <v>0</v>
      </c>
      <c r="R494" s="236">
        <f>Q494*H494</f>
        <v>0</v>
      </c>
      <c r="S494" s="236">
        <v>0</v>
      </c>
      <c r="T494" s="237">
        <f>S494*H494</f>
        <v>0</v>
      </c>
      <c r="U494" s="38"/>
      <c r="V494" s="38"/>
      <c r="W494" s="38"/>
      <c r="X494" s="38"/>
      <c r="Y494" s="38"/>
      <c r="Z494" s="38"/>
      <c r="AA494" s="38"/>
      <c r="AB494" s="38"/>
      <c r="AC494" s="38"/>
      <c r="AD494" s="38"/>
      <c r="AE494" s="38"/>
      <c r="AR494" s="238" t="s">
        <v>104</v>
      </c>
      <c r="AT494" s="238" t="s">
        <v>207</v>
      </c>
      <c r="AU494" s="238" t="s">
        <v>83</v>
      </c>
      <c r="AY494" s="17" t="s">
        <v>204</v>
      </c>
      <c r="BE494" s="239">
        <f>IF(N494="základní",J494,0)</f>
        <v>0</v>
      </c>
      <c r="BF494" s="239">
        <f>IF(N494="snížená",J494,0)</f>
        <v>0</v>
      </c>
      <c r="BG494" s="239">
        <f>IF(N494="zákl. přenesená",J494,0)</f>
        <v>0</v>
      </c>
      <c r="BH494" s="239">
        <f>IF(N494="sníž. přenesená",J494,0)</f>
        <v>0</v>
      </c>
      <c r="BI494" s="239">
        <f>IF(N494="nulová",J494,0)</f>
        <v>0</v>
      </c>
      <c r="BJ494" s="17" t="s">
        <v>81</v>
      </c>
      <c r="BK494" s="239">
        <f>ROUND(I494*H494,2)</f>
        <v>0</v>
      </c>
      <c r="BL494" s="17" t="s">
        <v>104</v>
      </c>
      <c r="BM494" s="238" t="s">
        <v>1868</v>
      </c>
    </row>
    <row r="495" s="2" customFormat="1">
      <c r="A495" s="38"/>
      <c r="B495" s="39"/>
      <c r="C495" s="40"/>
      <c r="D495" s="240" t="s">
        <v>213</v>
      </c>
      <c r="E495" s="40"/>
      <c r="F495" s="241" t="s">
        <v>1554</v>
      </c>
      <c r="G495" s="40"/>
      <c r="H495" s="40"/>
      <c r="I495" s="147"/>
      <c r="J495" s="40"/>
      <c r="K495" s="40"/>
      <c r="L495" s="44"/>
      <c r="M495" s="242"/>
      <c r="N495" s="243"/>
      <c r="O495" s="84"/>
      <c r="P495" s="84"/>
      <c r="Q495" s="84"/>
      <c r="R495" s="84"/>
      <c r="S495" s="84"/>
      <c r="T495" s="85"/>
      <c r="U495" s="38"/>
      <c r="V495" s="38"/>
      <c r="W495" s="38"/>
      <c r="X495" s="38"/>
      <c r="Y495" s="38"/>
      <c r="Z495" s="38"/>
      <c r="AA495" s="38"/>
      <c r="AB495" s="38"/>
      <c r="AC495" s="38"/>
      <c r="AD495" s="38"/>
      <c r="AE495" s="38"/>
      <c r="AT495" s="17" t="s">
        <v>213</v>
      </c>
      <c r="AU495" s="17" t="s">
        <v>83</v>
      </c>
    </row>
    <row r="496" s="2" customFormat="1">
      <c r="A496" s="38"/>
      <c r="B496" s="39"/>
      <c r="C496" s="40"/>
      <c r="D496" s="240" t="s">
        <v>215</v>
      </c>
      <c r="E496" s="40"/>
      <c r="F496" s="244" t="s">
        <v>1555</v>
      </c>
      <c r="G496" s="40"/>
      <c r="H496" s="40"/>
      <c r="I496" s="147"/>
      <c r="J496" s="40"/>
      <c r="K496" s="40"/>
      <c r="L496" s="44"/>
      <c r="M496" s="242"/>
      <c r="N496" s="243"/>
      <c r="O496" s="84"/>
      <c r="P496" s="84"/>
      <c r="Q496" s="84"/>
      <c r="R496" s="84"/>
      <c r="S496" s="84"/>
      <c r="T496" s="85"/>
      <c r="U496" s="38"/>
      <c r="V496" s="38"/>
      <c r="W496" s="38"/>
      <c r="X496" s="38"/>
      <c r="Y496" s="38"/>
      <c r="Z496" s="38"/>
      <c r="AA496" s="38"/>
      <c r="AB496" s="38"/>
      <c r="AC496" s="38"/>
      <c r="AD496" s="38"/>
      <c r="AE496" s="38"/>
      <c r="AT496" s="17" t="s">
        <v>215</v>
      </c>
      <c r="AU496" s="17" t="s">
        <v>83</v>
      </c>
    </row>
    <row r="497" s="2" customFormat="1">
      <c r="A497" s="38"/>
      <c r="B497" s="39"/>
      <c r="C497" s="40"/>
      <c r="D497" s="240" t="s">
        <v>240</v>
      </c>
      <c r="E497" s="40"/>
      <c r="F497" s="244" t="s">
        <v>1556</v>
      </c>
      <c r="G497" s="40"/>
      <c r="H497" s="40"/>
      <c r="I497" s="147"/>
      <c r="J497" s="40"/>
      <c r="K497" s="40"/>
      <c r="L497" s="44"/>
      <c r="M497" s="242"/>
      <c r="N497" s="243"/>
      <c r="O497" s="84"/>
      <c r="P497" s="84"/>
      <c r="Q497" s="84"/>
      <c r="R497" s="84"/>
      <c r="S497" s="84"/>
      <c r="T497" s="85"/>
      <c r="U497" s="38"/>
      <c r="V497" s="38"/>
      <c r="W497" s="38"/>
      <c r="X497" s="38"/>
      <c r="Y497" s="38"/>
      <c r="Z497" s="38"/>
      <c r="AA497" s="38"/>
      <c r="AB497" s="38"/>
      <c r="AC497" s="38"/>
      <c r="AD497" s="38"/>
      <c r="AE497" s="38"/>
      <c r="AT497" s="17" t="s">
        <v>240</v>
      </c>
      <c r="AU497" s="17" t="s">
        <v>83</v>
      </c>
    </row>
    <row r="498" s="12" customFormat="1" ht="25.92" customHeight="1">
      <c r="A498" s="12"/>
      <c r="B498" s="211"/>
      <c r="C498" s="212"/>
      <c r="D498" s="213" t="s">
        <v>73</v>
      </c>
      <c r="E498" s="214" t="s">
        <v>1557</v>
      </c>
      <c r="F498" s="214" t="s">
        <v>1558</v>
      </c>
      <c r="G498" s="212"/>
      <c r="H498" s="212"/>
      <c r="I498" s="215"/>
      <c r="J498" s="216">
        <f>BK498</f>
        <v>0</v>
      </c>
      <c r="K498" s="212"/>
      <c r="L498" s="217"/>
      <c r="M498" s="218"/>
      <c r="N498" s="219"/>
      <c r="O498" s="219"/>
      <c r="P498" s="220">
        <f>P499+P534</f>
        <v>0</v>
      </c>
      <c r="Q498" s="219"/>
      <c r="R498" s="220">
        <f>R499+R534</f>
        <v>0.036558760000000003</v>
      </c>
      <c r="S498" s="219"/>
      <c r="T498" s="221">
        <f>T499+T534</f>
        <v>0</v>
      </c>
      <c r="U498" s="12"/>
      <c r="V498" s="12"/>
      <c r="W498" s="12"/>
      <c r="X498" s="12"/>
      <c r="Y498" s="12"/>
      <c r="Z498" s="12"/>
      <c r="AA498" s="12"/>
      <c r="AB498" s="12"/>
      <c r="AC498" s="12"/>
      <c r="AD498" s="12"/>
      <c r="AE498" s="12"/>
      <c r="AR498" s="222" t="s">
        <v>83</v>
      </c>
      <c r="AT498" s="223" t="s">
        <v>73</v>
      </c>
      <c r="AU498" s="223" t="s">
        <v>74</v>
      </c>
      <c r="AY498" s="222" t="s">
        <v>204</v>
      </c>
      <c r="BK498" s="224">
        <f>BK499+BK534</f>
        <v>0</v>
      </c>
    </row>
    <row r="499" s="12" customFormat="1" ht="22.8" customHeight="1">
      <c r="A499" s="12"/>
      <c r="B499" s="211"/>
      <c r="C499" s="212"/>
      <c r="D499" s="213" t="s">
        <v>73</v>
      </c>
      <c r="E499" s="225" t="s">
        <v>1559</v>
      </c>
      <c r="F499" s="225" t="s">
        <v>1560</v>
      </c>
      <c r="G499" s="212"/>
      <c r="H499" s="212"/>
      <c r="I499" s="215"/>
      <c r="J499" s="226">
        <f>BK499</f>
        <v>0</v>
      </c>
      <c r="K499" s="212"/>
      <c r="L499" s="217"/>
      <c r="M499" s="218"/>
      <c r="N499" s="219"/>
      <c r="O499" s="219"/>
      <c r="P499" s="220">
        <f>SUM(P500:P533)</f>
        <v>0</v>
      </c>
      <c r="Q499" s="219"/>
      <c r="R499" s="220">
        <f>SUM(R500:R533)</f>
        <v>0.028000000000000001</v>
      </c>
      <c r="S499" s="219"/>
      <c r="T499" s="221">
        <f>SUM(T500:T533)</f>
        <v>0</v>
      </c>
      <c r="U499" s="12"/>
      <c r="V499" s="12"/>
      <c r="W499" s="12"/>
      <c r="X499" s="12"/>
      <c r="Y499" s="12"/>
      <c r="Z499" s="12"/>
      <c r="AA499" s="12"/>
      <c r="AB499" s="12"/>
      <c r="AC499" s="12"/>
      <c r="AD499" s="12"/>
      <c r="AE499" s="12"/>
      <c r="AR499" s="222" t="s">
        <v>83</v>
      </c>
      <c r="AT499" s="223" t="s">
        <v>73</v>
      </c>
      <c r="AU499" s="223" t="s">
        <v>81</v>
      </c>
      <c r="AY499" s="222" t="s">
        <v>204</v>
      </c>
      <c r="BK499" s="224">
        <f>SUM(BK500:BK533)</f>
        <v>0</v>
      </c>
    </row>
    <row r="500" s="2" customFormat="1" ht="21.75" customHeight="1">
      <c r="A500" s="38"/>
      <c r="B500" s="39"/>
      <c r="C500" s="227" t="s">
        <v>1525</v>
      </c>
      <c r="D500" s="227" t="s">
        <v>207</v>
      </c>
      <c r="E500" s="228" t="s">
        <v>1562</v>
      </c>
      <c r="F500" s="229" t="s">
        <v>1563</v>
      </c>
      <c r="G500" s="230" t="s">
        <v>525</v>
      </c>
      <c r="H500" s="231">
        <v>19.733000000000001</v>
      </c>
      <c r="I500" s="232"/>
      <c r="J500" s="233">
        <f>ROUND(I500*H500,2)</f>
        <v>0</v>
      </c>
      <c r="K500" s="229" t="s">
        <v>1006</v>
      </c>
      <c r="L500" s="44"/>
      <c r="M500" s="234" t="s">
        <v>19</v>
      </c>
      <c r="N500" s="235" t="s">
        <v>45</v>
      </c>
      <c r="O500" s="84"/>
      <c r="P500" s="236">
        <f>O500*H500</f>
        <v>0</v>
      </c>
      <c r="Q500" s="236">
        <v>0</v>
      </c>
      <c r="R500" s="236">
        <f>Q500*H500</f>
        <v>0</v>
      </c>
      <c r="S500" s="236">
        <v>0</v>
      </c>
      <c r="T500" s="237">
        <f>S500*H500</f>
        <v>0</v>
      </c>
      <c r="U500" s="38"/>
      <c r="V500" s="38"/>
      <c r="W500" s="38"/>
      <c r="X500" s="38"/>
      <c r="Y500" s="38"/>
      <c r="Z500" s="38"/>
      <c r="AA500" s="38"/>
      <c r="AB500" s="38"/>
      <c r="AC500" s="38"/>
      <c r="AD500" s="38"/>
      <c r="AE500" s="38"/>
      <c r="AR500" s="238" t="s">
        <v>311</v>
      </c>
      <c r="AT500" s="238" t="s">
        <v>207</v>
      </c>
      <c r="AU500" s="238" t="s">
        <v>83</v>
      </c>
      <c r="AY500" s="17" t="s">
        <v>204</v>
      </c>
      <c r="BE500" s="239">
        <f>IF(N500="základní",J500,0)</f>
        <v>0</v>
      </c>
      <c r="BF500" s="239">
        <f>IF(N500="snížená",J500,0)</f>
        <v>0</v>
      </c>
      <c r="BG500" s="239">
        <f>IF(N500="zákl. přenesená",J500,0)</f>
        <v>0</v>
      </c>
      <c r="BH500" s="239">
        <f>IF(N500="sníž. přenesená",J500,0)</f>
        <v>0</v>
      </c>
      <c r="BI500" s="239">
        <f>IF(N500="nulová",J500,0)</f>
        <v>0</v>
      </c>
      <c r="BJ500" s="17" t="s">
        <v>81</v>
      </c>
      <c r="BK500" s="239">
        <f>ROUND(I500*H500,2)</f>
        <v>0</v>
      </c>
      <c r="BL500" s="17" t="s">
        <v>311</v>
      </c>
      <c r="BM500" s="238" t="s">
        <v>1869</v>
      </c>
    </row>
    <row r="501" s="2" customFormat="1">
      <c r="A501" s="38"/>
      <c r="B501" s="39"/>
      <c r="C501" s="40"/>
      <c r="D501" s="240" t="s">
        <v>213</v>
      </c>
      <c r="E501" s="40"/>
      <c r="F501" s="241" t="s">
        <v>1565</v>
      </c>
      <c r="G501" s="40"/>
      <c r="H501" s="40"/>
      <c r="I501" s="147"/>
      <c r="J501" s="40"/>
      <c r="K501" s="40"/>
      <c r="L501" s="44"/>
      <c r="M501" s="242"/>
      <c r="N501" s="243"/>
      <c r="O501" s="84"/>
      <c r="P501" s="84"/>
      <c r="Q501" s="84"/>
      <c r="R501" s="84"/>
      <c r="S501" s="84"/>
      <c r="T501" s="85"/>
      <c r="U501" s="38"/>
      <c r="V501" s="38"/>
      <c r="W501" s="38"/>
      <c r="X501" s="38"/>
      <c r="Y501" s="38"/>
      <c r="Z501" s="38"/>
      <c r="AA501" s="38"/>
      <c r="AB501" s="38"/>
      <c r="AC501" s="38"/>
      <c r="AD501" s="38"/>
      <c r="AE501" s="38"/>
      <c r="AT501" s="17" t="s">
        <v>213</v>
      </c>
      <c r="AU501" s="17" t="s">
        <v>83</v>
      </c>
    </row>
    <row r="502" s="2" customFormat="1">
      <c r="A502" s="38"/>
      <c r="B502" s="39"/>
      <c r="C502" s="40"/>
      <c r="D502" s="240" t="s">
        <v>215</v>
      </c>
      <c r="E502" s="40"/>
      <c r="F502" s="244" t="s">
        <v>1566</v>
      </c>
      <c r="G502" s="40"/>
      <c r="H502" s="40"/>
      <c r="I502" s="147"/>
      <c r="J502" s="40"/>
      <c r="K502" s="40"/>
      <c r="L502" s="44"/>
      <c r="M502" s="242"/>
      <c r="N502" s="243"/>
      <c r="O502" s="84"/>
      <c r="P502" s="84"/>
      <c r="Q502" s="84"/>
      <c r="R502" s="84"/>
      <c r="S502" s="84"/>
      <c r="T502" s="85"/>
      <c r="U502" s="38"/>
      <c r="V502" s="38"/>
      <c r="W502" s="38"/>
      <c r="X502" s="38"/>
      <c r="Y502" s="38"/>
      <c r="Z502" s="38"/>
      <c r="AA502" s="38"/>
      <c r="AB502" s="38"/>
      <c r="AC502" s="38"/>
      <c r="AD502" s="38"/>
      <c r="AE502" s="38"/>
      <c r="AT502" s="17" t="s">
        <v>215</v>
      </c>
      <c r="AU502" s="17" t="s">
        <v>83</v>
      </c>
    </row>
    <row r="503" s="2" customFormat="1">
      <c r="A503" s="38"/>
      <c r="B503" s="39"/>
      <c r="C503" s="40"/>
      <c r="D503" s="240" t="s">
        <v>240</v>
      </c>
      <c r="E503" s="40"/>
      <c r="F503" s="244" t="s">
        <v>1567</v>
      </c>
      <c r="G503" s="40"/>
      <c r="H503" s="40"/>
      <c r="I503" s="147"/>
      <c r="J503" s="40"/>
      <c r="K503" s="40"/>
      <c r="L503" s="44"/>
      <c r="M503" s="242"/>
      <c r="N503" s="243"/>
      <c r="O503" s="84"/>
      <c r="P503" s="84"/>
      <c r="Q503" s="84"/>
      <c r="R503" s="84"/>
      <c r="S503" s="84"/>
      <c r="T503" s="85"/>
      <c r="U503" s="38"/>
      <c r="V503" s="38"/>
      <c r="W503" s="38"/>
      <c r="X503" s="38"/>
      <c r="Y503" s="38"/>
      <c r="Z503" s="38"/>
      <c r="AA503" s="38"/>
      <c r="AB503" s="38"/>
      <c r="AC503" s="38"/>
      <c r="AD503" s="38"/>
      <c r="AE503" s="38"/>
      <c r="AT503" s="17" t="s">
        <v>240</v>
      </c>
      <c r="AU503" s="17" t="s">
        <v>83</v>
      </c>
    </row>
    <row r="504" s="13" customFormat="1">
      <c r="A504" s="13"/>
      <c r="B504" s="245"/>
      <c r="C504" s="246"/>
      <c r="D504" s="240" t="s">
        <v>217</v>
      </c>
      <c r="E504" s="247" t="s">
        <v>19</v>
      </c>
      <c r="F504" s="248" t="s">
        <v>1568</v>
      </c>
      <c r="G504" s="246"/>
      <c r="H504" s="247" t="s">
        <v>19</v>
      </c>
      <c r="I504" s="249"/>
      <c r="J504" s="246"/>
      <c r="K504" s="246"/>
      <c r="L504" s="250"/>
      <c r="M504" s="251"/>
      <c r="N504" s="252"/>
      <c r="O504" s="252"/>
      <c r="P504" s="252"/>
      <c r="Q504" s="252"/>
      <c r="R504" s="252"/>
      <c r="S504" s="252"/>
      <c r="T504" s="253"/>
      <c r="U504" s="13"/>
      <c r="V504" s="13"/>
      <c r="W504" s="13"/>
      <c r="X504" s="13"/>
      <c r="Y504" s="13"/>
      <c r="Z504" s="13"/>
      <c r="AA504" s="13"/>
      <c r="AB504" s="13"/>
      <c r="AC504" s="13"/>
      <c r="AD504" s="13"/>
      <c r="AE504" s="13"/>
      <c r="AT504" s="254" t="s">
        <v>217</v>
      </c>
      <c r="AU504" s="254" t="s">
        <v>83</v>
      </c>
      <c r="AV504" s="13" t="s">
        <v>81</v>
      </c>
      <c r="AW504" s="13" t="s">
        <v>35</v>
      </c>
      <c r="AX504" s="13" t="s">
        <v>74</v>
      </c>
      <c r="AY504" s="254" t="s">
        <v>204</v>
      </c>
    </row>
    <row r="505" s="14" customFormat="1">
      <c r="A505" s="14"/>
      <c r="B505" s="255"/>
      <c r="C505" s="256"/>
      <c r="D505" s="240" t="s">
        <v>217</v>
      </c>
      <c r="E505" s="257" t="s">
        <v>19</v>
      </c>
      <c r="F505" s="258" t="s">
        <v>1870</v>
      </c>
      <c r="G505" s="256"/>
      <c r="H505" s="259">
        <v>3.8700000000000001</v>
      </c>
      <c r="I505" s="260"/>
      <c r="J505" s="256"/>
      <c r="K505" s="256"/>
      <c r="L505" s="261"/>
      <c r="M505" s="262"/>
      <c r="N505" s="263"/>
      <c r="O505" s="263"/>
      <c r="P505" s="263"/>
      <c r="Q505" s="263"/>
      <c r="R505" s="263"/>
      <c r="S505" s="263"/>
      <c r="T505" s="264"/>
      <c r="U505" s="14"/>
      <c r="V505" s="14"/>
      <c r="W505" s="14"/>
      <c r="X505" s="14"/>
      <c r="Y505" s="14"/>
      <c r="Z505" s="14"/>
      <c r="AA505" s="14"/>
      <c r="AB505" s="14"/>
      <c r="AC505" s="14"/>
      <c r="AD505" s="14"/>
      <c r="AE505" s="14"/>
      <c r="AT505" s="265" t="s">
        <v>217</v>
      </c>
      <c r="AU505" s="265" t="s">
        <v>83</v>
      </c>
      <c r="AV505" s="14" t="s">
        <v>83</v>
      </c>
      <c r="AW505" s="14" t="s">
        <v>35</v>
      </c>
      <c r="AX505" s="14" t="s">
        <v>74</v>
      </c>
      <c r="AY505" s="265" t="s">
        <v>204</v>
      </c>
    </row>
    <row r="506" s="14" customFormat="1">
      <c r="A506" s="14"/>
      <c r="B506" s="255"/>
      <c r="C506" s="256"/>
      <c r="D506" s="240" t="s">
        <v>217</v>
      </c>
      <c r="E506" s="257" t="s">
        <v>19</v>
      </c>
      <c r="F506" s="258" t="s">
        <v>1871</v>
      </c>
      <c r="G506" s="256"/>
      <c r="H506" s="259">
        <v>6.4500000000000002</v>
      </c>
      <c r="I506" s="260"/>
      <c r="J506" s="256"/>
      <c r="K506" s="256"/>
      <c r="L506" s="261"/>
      <c r="M506" s="262"/>
      <c r="N506" s="263"/>
      <c r="O506" s="263"/>
      <c r="P506" s="263"/>
      <c r="Q506" s="263"/>
      <c r="R506" s="263"/>
      <c r="S506" s="263"/>
      <c r="T506" s="264"/>
      <c r="U506" s="14"/>
      <c r="V506" s="14"/>
      <c r="W506" s="14"/>
      <c r="X506" s="14"/>
      <c r="Y506" s="14"/>
      <c r="Z506" s="14"/>
      <c r="AA506" s="14"/>
      <c r="AB506" s="14"/>
      <c r="AC506" s="14"/>
      <c r="AD506" s="14"/>
      <c r="AE506" s="14"/>
      <c r="AT506" s="265" t="s">
        <v>217</v>
      </c>
      <c r="AU506" s="265" t="s">
        <v>83</v>
      </c>
      <c r="AV506" s="14" t="s">
        <v>83</v>
      </c>
      <c r="AW506" s="14" t="s">
        <v>35</v>
      </c>
      <c r="AX506" s="14" t="s">
        <v>74</v>
      </c>
      <c r="AY506" s="265" t="s">
        <v>204</v>
      </c>
    </row>
    <row r="507" s="13" customFormat="1">
      <c r="A507" s="13"/>
      <c r="B507" s="245"/>
      <c r="C507" s="246"/>
      <c r="D507" s="240" t="s">
        <v>217</v>
      </c>
      <c r="E507" s="247" t="s">
        <v>19</v>
      </c>
      <c r="F507" s="248" t="s">
        <v>1571</v>
      </c>
      <c r="G507" s="246"/>
      <c r="H507" s="247" t="s">
        <v>19</v>
      </c>
      <c r="I507" s="249"/>
      <c r="J507" s="246"/>
      <c r="K507" s="246"/>
      <c r="L507" s="250"/>
      <c r="M507" s="251"/>
      <c r="N507" s="252"/>
      <c r="O507" s="252"/>
      <c r="P507" s="252"/>
      <c r="Q507" s="252"/>
      <c r="R507" s="252"/>
      <c r="S507" s="252"/>
      <c r="T507" s="253"/>
      <c r="U507" s="13"/>
      <c r="V507" s="13"/>
      <c r="W507" s="13"/>
      <c r="X507" s="13"/>
      <c r="Y507" s="13"/>
      <c r="Z507" s="13"/>
      <c r="AA507" s="13"/>
      <c r="AB507" s="13"/>
      <c r="AC507" s="13"/>
      <c r="AD507" s="13"/>
      <c r="AE507" s="13"/>
      <c r="AT507" s="254" t="s">
        <v>217</v>
      </c>
      <c r="AU507" s="254" t="s">
        <v>83</v>
      </c>
      <c r="AV507" s="13" t="s">
        <v>81</v>
      </c>
      <c r="AW507" s="13" t="s">
        <v>35</v>
      </c>
      <c r="AX507" s="13" t="s">
        <v>74</v>
      </c>
      <c r="AY507" s="254" t="s">
        <v>204</v>
      </c>
    </row>
    <row r="508" s="14" customFormat="1">
      <c r="A508" s="14"/>
      <c r="B508" s="255"/>
      <c r="C508" s="256"/>
      <c r="D508" s="240" t="s">
        <v>217</v>
      </c>
      <c r="E508" s="257" t="s">
        <v>19</v>
      </c>
      <c r="F508" s="258" t="s">
        <v>1572</v>
      </c>
      <c r="G508" s="256"/>
      <c r="H508" s="259">
        <v>2.3679999999999999</v>
      </c>
      <c r="I508" s="260"/>
      <c r="J508" s="256"/>
      <c r="K508" s="256"/>
      <c r="L508" s="261"/>
      <c r="M508" s="262"/>
      <c r="N508" s="263"/>
      <c r="O508" s="263"/>
      <c r="P508" s="263"/>
      <c r="Q508" s="263"/>
      <c r="R508" s="263"/>
      <c r="S508" s="263"/>
      <c r="T508" s="264"/>
      <c r="U508" s="14"/>
      <c r="V508" s="14"/>
      <c r="W508" s="14"/>
      <c r="X508" s="14"/>
      <c r="Y508" s="14"/>
      <c r="Z508" s="14"/>
      <c r="AA508" s="14"/>
      <c r="AB508" s="14"/>
      <c r="AC508" s="14"/>
      <c r="AD508" s="14"/>
      <c r="AE508" s="14"/>
      <c r="AT508" s="265" t="s">
        <v>217</v>
      </c>
      <c r="AU508" s="265" t="s">
        <v>83</v>
      </c>
      <c r="AV508" s="14" t="s">
        <v>83</v>
      </c>
      <c r="AW508" s="14" t="s">
        <v>35</v>
      </c>
      <c r="AX508" s="14" t="s">
        <v>74</v>
      </c>
      <c r="AY508" s="265" t="s">
        <v>204</v>
      </c>
    </row>
    <row r="509" s="14" customFormat="1">
      <c r="A509" s="14"/>
      <c r="B509" s="255"/>
      <c r="C509" s="256"/>
      <c r="D509" s="240" t="s">
        <v>217</v>
      </c>
      <c r="E509" s="257" t="s">
        <v>19</v>
      </c>
      <c r="F509" s="258" t="s">
        <v>1573</v>
      </c>
      <c r="G509" s="256"/>
      <c r="H509" s="259">
        <v>7.0449999999999999</v>
      </c>
      <c r="I509" s="260"/>
      <c r="J509" s="256"/>
      <c r="K509" s="256"/>
      <c r="L509" s="261"/>
      <c r="M509" s="262"/>
      <c r="N509" s="263"/>
      <c r="O509" s="263"/>
      <c r="P509" s="263"/>
      <c r="Q509" s="263"/>
      <c r="R509" s="263"/>
      <c r="S509" s="263"/>
      <c r="T509" s="264"/>
      <c r="U509" s="14"/>
      <c r="V509" s="14"/>
      <c r="W509" s="14"/>
      <c r="X509" s="14"/>
      <c r="Y509" s="14"/>
      <c r="Z509" s="14"/>
      <c r="AA509" s="14"/>
      <c r="AB509" s="14"/>
      <c r="AC509" s="14"/>
      <c r="AD509" s="14"/>
      <c r="AE509" s="14"/>
      <c r="AT509" s="265" t="s">
        <v>217</v>
      </c>
      <c r="AU509" s="265" t="s">
        <v>83</v>
      </c>
      <c r="AV509" s="14" t="s">
        <v>83</v>
      </c>
      <c r="AW509" s="14" t="s">
        <v>35</v>
      </c>
      <c r="AX509" s="14" t="s">
        <v>74</v>
      </c>
      <c r="AY509" s="265" t="s">
        <v>204</v>
      </c>
    </row>
    <row r="510" s="15" customFormat="1">
      <c r="A510" s="15"/>
      <c r="B510" s="266"/>
      <c r="C510" s="267"/>
      <c r="D510" s="240" t="s">
        <v>217</v>
      </c>
      <c r="E510" s="268" t="s">
        <v>19</v>
      </c>
      <c r="F510" s="269" t="s">
        <v>268</v>
      </c>
      <c r="G510" s="267"/>
      <c r="H510" s="270">
        <v>19.733000000000001</v>
      </c>
      <c r="I510" s="271"/>
      <c r="J510" s="267"/>
      <c r="K510" s="267"/>
      <c r="L510" s="272"/>
      <c r="M510" s="273"/>
      <c r="N510" s="274"/>
      <c r="O510" s="274"/>
      <c r="P510" s="274"/>
      <c r="Q510" s="274"/>
      <c r="R510" s="274"/>
      <c r="S510" s="274"/>
      <c r="T510" s="275"/>
      <c r="U510" s="15"/>
      <c r="V510" s="15"/>
      <c r="W510" s="15"/>
      <c r="X510" s="15"/>
      <c r="Y510" s="15"/>
      <c r="Z510" s="15"/>
      <c r="AA510" s="15"/>
      <c r="AB510" s="15"/>
      <c r="AC510" s="15"/>
      <c r="AD510" s="15"/>
      <c r="AE510" s="15"/>
      <c r="AT510" s="276" t="s">
        <v>217</v>
      </c>
      <c r="AU510" s="276" t="s">
        <v>83</v>
      </c>
      <c r="AV510" s="15" t="s">
        <v>104</v>
      </c>
      <c r="AW510" s="15" t="s">
        <v>35</v>
      </c>
      <c r="AX510" s="15" t="s">
        <v>81</v>
      </c>
      <c r="AY510" s="276" t="s">
        <v>204</v>
      </c>
    </row>
    <row r="511" s="2" customFormat="1" ht="16.5" customHeight="1">
      <c r="A511" s="38"/>
      <c r="B511" s="39"/>
      <c r="C511" s="277" t="s">
        <v>1529</v>
      </c>
      <c r="D511" s="277" t="s">
        <v>270</v>
      </c>
      <c r="E511" s="278" t="s">
        <v>1575</v>
      </c>
      <c r="F511" s="279" t="s">
        <v>1576</v>
      </c>
      <c r="G511" s="280" t="s">
        <v>250</v>
      </c>
      <c r="H511" s="281">
        <v>0.0080000000000000002</v>
      </c>
      <c r="I511" s="282"/>
      <c r="J511" s="283">
        <f>ROUND(I511*H511,2)</f>
        <v>0</v>
      </c>
      <c r="K511" s="279" t="s">
        <v>1006</v>
      </c>
      <c r="L511" s="284"/>
      <c r="M511" s="285" t="s">
        <v>19</v>
      </c>
      <c r="N511" s="286" t="s">
        <v>45</v>
      </c>
      <c r="O511" s="84"/>
      <c r="P511" s="236">
        <f>O511*H511</f>
        <v>0</v>
      </c>
      <c r="Q511" s="236">
        <v>1</v>
      </c>
      <c r="R511" s="236">
        <f>Q511*H511</f>
        <v>0.0080000000000000002</v>
      </c>
      <c r="S511" s="236">
        <v>0</v>
      </c>
      <c r="T511" s="237">
        <f>S511*H511</f>
        <v>0</v>
      </c>
      <c r="U511" s="38"/>
      <c r="V511" s="38"/>
      <c r="W511" s="38"/>
      <c r="X511" s="38"/>
      <c r="Y511" s="38"/>
      <c r="Z511" s="38"/>
      <c r="AA511" s="38"/>
      <c r="AB511" s="38"/>
      <c r="AC511" s="38"/>
      <c r="AD511" s="38"/>
      <c r="AE511" s="38"/>
      <c r="AR511" s="238" t="s">
        <v>394</v>
      </c>
      <c r="AT511" s="238" t="s">
        <v>270</v>
      </c>
      <c r="AU511" s="238" t="s">
        <v>83</v>
      </c>
      <c r="AY511" s="17" t="s">
        <v>204</v>
      </c>
      <c r="BE511" s="239">
        <f>IF(N511="základní",J511,0)</f>
        <v>0</v>
      </c>
      <c r="BF511" s="239">
        <f>IF(N511="snížená",J511,0)</f>
        <v>0</v>
      </c>
      <c r="BG511" s="239">
        <f>IF(N511="zákl. přenesená",J511,0)</f>
        <v>0</v>
      </c>
      <c r="BH511" s="239">
        <f>IF(N511="sníž. přenesená",J511,0)</f>
        <v>0</v>
      </c>
      <c r="BI511" s="239">
        <f>IF(N511="nulová",J511,0)</f>
        <v>0</v>
      </c>
      <c r="BJ511" s="17" t="s">
        <v>81</v>
      </c>
      <c r="BK511" s="239">
        <f>ROUND(I511*H511,2)</f>
        <v>0</v>
      </c>
      <c r="BL511" s="17" t="s">
        <v>311</v>
      </c>
      <c r="BM511" s="238" t="s">
        <v>1872</v>
      </c>
    </row>
    <row r="512" s="2" customFormat="1">
      <c r="A512" s="38"/>
      <c r="B512" s="39"/>
      <c r="C512" s="40"/>
      <c r="D512" s="240" t="s">
        <v>213</v>
      </c>
      <c r="E512" s="40"/>
      <c r="F512" s="241" t="s">
        <v>1576</v>
      </c>
      <c r="G512" s="40"/>
      <c r="H512" s="40"/>
      <c r="I512" s="147"/>
      <c r="J512" s="40"/>
      <c r="K512" s="40"/>
      <c r="L512" s="44"/>
      <c r="M512" s="242"/>
      <c r="N512" s="243"/>
      <c r="O512" s="84"/>
      <c r="P512" s="84"/>
      <c r="Q512" s="84"/>
      <c r="R512" s="84"/>
      <c r="S512" s="84"/>
      <c r="T512" s="85"/>
      <c r="U512" s="38"/>
      <c r="V512" s="38"/>
      <c r="W512" s="38"/>
      <c r="X512" s="38"/>
      <c r="Y512" s="38"/>
      <c r="Z512" s="38"/>
      <c r="AA512" s="38"/>
      <c r="AB512" s="38"/>
      <c r="AC512" s="38"/>
      <c r="AD512" s="38"/>
      <c r="AE512" s="38"/>
      <c r="AT512" s="17" t="s">
        <v>213</v>
      </c>
      <c r="AU512" s="17" t="s">
        <v>83</v>
      </c>
    </row>
    <row r="513" s="2" customFormat="1">
      <c r="A513" s="38"/>
      <c r="B513" s="39"/>
      <c r="C513" s="40"/>
      <c r="D513" s="240" t="s">
        <v>240</v>
      </c>
      <c r="E513" s="40"/>
      <c r="F513" s="244" t="s">
        <v>1578</v>
      </c>
      <c r="G513" s="40"/>
      <c r="H513" s="40"/>
      <c r="I513" s="147"/>
      <c r="J513" s="40"/>
      <c r="K513" s="40"/>
      <c r="L513" s="44"/>
      <c r="M513" s="242"/>
      <c r="N513" s="243"/>
      <c r="O513" s="84"/>
      <c r="P513" s="84"/>
      <c r="Q513" s="84"/>
      <c r="R513" s="84"/>
      <c r="S513" s="84"/>
      <c r="T513" s="85"/>
      <c r="U513" s="38"/>
      <c r="V513" s="38"/>
      <c r="W513" s="38"/>
      <c r="X513" s="38"/>
      <c r="Y513" s="38"/>
      <c r="Z513" s="38"/>
      <c r="AA513" s="38"/>
      <c r="AB513" s="38"/>
      <c r="AC513" s="38"/>
      <c r="AD513" s="38"/>
      <c r="AE513" s="38"/>
      <c r="AT513" s="17" t="s">
        <v>240</v>
      </c>
      <c r="AU513" s="17" t="s">
        <v>83</v>
      </c>
    </row>
    <row r="514" s="14" customFormat="1">
      <c r="A514" s="14"/>
      <c r="B514" s="255"/>
      <c r="C514" s="256"/>
      <c r="D514" s="240" t="s">
        <v>217</v>
      </c>
      <c r="E514" s="257" t="s">
        <v>19</v>
      </c>
      <c r="F514" s="258" t="s">
        <v>1873</v>
      </c>
      <c r="G514" s="256"/>
      <c r="H514" s="259">
        <v>0.0080000000000000002</v>
      </c>
      <c r="I514" s="260"/>
      <c r="J514" s="256"/>
      <c r="K514" s="256"/>
      <c r="L514" s="261"/>
      <c r="M514" s="262"/>
      <c r="N514" s="263"/>
      <c r="O514" s="263"/>
      <c r="P514" s="263"/>
      <c r="Q514" s="263"/>
      <c r="R514" s="263"/>
      <c r="S514" s="263"/>
      <c r="T514" s="264"/>
      <c r="U514" s="14"/>
      <c r="V514" s="14"/>
      <c r="W514" s="14"/>
      <c r="X514" s="14"/>
      <c r="Y514" s="14"/>
      <c r="Z514" s="14"/>
      <c r="AA514" s="14"/>
      <c r="AB514" s="14"/>
      <c r="AC514" s="14"/>
      <c r="AD514" s="14"/>
      <c r="AE514" s="14"/>
      <c r="AT514" s="265" t="s">
        <v>217</v>
      </c>
      <c r="AU514" s="265" t="s">
        <v>83</v>
      </c>
      <c r="AV514" s="14" t="s">
        <v>83</v>
      </c>
      <c r="AW514" s="14" t="s">
        <v>35</v>
      </c>
      <c r="AX514" s="14" t="s">
        <v>81</v>
      </c>
      <c r="AY514" s="265" t="s">
        <v>204</v>
      </c>
    </row>
    <row r="515" s="2" customFormat="1" ht="21.75" customHeight="1">
      <c r="A515" s="38"/>
      <c r="B515" s="39"/>
      <c r="C515" s="227" t="s">
        <v>1537</v>
      </c>
      <c r="D515" s="227" t="s">
        <v>207</v>
      </c>
      <c r="E515" s="228" t="s">
        <v>1581</v>
      </c>
      <c r="F515" s="229" t="s">
        <v>1582</v>
      </c>
      <c r="G515" s="230" t="s">
        <v>525</v>
      </c>
      <c r="H515" s="231">
        <v>39.466000000000001</v>
      </c>
      <c r="I515" s="232"/>
      <c r="J515" s="233">
        <f>ROUND(I515*H515,2)</f>
        <v>0</v>
      </c>
      <c r="K515" s="229" t="s">
        <v>1006</v>
      </c>
      <c r="L515" s="44"/>
      <c r="M515" s="234" t="s">
        <v>19</v>
      </c>
      <c r="N515" s="235" t="s">
        <v>45</v>
      </c>
      <c r="O515" s="84"/>
      <c r="P515" s="236">
        <f>O515*H515</f>
        <v>0</v>
      </c>
      <c r="Q515" s="236">
        <v>0</v>
      </c>
      <c r="R515" s="236">
        <f>Q515*H515</f>
        <v>0</v>
      </c>
      <c r="S515" s="236">
        <v>0</v>
      </c>
      <c r="T515" s="237">
        <f>S515*H515</f>
        <v>0</v>
      </c>
      <c r="U515" s="38"/>
      <c r="V515" s="38"/>
      <c r="W515" s="38"/>
      <c r="X515" s="38"/>
      <c r="Y515" s="38"/>
      <c r="Z515" s="38"/>
      <c r="AA515" s="38"/>
      <c r="AB515" s="38"/>
      <c r="AC515" s="38"/>
      <c r="AD515" s="38"/>
      <c r="AE515" s="38"/>
      <c r="AR515" s="238" t="s">
        <v>311</v>
      </c>
      <c r="AT515" s="238" t="s">
        <v>207</v>
      </c>
      <c r="AU515" s="238" t="s">
        <v>83</v>
      </c>
      <c r="AY515" s="17" t="s">
        <v>204</v>
      </c>
      <c r="BE515" s="239">
        <f>IF(N515="základní",J515,0)</f>
        <v>0</v>
      </c>
      <c r="BF515" s="239">
        <f>IF(N515="snížená",J515,0)</f>
        <v>0</v>
      </c>
      <c r="BG515" s="239">
        <f>IF(N515="zákl. přenesená",J515,0)</f>
        <v>0</v>
      </c>
      <c r="BH515" s="239">
        <f>IF(N515="sníž. přenesená",J515,0)</f>
        <v>0</v>
      </c>
      <c r="BI515" s="239">
        <f>IF(N515="nulová",J515,0)</f>
        <v>0</v>
      </c>
      <c r="BJ515" s="17" t="s">
        <v>81</v>
      </c>
      <c r="BK515" s="239">
        <f>ROUND(I515*H515,2)</f>
        <v>0</v>
      </c>
      <c r="BL515" s="17" t="s">
        <v>311</v>
      </c>
      <c r="BM515" s="238" t="s">
        <v>1874</v>
      </c>
    </row>
    <row r="516" s="2" customFormat="1">
      <c r="A516" s="38"/>
      <c r="B516" s="39"/>
      <c r="C516" s="40"/>
      <c r="D516" s="240" t="s">
        <v>213</v>
      </c>
      <c r="E516" s="40"/>
      <c r="F516" s="241" t="s">
        <v>1584</v>
      </c>
      <c r="G516" s="40"/>
      <c r="H516" s="40"/>
      <c r="I516" s="147"/>
      <c r="J516" s="40"/>
      <c r="K516" s="40"/>
      <c r="L516" s="44"/>
      <c r="M516" s="242"/>
      <c r="N516" s="243"/>
      <c r="O516" s="84"/>
      <c r="P516" s="84"/>
      <c r="Q516" s="84"/>
      <c r="R516" s="84"/>
      <c r="S516" s="84"/>
      <c r="T516" s="85"/>
      <c r="U516" s="38"/>
      <c r="V516" s="38"/>
      <c r="W516" s="38"/>
      <c r="X516" s="38"/>
      <c r="Y516" s="38"/>
      <c r="Z516" s="38"/>
      <c r="AA516" s="38"/>
      <c r="AB516" s="38"/>
      <c r="AC516" s="38"/>
      <c r="AD516" s="38"/>
      <c r="AE516" s="38"/>
      <c r="AT516" s="17" t="s">
        <v>213</v>
      </c>
      <c r="AU516" s="17" t="s">
        <v>83</v>
      </c>
    </row>
    <row r="517" s="2" customFormat="1">
      <c r="A517" s="38"/>
      <c r="B517" s="39"/>
      <c r="C517" s="40"/>
      <c r="D517" s="240" t="s">
        <v>215</v>
      </c>
      <c r="E517" s="40"/>
      <c r="F517" s="244" t="s">
        <v>1566</v>
      </c>
      <c r="G517" s="40"/>
      <c r="H517" s="40"/>
      <c r="I517" s="147"/>
      <c r="J517" s="40"/>
      <c r="K517" s="40"/>
      <c r="L517" s="44"/>
      <c r="M517" s="242"/>
      <c r="N517" s="243"/>
      <c r="O517" s="84"/>
      <c r="P517" s="84"/>
      <c r="Q517" s="84"/>
      <c r="R517" s="84"/>
      <c r="S517" s="84"/>
      <c r="T517" s="85"/>
      <c r="U517" s="38"/>
      <c r="V517" s="38"/>
      <c r="W517" s="38"/>
      <c r="X517" s="38"/>
      <c r="Y517" s="38"/>
      <c r="Z517" s="38"/>
      <c r="AA517" s="38"/>
      <c r="AB517" s="38"/>
      <c r="AC517" s="38"/>
      <c r="AD517" s="38"/>
      <c r="AE517" s="38"/>
      <c r="AT517" s="17" t="s">
        <v>215</v>
      </c>
      <c r="AU517" s="17" t="s">
        <v>83</v>
      </c>
    </row>
    <row r="518" s="2" customFormat="1">
      <c r="A518" s="38"/>
      <c r="B518" s="39"/>
      <c r="C518" s="40"/>
      <c r="D518" s="240" t="s">
        <v>240</v>
      </c>
      <c r="E518" s="40"/>
      <c r="F518" s="244" t="s">
        <v>1585</v>
      </c>
      <c r="G518" s="40"/>
      <c r="H518" s="40"/>
      <c r="I518" s="147"/>
      <c r="J518" s="40"/>
      <c r="K518" s="40"/>
      <c r="L518" s="44"/>
      <c r="M518" s="242"/>
      <c r="N518" s="243"/>
      <c r="O518" s="84"/>
      <c r="P518" s="84"/>
      <c r="Q518" s="84"/>
      <c r="R518" s="84"/>
      <c r="S518" s="84"/>
      <c r="T518" s="85"/>
      <c r="U518" s="38"/>
      <c r="V518" s="38"/>
      <c r="W518" s="38"/>
      <c r="X518" s="38"/>
      <c r="Y518" s="38"/>
      <c r="Z518" s="38"/>
      <c r="AA518" s="38"/>
      <c r="AB518" s="38"/>
      <c r="AC518" s="38"/>
      <c r="AD518" s="38"/>
      <c r="AE518" s="38"/>
      <c r="AT518" s="17" t="s">
        <v>240</v>
      </c>
      <c r="AU518" s="17" t="s">
        <v>83</v>
      </c>
    </row>
    <row r="519" s="14" customFormat="1">
      <c r="A519" s="14"/>
      <c r="B519" s="255"/>
      <c r="C519" s="256"/>
      <c r="D519" s="240" t="s">
        <v>217</v>
      </c>
      <c r="E519" s="257" t="s">
        <v>19</v>
      </c>
      <c r="F519" s="258" t="s">
        <v>1875</v>
      </c>
      <c r="G519" s="256"/>
      <c r="H519" s="259">
        <v>39.466000000000001</v>
      </c>
      <c r="I519" s="260"/>
      <c r="J519" s="256"/>
      <c r="K519" s="256"/>
      <c r="L519" s="261"/>
      <c r="M519" s="262"/>
      <c r="N519" s="263"/>
      <c r="O519" s="263"/>
      <c r="P519" s="263"/>
      <c r="Q519" s="263"/>
      <c r="R519" s="263"/>
      <c r="S519" s="263"/>
      <c r="T519" s="264"/>
      <c r="U519" s="14"/>
      <c r="V519" s="14"/>
      <c r="W519" s="14"/>
      <c r="X519" s="14"/>
      <c r="Y519" s="14"/>
      <c r="Z519" s="14"/>
      <c r="AA519" s="14"/>
      <c r="AB519" s="14"/>
      <c r="AC519" s="14"/>
      <c r="AD519" s="14"/>
      <c r="AE519" s="14"/>
      <c r="AT519" s="265" t="s">
        <v>217</v>
      </c>
      <c r="AU519" s="265" t="s">
        <v>83</v>
      </c>
      <c r="AV519" s="14" t="s">
        <v>83</v>
      </c>
      <c r="AW519" s="14" t="s">
        <v>35</v>
      </c>
      <c r="AX519" s="14" t="s">
        <v>81</v>
      </c>
      <c r="AY519" s="265" t="s">
        <v>204</v>
      </c>
    </row>
    <row r="520" s="2" customFormat="1" ht="16.5" customHeight="1">
      <c r="A520" s="38"/>
      <c r="B520" s="39"/>
      <c r="C520" s="277" t="s">
        <v>1543</v>
      </c>
      <c r="D520" s="277" t="s">
        <v>270</v>
      </c>
      <c r="E520" s="278" t="s">
        <v>1588</v>
      </c>
      <c r="F520" s="279" t="s">
        <v>1589</v>
      </c>
      <c r="G520" s="280" t="s">
        <v>250</v>
      </c>
      <c r="H520" s="281">
        <v>0.02</v>
      </c>
      <c r="I520" s="282"/>
      <c r="J520" s="283">
        <f>ROUND(I520*H520,2)</f>
        <v>0</v>
      </c>
      <c r="K520" s="279" t="s">
        <v>1006</v>
      </c>
      <c r="L520" s="284"/>
      <c r="M520" s="285" t="s">
        <v>19</v>
      </c>
      <c r="N520" s="286" t="s">
        <v>45</v>
      </c>
      <c r="O520" s="84"/>
      <c r="P520" s="236">
        <f>O520*H520</f>
        <v>0</v>
      </c>
      <c r="Q520" s="236">
        <v>1</v>
      </c>
      <c r="R520" s="236">
        <f>Q520*H520</f>
        <v>0.02</v>
      </c>
      <c r="S520" s="236">
        <v>0</v>
      </c>
      <c r="T520" s="237">
        <f>S520*H520</f>
        <v>0</v>
      </c>
      <c r="U520" s="38"/>
      <c r="V520" s="38"/>
      <c r="W520" s="38"/>
      <c r="X520" s="38"/>
      <c r="Y520" s="38"/>
      <c r="Z520" s="38"/>
      <c r="AA520" s="38"/>
      <c r="AB520" s="38"/>
      <c r="AC520" s="38"/>
      <c r="AD520" s="38"/>
      <c r="AE520" s="38"/>
      <c r="AR520" s="238" t="s">
        <v>394</v>
      </c>
      <c r="AT520" s="238" t="s">
        <v>270</v>
      </c>
      <c r="AU520" s="238" t="s">
        <v>83</v>
      </c>
      <c r="AY520" s="17" t="s">
        <v>204</v>
      </c>
      <c r="BE520" s="239">
        <f>IF(N520="základní",J520,0)</f>
        <v>0</v>
      </c>
      <c r="BF520" s="239">
        <f>IF(N520="snížená",J520,0)</f>
        <v>0</v>
      </c>
      <c r="BG520" s="239">
        <f>IF(N520="zákl. přenesená",J520,0)</f>
        <v>0</v>
      </c>
      <c r="BH520" s="239">
        <f>IF(N520="sníž. přenesená",J520,0)</f>
        <v>0</v>
      </c>
      <c r="BI520" s="239">
        <f>IF(N520="nulová",J520,0)</f>
        <v>0</v>
      </c>
      <c r="BJ520" s="17" t="s">
        <v>81</v>
      </c>
      <c r="BK520" s="239">
        <f>ROUND(I520*H520,2)</f>
        <v>0</v>
      </c>
      <c r="BL520" s="17" t="s">
        <v>311</v>
      </c>
      <c r="BM520" s="238" t="s">
        <v>1876</v>
      </c>
    </row>
    <row r="521" s="2" customFormat="1">
      <c r="A521" s="38"/>
      <c r="B521" s="39"/>
      <c r="C521" s="40"/>
      <c r="D521" s="240" t="s">
        <v>213</v>
      </c>
      <c r="E521" s="40"/>
      <c r="F521" s="241" t="s">
        <v>1589</v>
      </c>
      <c r="G521" s="40"/>
      <c r="H521" s="40"/>
      <c r="I521" s="147"/>
      <c r="J521" s="40"/>
      <c r="K521" s="40"/>
      <c r="L521" s="44"/>
      <c r="M521" s="242"/>
      <c r="N521" s="243"/>
      <c r="O521" s="84"/>
      <c r="P521" s="84"/>
      <c r="Q521" s="84"/>
      <c r="R521" s="84"/>
      <c r="S521" s="84"/>
      <c r="T521" s="85"/>
      <c r="U521" s="38"/>
      <c r="V521" s="38"/>
      <c r="W521" s="38"/>
      <c r="X521" s="38"/>
      <c r="Y521" s="38"/>
      <c r="Z521" s="38"/>
      <c r="AA521" s="38"/>
      <c r="AB521" s="38"/>
      <c r="AC521" s="38"/>
      <c r="AD521" s="38"/>
      <c r="AE521" s="38"/>
      <c r="AT521" s="17" t="s">
        <v>213</v>
      </c>
      <c r="AU521" s="17" t="s">
        <v>83</v>
      </c>
    </row>
    <row r="522" s="2" customFormat="1">
      <c r="A522" s="38"/>
      <c r="B522" s="39"/>
      <c r="C522" s="40"/>
      <c r="D522" s="240" t="s">
        <v>240</v>
      </c>
      <c r="E522" s="40"/>
      <c r="F522" s="244" t="s">
        <v>1591</v>
      </c>
      <c r="G522" s="40"/>
      <c r="H522" s="40"/>
      <c r="I522" s="147"/>
      <c r="J522" s="40"/>
      <c r="K522" s="40"/>
      <c r="L522" s="44"/>
      <c r="M522" s="242"/>
      <c r="N522" s="243"/>
      <c r="O522" s="84"/>
      <c r="P522" s="84"/>
      <c r="Q522" s="84"/>
      <c r="R522" s="84"/>
      <c r="S522" s="84"/>
      <c r="T522" s="85"/>
      <c r="U522" s="38"/>
      <c r="V522" s="38"/>
      <c r="W522" s="38"/>
      <c r="X522" s="38"/>
      <c r="Y522" s="38"/>
      <c r="Z522" s="38"/>
      <c r="AA522" s="38"/>
      <c r="AB522" s="38"/>
      <c r="AC522" s="38"/>
      <c r="AD522" s="38"/>
      <c r="AE522" s="38"/>
      <c r="AT522" s="17" t="s">
        <v>240</v>
      </c>
      <c r="AU522" s="17" t="s">
        <v>83</v>
      </c>
    </row>
    <row r="523" s="14" customFormat="1">
      <c r="A523" s="14"/>
      <c r="B523" s="255"/>
      <c r="C523" s="256"/>
      <c r="D523" s="240" t="s">
        <v>217</v>
      </c>
      <c r="E523" s="257" t="s">
        <v>19</v>
      </c>
      <c r="F523" s="258" t="s">
        <v>1877</v>
      </c>
      <c r="G523" s="256"/>
      <c r="H523" s="259">
        <v>0.02</v>
      </c>
      <c r="I523" s="260"/>
      <c r="J523" s="256"/>
      <c r="K523" s="256"/>
      <c r="L523" s="261"/>
      <c r="M523" s="262"/>
      <c r="N523" s="263"/>
      <c r="O523" s="263"/>
      <c r="P523" s="263"/>
      <c r="Q523" s="263"/>
      <c r="R523" s="263"/>
      <c r="S523" s="263"/>
      <c r="T523" s="264"/>
      <c r="U523" s="14"/>
      <c r="V523" s="14"/>
      <c r="W523" s="14"/>
      <c r="X523" s="14"/>
      <c r="Y523" s="14"/>
      <c r="Z523" s="14"/>
      <c r="AA523" s="14"/>
      <c r="AB523" s="14"/>
      <c r="AC523" s="14"/>
      <c r="AD523" s="14"/>
      <c r="AE523" s="14"/>
      <c r="AT523" s="265" t="s">
        <v>217</v>
      </c>
      <c r="AU523" s="265" t="s">
        <v>83</v>
      </c>
      <c r="AV523" s="14" t="s">
        <v>83</v>
      </c>
      <c r="AW523" s="14" t="s">
        <v>35</v>
      </c>
      <c r="AX523" s="14" t="s">
        <v>81</v>
      </c>
      <c r="AY523" s="265" t="s">
        <v>204</v>
      </c>
    </row>
    <row r="524" s="2" customFormat="1" ht="21.75" customHeight="1">
      <c r="A524" s="38"/>
      <c r="B524" s="39"/>
      <c r="C524" s="227" t="s">
        <v>1550</v>
      </c>
      <c r="D524" s="227" t="s">
        <v>207</v>
      </c>
      <c r="E524" s="228" t="s">
        <v>1594</v>
      </c>
      <c r="F524" s="229" t="s">
        <v>1595</v>
      </c>
      <c r="G524" s="230" t="s">
        <v>525</v>
      </c>
      <c r="H524" s="231">
        <v>96</v>
      </c>
      <c r="I524" s="232"/>
      <c r="J524" s="233">
        <f>ROUND(I524*H524,2)</f>
        <v>0</v>
      </c>
      <c r="K524" s="229" t="s">
        <v>19</v>
      </c>
      <c r="L524" s="44"/>
      <c r="M524" s="234" t="s">
        <v>19</v>
      </c>
      <c r="N524" s="235" t="s">
        <v>45</v>
      </c>
      <c r="O524" s="84"/>
      <c r="P524" s="236">
        <f>O524*H524</f>
        <v>0</v>
      </c>
      <c r="Q524" s="236">
        <v>0</v>
      </c>
      <c r="R524" s="236">
        <f>Q524*H524</f>
        <v>0</v>
      </c>
      <c r="S524" s="236">
        <v>0</v>
      </c>
      <c r="T524" s="237">
        <f>S524*H524</f>
        <v>0</v>
      </c>
      <c r="U524" s="38"/>
      <c r="V524" s="38"/>
      <c r="W524" s="38"/>
      <c r="X524" s="38"/>
      <c r="Y524" s="38"/>
      <c r="Z524" s="38"/>
      <c r="AA524" s="38"/>
      <c r="AB524" s="38"/>
      <c r="AC524" s="38"/>
      <c r="AD524" s="38"/>
      <c r="AE524" s="38"/>
      <c r="AR524" s="238" t="s">
        <v>104</v>
      </c>
      <c r="AT524" s="238" t="s">
        <v>207</v>
      </c>
      <c r="AU524" s="238" t="s">
        <v>83</v>
      </c>
      <c r="AY524" s="17" t="s">
        <v>204</v>
      </c>
      <c r="BE524" s="239">
        <f>IF(N524="základní",J524,0)</f>
        <v>0</v>
      </c>
      <c r="BF524" s="239">
        <f>IF(N524="snížená",J524,0)</f>
        <v>0</v>
      </c>
      <c r="BG524" s="239">
        <f>IF(N524="zákl. přenesená",J524,0)</f>
        <v>0</v>
      </c>
      <c r="BH524" s="239">
        <f>IF(N524="sníž. přenesená",J524,0)</f>
        <v>0</v>
      </c>
      <c r="BI524" s="239">
        <f>IF(N524="nulová",J524,0)</f>
        <v>0</v>
      </c>
      <c r="BJ524" s="17" t="s">
        <v>81</v>
      </c>
      <c r="BK524" s="239">
        <f>ROUND(I524*H524,2)</f>
        <v>0</v>
      </c>
      <c r="BL524" s="17" t="s">
        <v>104</v>
      </c>
      <c r="BM524" s="238" t="s">
        <v>1878</v>
      </c>
    </row>
    <row r="525" s="2" customFormat="1">
      <c r="A525" s="38"/>
      <c r="B525" s="39"/>
      <c r="C525" s="40"/>
      <c r="D525" s="240" t="s">
        <v>213</v>
      </c>
      <c r="E525" s="40"/>
      <c r="F525" s="241" t="s">
        <v>1595</v>
      </c>
      <c r="G525" s="40"/>
      <c r="H525" s="40"/>
      <c r="I525" s="147"/>
      <c r="J525" s="40"/>
      <c r="K525" s="40"/>
      <c r="L525" s="44"/>
      <c r="M525" s="242"/>
      <c r="N525" s="243"/>
      <c r="O525" s="84"/>
      <c r="P525" s="84"/>
      <c r="Q525" s="84"/>
      <c r="R525" s="84"/>
      <c r="S525" s="84"/>
      <c r="T525" s="85"/>
      <c r="U525" s="38"/>
      <c r="V525" s="38"/>
      <c r="W525" s="38"/>
      <c r="X525" s="38"/>
      <c r="Y525" s="38"/>
      <c r="Z525" s="38"/>
      <c r="AA525" s="38"/>
      <c r="AB525" s="38"/>
      <c r="AC525" s="38"/>
      <c r="AD525" s="38"/>
      <c r="AE525" s="38"/>
      <c r="AT525" s="17" t="s">
        <v>213</v>
      </c>
      <c r="AU525" s="17" t="s">
        <v>83</v>
      </c>
    </row>
    <row r="526" s="2" customFormat="1">
      <c r="A526" s="38"/>
      <c r="B526" s="39"/>
      <c r="C526" s="40"/>
      <c r="D526" s="240" t="s">
        <v>240</v>
      </c>
      <c r="E526" s="40"/>
      <c r="F526" s="244" t="s">
        <v>1123</v>
      </c>
      <c r="G526" s="40"/>
      <c r="H526" s="40"/>
      <c r="I526" s="147"/>
      <c r="J526" s="40"/>
      <c r="K526" s="40"/>
      <c r="L526" s="44"/>
      <c r="M526" s="242"/>
      <c r="N526" s="243"/>
      <c r="O526" s="84"/>
      <c r="P526" s="84"/>
      <c r="Q526" s="84"/>
      <c r="R526" s="84"/>
      <c r="S526" s="84"/>
      <c r="T526" s="85"/>
      <c r="U526" s="38"/>
      <c r="V526" s="38"/>
      <c r="W526" s="38"/>
      <c r="X526" s="38"/>
      <c r="Y526" s="38"/>
      <c r="Z526" s="38"/>
      <c r="AA526" s="38"/>
      <c r="AB526" s="38"/>
      <c r="AC526" s="38"/>
      <c r="AD526" s="38"/>
      <c r="AE526" s="38"/>
      <c r="AT526" s="17" t="s">
        <v>240</v>
      </c>
      <c r="AU526" s="17" t="s">
        <v>83</v>
      </c>
    </row>
    <row r="527" s="14" customFormat="1">
      <c r="A527" s="14"/>
      <c r="B527" s="255"/>
      <c r="C527" s="256"/>
      <c r="D527" s="240" t="s">
        <v>217</v>
      </c>
      <c r="E527" s="257" t="s">
        <v>19</v>
      </c>
      <c r="F527" s="258" t="s">
        <v>1879</v>
      </c>
      <c r="G527" s="256"/>
      <c r="H527" s="259">
        <v>96</v>
      </c>
      <c r="I527" s="260"/>
      <c r="J527" s="256"/>
      <c r="K527" s="256"/>
      <c r="L527" s="261"/>
      <c r="M527" s="262"/>
      <c r="N527" s="263"/>
      <c r="O527" s="263"/>
      <c r="P527" s="263"/>
      <c r="Q527" s="263"/>
      <c r="R527" s="263"/>
      <c r="S527" s="263"/>
      <c r="T527" s="264"/>
      <c r="U527" s="14"/>
      <c r="V527" s="14"/>
      <c r="W527" s="14"/>
      <c r="X527" s="14"/>
      <c r="Y527" s="14"/>
      <c r="Z527" s="14"/>
      <c r="AA527" s="14"/>
      <c r="AB527" s="14"/>
      <c r="AC527" s="14"/>
      <c r="AD527" s="14"/>
      <c r="AE527" s="14"/>
      <c r="AT527" s="265" t="s">
        <v>217</v>
      </c>
      <c r="AU527" s="265" t="s">
        <v>83</v>
      </c>
      <c r="AV527" s="14" t="s">
        <v>83</v>
      </c>
      <c r="AW527" s="14" t="s">
        <v>35</v>
      </c>
      <c r="AX527" s="14" t="s">
        <v>81</v>
      </c>
      <c r="AY527" s="265" t="s">
        <v>204</v>
      </c>
    </row>
    <row r="528" s="2" customFormat="1" ht="21.75" customHeight="1">
      <c r="A528" s="38"/>
      <c r="B528" s="39"/>
      <c r="C528" s="227" t="s">
        <v>1561</v>
      </c>
      <c r="D528" s="227" t="s">
        <v>207</v>
      </c>
      <c r="E528" s="228" t="s">
        <v>1599</v>
      </c>
      <c r="F528" s="229" t="s">
        <v>1600</v>
      </c>
      <c r="G528" s="230" t="s">
        <v>286</v>
      </c>
      <c r="H528" s="231">
        <v>12.9</v>
      </c>
      <c r="I528" s="232"/>
      <c r="J528" s="233">
        <f>ROUND(I528*H528,2)</f>
        <v>0</v>
      </c>
      <c r="K528" s="229" t="s">
        <v>19</v>
      </c>
      <c r="L528" s="44"/>
      <c r="M528" s="234" t="s">
        <v>19</v>
      </c>
      <c r="N528" s="235" t="s">
        <v>45</v>
      </c>
      <c r="O528" s="84"/>
      <c r="P528" s="236">
        <f>O528*H528</f>
        <v>0</v>
      </c>
      <c r="Q528" s="236">
        <v>0</v>
      </c>
      <c r="R528" s="236">
        <f>Q528*H528</f>
        <v>0</v>
      </c>
      <c r="S528" s="236">
        <v>0</v>
      </c>
      <c r="T528" s="237">
        <f>S528*H528</f>
        <v>0</v>
      </c>
      <c r="U528" s="38"/>
      <c r="V528" s="38"/>
      <c r="W528" s="38"/>
      <c r="X528" s="38"/>
      <c r="Y528" s="38"/>
      <c r="Z528" s="38"/>
      <c r="AA528" s="38"/>
      <c r="AB528" s="38"/>
      <c r="AC528" s="38"/>
      <c r="AD528" s="38"/>
      <c r="AE528" s="38"/>
      <c r="AR528" s="238" t="s">
        <v>104</v>
      </c>
      <c r="AT528" s="238" t="s">
        <v>207</v>
      </c>
      <c r="AU528" s="238" t="s">
        <v>83</v>
      </c>
      <c r="AY528" s="17" t="s">
        <v>204</v>
      </c>
      <c r="BE528" s="239">
        <f>IF(N528="základní",J528,0)</f>
        <v>0</v>
      </c>
      <c r="BF528" s="239">
        <f>IF(N528="snížená",J528,0)</f>
        <v>0</v>
      </c>
      <c r="BG528" s="239">
        <f>IF(N528="zákl. přenesená",J528,0)</f>
        <v>0</v>
      </c>
      <c r="BH528" s="239">
        <f>IF(N528="sníž. přenesená",J528,0)</f>
        <v>0</v>
      </c>
      <c r="BI528" s="239">
        <f>IF(N528="nulová",J528,0)</f>
        <v>0</v>
      </c>
      <c r="BJ528" s="17" t="s">
        <v>81</v>
      </c>
      <c r="BK528" s="239">
        <f>ROUND(I528*H528,2)</f>
        <v>0</v>
      </c>
      <c r="BL528" s="17" t="s">
        <v>104</v>
      </c>
      <c r="BM528" s="238" t="s">
        <v>1880</v>
      </c>
    </row>
    <row r="529" s="2" customFormat="1">
      <c r="A529" s="38"/>
      <c r="B529" s="39"/>
      <c r="C529" s="40"/>
      <c r="D529" s="240" t="s">
        <v>213</v>
      </c>
      <c r="E529" s="40"/>
      <c r="F529" s="241" t="s">
        <v>1600</v>
      </c>
      <c r="G529" s="40"/>
      <c r="H529" s="40"/>
      <c r="I529" s="147"/>
      <c r="J529" s="40"/>
      <c r="K529" s="40"/>
      <c r="L529" s="44"/>
      <c r="M529" s="242"/>
      <c r="N529" s="243"/>
      <c r="O529" s="84"/>
      <c r="P529" s="84"/>
      <c r="Q529" s="84"/>
      <c r="R529" s="84"/>
      <c r="S529" s="84"/>
      <c r="T529" s="85"/>
      <c r="U529" s="38"/>
      <c r="V529" s="38"/>
      <c r="W529" s="38"/>
      <c r="X529" s="38"/>
      <c r="Y529" s="38"/>
      <c r="Z529" s="38"/>
      <c r="AA529" s="38"/>
      <c r="AB529" s="38"/>
      <c r="AC529" s="38"/>
      <c r="AD529" s="38"/>
      <c r="AE529" s="38"/>
      <c r="AT529" s="17" t="s">
        <v>213</v>
      </c>
      <c r="AU529" s="17" t="s">
        <v>83</v>
      </c>
    </row>
    <row r="530" s="2" customFormat="1">
      <c r="A530" s="38"/>
      <c r="B530" s="39"/>
      <c r="C530" s="40"/>
      <c r="D530" s="240" t="s">
        <v>240</v>
      </c>
      <c r="E530" s="40"/>
      <c r="F530" s="244" t="s">
        <v>1123</v>
      </c>
      <c r="G530" s="40"/>
      <c r="H530" s="40"/>
      <c r="I530" s="147"/>
      <c r="J530" s="40"/>
      <c r="K530" s="40"/>
      <c r="L530" s="44"/>
      <c r="M530" s="242"/>
      <c r="N530" s="243"/>
      <c r="O530" s="84"/>
      <c r="P530" s="84"/>
      <c r="Q530" s="84"/>
      <c r="R530" s="84"/>
      <c r="S530" s="84"/>
      <c r="T530" s="85"/>
      <c r="U530" s="38"/>
      <c r="V530" s="38"/>
      <c r="W530" s="38"/>
      <c r="X530" s="38"/>
      <c r="Y530" s="38"/>
      <c r="Z530" s="38"/>
      <c r="AA530" s="38"/>
      <c r="AB530" s="38"/>
      <c r="AC530" s="38"/>
      <c r="AD530" s="38"/>
      <c r="AE530" s="38"/>
      <c r="AT530" s="17" t="s">
        <v>240</v>
      </c>
      <c r="AU530" s="17" t="s">
        <v>83</v>
      </c>
    </row>
    <row r="531" s="2" customFormat="1" ht="21.75" customHeight="1">
      <c r="A531" s="38"/>
      <c r="B531" s="39"/>
      <c r="C531" s="227" t="s">
        <v>1574</v>
      </c>
      <c r="D531" s="227" t="s">
        <v>207</v>
      </c>
      <c r="E531" s="228" t="s">
        <v>1603</v>
      </c>
      <c r="F531" s="229" t="s">
        <v>1604</v>
      </c>
      <c r="G531" s="230" t="s">
        <v>1605</v>
      </c>
      <c r="H531" s="298"/>
      <c r="I531" s="232"/>
      <c r="J531" s="233">
        <f>ROUND(I531*H531,2)</f>
        <v>0</v>
      </c>
      <c r="K531" s="229" t="s">
        <v>1006</v>
      </c>
      <c r="L531" s="44"/>
      <c r="M531" s="234" t="s">
        <v>19</v>
      </c>
      <c r="N531" s="235" t="s">
        <v>45</v>
      </c>
      <c r="O531" s="84"/>
      <c r="P531" s="236">
        <f>O531*H531</f>
        <v>0</v>
      </c>
      <c r="Q531" s="236">
        <v>0</v>
      </c>
      <c r="R531" s="236">
        <f>Q531*H531</f>
        <v>0</v>
      </c>
      <c r="S531" s="236">
        <v>0</v>
      </c>
      <c r="T531" s="237">
        <f>S531*H531</f>
        <v>0</v>
      </c>
      <c r="U531" s="38"/>
      <c r="V531" s="38"/>
      <c r="W531" s="38"/>
      <c r="X531" s="38"/>
      <c r="Y531" s="38"/>
      <c r="Z531" s="38"/>
      <c r="AA531" s="38"/>
      <c r="AB531" s="38"/>
      <c r="AC531" s="38"/>
      <c r="AD531" s="38"/>
      <c r="AE531" s="38"/>
      <c r="AR531" s="238" t="s">
        <v>311</v>
      </c>
      <c r="AT531" s="238" t="s">
        <v>207</v>
      </c>
      <c r="AU531" s="238" t="s">
        <v>83</v>
      </c>
      <c r="AY531" s="17" t="s">
        <v>204</v>
      </c>
      <c r="BE531" s="239">
        <f>IF(N531="základní",J531,0)</f>
        <v>0</v>
      </c>
      <c r="BF531" s="239">
        <f>IF(N531="snížená",J531,0)</f>
        <v>0</v>
      </c>
      <c r="BG531" s="239">
        <f>IF(N531="zákl. přenesená",J531,0)</f>
        <v>0</v>
      </c>
      <c r="BH531" s="239">
        <f>IF(N531="sníž. přenesená",J531,0)</f>
        <v>0</v>
      </c>
      <c r="BI531" s="239">
        <f>IF(N531="nulová",J531,0)</f>
        <v>0</v>
      </c>
      <c r="BJ531" s="17" t="s">
        <v>81</v>
      </c>
      <c r="BK531" s="239">
        <f>ROUND(I531*H531,2)</f>
        <v>0</v>
      </c>
      <c r="BL531" s="17" t="s">
        <v>311</v>
      </c>
      <c r="BM531" s="238" t="s">
        <v>1881</v>
      </c>
    </row>
    <row r="532" s="2" customFormat="1">
      <c r="A532" s="38"/>
      <c r="B532" s="39"/>
      <c r="C532" s="40"/>
      <c r="D532" s="240" t="s">
        <v>213</v>
      </c>
      <c r="E532" s="40"/>
      <c r="F532" s="241" t="s">
        <v>1607</v>
      </c>
      <c r="G532" s="40"/>
      <c r="H532" s="40"/>
      <c r="I532" s="147"/>
      <c r="J532" s="40"/>
      <c r="K532" s="40"/>
      <c r="L532" s="44"/>
      <c r="M532" s="242"/>
      <c r="N532" s="243"/>
      <c r="O532" s="84"/>
      <c r="P532" s="84"/>
      <c r="Q532" s="84"/>
      <c r="R532" s="84"/>
      <c r="S532" s="84"/>
      <c r="T532" s="85"/>
      <c r="U532" s="38"/>
      <c r="V532" s="38"/>
      <c r="W532" s="38"/>
      <c r="X532" s="38"/>
      <c r="Y532" s="38"/>
      <c r="Z532" s="38"/>
      <c r="AA532" s="38"/>
      <c r="AB532" s="38"/>
      <c r="AC532" s="38"/>
      <c r="AD532" s="38"/>
      <c r="AE532" s="38"/>
      <c r="AT532" s="17" t="s">
        <v>213</v>
      </c>
      <c r="AU532" s="17" t="s">
        <v>83</v>
      </c>
    </row>
    <row r="533" s="2" customFormat="1">
      <c r="A533" s="38"/>
      <c r="B533" s="39"/>
      <c r="C533" s="40"/>
      <c r="D533" s="240" t="s">
        <v>215</v>
      </c>
      <c r="E533" s="40"/>
      <c r="F533" s="244" t="s">
        <v>1608</v>
      </c>
      <c r="G533" s="40"/>
      <c r="H533" s="40"/>
      <c r="I533" s="147"/>
      <c r="J533" s="40"/>
      <c r="K533" s="40"/>
      <c r="L533" s="44"/>
      <c r="M533" s="242"/>
      <c r="N533" s="243"/>
      <c r="O533" s="84"/>
      <c r="P533" s="84"/>
      <c r="Q533" s="84"/>
      <c r="R533" s="84"/>
      <c r="S533" s="84"/>
      <c r="T533" s="85"/>
      <c r="U533" s="38"/>
      <c r="V533" s="38"/>
      <c r="W533" s="38"/>
      <c r="X533" s="38"/>
      <c r="Y533" s="38"/>
      <c r="Z533" s="38"/>
      <c r="AA533" s="38"/>
      <c r="AB533" s="38"/>
      <c r="AC533" s="38"/>
      <c r="AD533" s="38"/>
      <c r="AE533" s="38"/>
      <c r="AT533" s="17" t="s">
        <v>215</v>
      </c>
      <c r="AU533" s="17" t="s">
        <v>83</v>
      </c>
    </row>
    <row r="534" s="12" customFormat="1" ht="22.8" customHeight="1">
      <c r="A534" s="12"/>
      <c r="B534" s="211"/>
      <c r="C534" s="212"/>
      <c r="D534" s="213" t="s">
        <v>73</v>
      </c>
      <c r="E534" s="225" t="s">
        <v>1609</v>
      </c>
      <c r="F534" s="225" t="s">
        <v>1610</v>
      </c>
      <c r="G534" s="212"/>
      <c r="H534" s="212"/>
      <c r="I534" s="215"/>
      <c r="J534" s="226">
        <f>BK534</f>
        <v>0</v>
      </c>
      <c r="K534" s="212"/>
      <c r="L534" s="217"/>
      <c r="M534" s="218"/>
      <c r="N534" s="219"/>
      <c r="O534" s="219"/>
      <c r="P534" s="220">
        <f>SUM(P535:P542)</f>
        <v>0</v>
      </c>
      <c r="Q534" s="219"/>
      <c r="R534" s="220">
        <f>SUM(R535:R542)</f>
        <v>0.0085587600000000003</v>
      </c>
      <c r="S534" s="219"/>
      <c r="T534" s="221">
        <f>SUM(T535:T542)</f>
        <v>0</v>
      </c>
      <c r="U534" s="12"/>
      <c r="V534" s="12"/>
      <c r="W534" s="12"/>
      <c r="X534" s="12"/>
      <c r="Y534" s="12"/>
      <c r="Z534" s="12"/>
      <c r="AA534" s="12"/>
      <c r="AB534" s="12"/>
      <c r="AC534" s="12"/>
      <c r="AD534" s="12"/>
      <c r="AE534" s="12"/>
      <c r="AR534" s="222" t="s">
        <v>83</v>
      </c>
      <c r="AT534" s="223" t="s">
        <v>73</v>
      </c>
      <c r="AU534" s="223" t="s">
        <v>81</v>
      </c>
      <c r="AY534" s="222" t="s">
        <v>204</v>
      </c>
      <c r="BK534" s="224">
        <f>SUM(BK535:BK542)</f>
        <v>0</v>
      </c>
    </row>
    <row r="535" s="2" customFormat="1" ht="21.75" customHeight="1">
      <c r="A535" s="38"/>
      <c r="B535" s="39"/>
      <c r="C535" s="227" t="s">
        <v>1580</v>
      </c>
      <c r="D535" s="227" t="s">
        <v>207</v>
      </c>
      <c r="E535" s="228" t="s">
        <v>1612</v>
      </c>
      <c r="F535" s="229" t="s">
        <v>1613</v>
      </c>
      <c r="G535" s="230" t="s">
        <v>525</v>
      </c>
      <c r="H535" s="231">
        <v>40.756</v>
      </c>
      <c r="I535" s="232"/>
      <c r="J535" s="233">
        <f>ROUND(I535*H535,2)</f>
        <v>0</v>
      </c>
      <c r="K535" s="229" t="s">
        <v>1006</v>
      </c>
      <c r="L535" s="44"/>
      <c r="M535" s="234" t="s">
        <v>19</v>
      </c>
      <c r="N535" s="235" t="s">
        <v>45</v>
      </c>
      <c r="O535" s="84"/>
      <c r="P535" s="236">
        <f>O535*H535</f>
        <v>0</v>
      </c>
      <c r="Q535" s="236">
        <v>0.00021000000000000001</v>
      </c>
      <c r="R535" s="236">
        <f>Q535*H535</f>
        <v>0.0085587600000000003</v>
      </c>
      <c r="S535" s="236">
        <v>0</v>
      </c>
      <c r="T535" s="237">
        <f>S535*H535</f>
        <v>0</v>
      </c>
      <c r="U535" s="38"/>
      <c r="V535" s="38"/>
      <c r="W535" s="38"/>
      <c r="X535" s="38"/>
      <c r="Y535" s="38"/>
      <c r="Z535" s="38"/>
      <c r="AA535" s="38"/>
      <c r="AB535" s="38"/>
      <c r="AC535" s="38"/>
      <c r="AD535" s="38"/>
      <c r="AE535" s="38"/>
      <c r="AR535" s="238" t="s">
        <v>311</v>
      </c>
      <c r="AT535" s="238" t="s">
        <v>207</v>
      </c>
      <c r="AU535" s="238" t="s">
        <v>83</v>
      </c>
      <c r="AY535" s="17" t="s">
        <v>204</v>
      </c>
      <c r="BE535" s="239">
        <f>IF(N535="základní",J535,0)</f>
        <v>0</v>
      </c>
      <c r="BF535" s="239">
        <f>IF(N535="snížená",J535,0)</f>
        <v>0</v>
      </c>
      <c r="BG535" s="239">
        <f>IF(N535="zákl. přenesená",J535,0)</f>
        <v>0</v>
      </c>
      <c r="BH535" s="239">
        <f>IF(N535="sníž. přenesená",J535,0)</f>
        <v>0</v>
      </c>
      <c r="BI535" s="239">
        <f>IF(N535="nulová",J535,0)</f>
        <v>0</v>
      </c>
      <c r="BJ535" s="17" t="s">
        <v>81</v>
      </c>
      <c r="BK535" s="239">
        <f>ROUND(I535*H535,2)</f>
        <v>0</v>
      </c>
      <c r="BL535" s="17" t="s">
        <v>311</v>
      </c>
      <c r="BM535" s="238" t="s">
        <v>1882</v>
      </c>
    </row>
    <row r="536" s="2" customFormat="1">
      <c r="A536" s="38"/>
      <c r="B536" s="39"/>
      <c r="C536" s="40"/>
      <c r="D536" s="240" t="s">
        <v>213</v>
      </c>
      <c r="E536" s="40"/>
      <c r="F536" s="241" t="s">
        <v>1615</v>
      </c>
      <c r="G536" s="40"/>
      <c r="H536" s="40"/>
      <c r="I536" s="147"/>
      <c r="J536" s="40"/>
      <c r="K536" s="40"/>
      <c r="L536" s="44"/>
      <c r="M536" s="242"/>
      <c r="N536" s="243"/>
      <c r="O536" s="84"/>
      <c r="P536" s="84"/>
      <c r="Q536" s="84"/>
      <c r="R536" s="84"/>
      <c r="S536" s="84"/>
      <c r="T536" s="85"/>
      <c r="U536" s="38"/>
      <c r="V536" s="38"/>
      <c r="W536" s="38"/>
      <c r="X536" s="38"/>
      <c r="Y536" s="38"/>
      <c r="Z536" s="38"/>
      <c r="AA536" s="38"/>
      <c r="AB536" s="38"/>
      <c r="AC536" s="38"/>
      <c r="AD536" s="38"/>
      <c r="AE536" s="38"/>
      <c r="AT536" s="17" t="s">
        <v>213</v>
      </c>
      <c r="AU536" s="17" t="s">
        <v>83</v>
      </c>
    </row>
    <row r="537" s="2" customFormat="1">
      <c r="A537" s="38"/>
      <c r="B537" s="39"/>
      <c r="C537" s="40"/>
      <c r="D537" s="240" t="s">
        <v>240</v>
      </c>
      <c r="E537" s="40"/>
      <c r="F537" s="244" t="s">
        <v>1616</v>
      </c>
      <c r="G537" s="40"/>
      <c r="H537" s="40"/>
      <c r="I537" s="147"/>
      <c r="J537" s="40"/>
      <c r="K537" s="40"/>
      <c r="L537" s="44"/>
      <c r="M537" s="242"/>
      <c r="N537" s="243"/>
      <c r="O537" s="84"/>
      <c r="P537" s="84"/>
      <c r="Q537" s="84"/>
      <c r="R537" s="84"/>
      <c r="S537" s="84"/>
      <c r="T537" s="85"/>
      <c r="U537" s="38"/>
      <c r="V537" s="38"/>
      <c r="W537" s="38"/>
      <c r="X537" s="38"/>
      <c r="Y537" s="38"/>
      <c r="Z537" s="38"/>
      <c r="AA537" s="38"/>
      <c r="AB537" s="38"/>
      <c r="AC537" s="38"/>
      <c r="AD537" s="38"/>
      <c r="AE537" s="38"/>
      <c r="AT537" s="17" t="s">
        <v>240</v>
      </c>
      <c r="AU537" s="17" t="s">
        <v>83</v>
      </c>
    </row>
    <row r="538" s="13" customFormat="1">
      <c r="A538" s="13"/>
      <c r="B538" s="245"/>
      <c r="C538" s="246"/>
      <c r="D538" s="240" t="s">
        <v>217</v>
      </c>
      <c r="E538" s="247" t="s">
        <v>19</v>
      </c>
      <c r="F538" s="248" t="s">
        <v>1428</v>
      </c>
      <c r="G538" s="246"/>
      <c r="H538" s="247" t="s">
        <v>19</v>
      </c>
      <c r="I538" s="249"/>
      <c r="J538" s="246"/>
      <c r="K538" s="246"/>
      <c r="L538" s="250"/>
      <c r="M538" s="251"/>
      <c r="N538" s="252"/>
      <c r="O538" s="252"/>
      <c r="P538" s="252"/>
      <c r="Q538" s="252"/>
      <c r="R538" s="252"/>
      <c r="S538" s="252"/>
      <c r="T538" s="253"/>
      <c r="U538" s="13"/>
      <c r="V538" s="13"/>
      <c r="W538" s="13"/>
      <c r="X538" s="13"/>
      <c r="Y538" s="13"/>
      <c r="Z538" s="13"/>
      <c r="AA538" s="13"/>
      <c r="AB538" s="13"/>
      <c r="AC538" s="13"/>
      <c r="AD538" s="13"/>
      <c r="AE538" s="13"/>
      <c r="AT538" s="254" t="s">
        <v>217</v>
      </c>
      <c r="AU538" s="254" t="s">
        <v>83</v>
      </c>
      <c r="AV538" s="13" t="s">
        <v>81</v>
      </c>
      <c r="AW538" s="13" t="s">
        <v>35</v>
      </c>
      <c r="AX538" s="13" t="s">
        <v>74</v>
      </c>
      <c r="AY538" s="254" t="s">
        <v>204</v>
      </c>
    </row>
    <row r="539" s="14" customFormat="1">
      <c r="A539" s="14"/>
      <c r="B539" s="255"/>
      <c r="C539" s="256"/>
      <c r="D539" s="240" t="s">
        <v>217</v>
      </c>
      <c r="E539" s="257" t="s">
        <v>19</v>
      </c>
      <c r="F539" s="258" t="s">
        <v>1843</v>
      </c>
      <c r="G539" s="256"/>
      <c r="H539" s="259">
        <v>16.762</v>
      </c>
      <c r="I539" s="260"/>
      <c r="J539" s="256"/>
      <c r="K539" s="256"/>
      <c r="L539" s="261"/>
      <c r="M539" s="262"/>
      <c r="N539" s="263"/>
      <c r="O539" s="263"/>
      <c r="P539" s="263"/>
      <c r="Q539" s="263"/>
      <c r="R539" s="263"/>
      <c r="S539" s="263"/>
      <c r="T539" s="264"/>
      <c r="U539" s="14"/>
      <c r="V539" s="14"/>
      <c r="W539" s="14"/>
      <c r="X539" s="14"/>
      <c r="Y539" s="14"/>
      <c r="Z539" s="14"/>
      <c r="AA539" s="14"/>
      <c r="AB539" s="14"/>
      <c r="AC539" s="14"/>
      <c r="AD539" s="14"/>
      <c r="AE539" s="14"/>
      <c r="AT539" s="265" t="s">
        <v>217</v>
      </c>
      <c r="AU539" s="265" t="s">
        <v>83</v>
      </c>
      <c r="AV539" s="14" t="s">
        <v>83</v>
      </c>
      <c r="AW539" s="14" t="s">
        <v>35</v>
      </c>
      <c r="AX539" s="14" t="s">
        <v>74</v>
      </c>
      <c r="AY539" s="265" t="s">
        <v>204</v>
      </c>
    </row>
    <row r="540" s="13" customFormat="1">
      <c r="A540" s="13"/>
      <c r="B540" s="245"/>
      <c r="C540" s="246"/>
      <c r="D540" s="240" t="s">
        <v>217</v>
      </c>
      <c r="E540" s="247" t="s">
        <v>19</v>
      </c>
      <c r="F540" s="248" t="s">
        <v>1441</v>
      </c>
      <c r="G540" s="246"/>
      <c r="H540" s="247" t="s">
        <v>19</v>
      </c>
      <c r="I540" s="249"/>
      <c r="J540" s="246"/>
      <c r="K540" s="246"/>
      <c r="L540" s="250"/>
      <c r="M540" s="251"/>
      <c r="N540" s="252"/>
      <c r="O540" s="252"/>
      <c r="P540" s="252"/>
      <c r="Q540" s="252"/>
      <c r="R540" s="252"/>
      <c r="S540" s="252"/>
      <c r="T540" s="253"/>
      <c r="U540" s="13"/>
      <c r="V540" s="13"/>
      <c r="W540" s="13"/>
      <c r="X540" s="13"/>
      <c r="Y540" s="13"/>
      <c r="Z540" s="13"/>
      <c r="AA540" s="13"/>
      <c r="AB540" s="13"/>
      <c r="AC540" s="13"/>
      <c r="AD540" s="13"/>
      <c r="AE540" s="13"/>
      <c r="AT540" s="254" t="s">
        <v>217</v>
      </c>
      <c r="AU540" s="254" t="s">
        <v>83</v>
      </c>
      <c r="AV540" s="13" t="s">
        <v>81</v>
      </c>
      <c r="AW540" s="13" t="s">
        <v>35</v>
      </c>
      <c r="AX540" s="13" t="s">
        <v>74</v>
      </c>
      <c r="AY540" s="254" t="s">
        <v>204</v>
      </c>
    </row>
    <row r="541" s="14" customFormat="1">
      <c r="A541" s="14"/>
      <c r="B541" s="255"/>
      <c r="C541" s="256"/>
      <c r="D541" s="240" t="s">
        <v>217</v>
      </c>
      <c r="E541" s="257" t="s">
        <v>19</v>
      </c>
      <c r="F541" s="258" t="s">
        <v>1841</v>
      </c>
      <c r="G541" s="256"/>
      <c r="H541" s="259">
        <v>23.994</v>
      </c>
      <c r="I541" s="260"/>
      <c r="J541" s="256"/>
      <c r="K541" s="256"/>
      <c r="L541" s="261"/>
      <c r="M541" s="262"/>
      <c r="N541" s="263"/>
      <c r="O541" s="263"/>
      <c r="P541" s="263"/>
      <c r="Q541" s="263"/>
      <c r="R541" s="263"/>
      <c r="S541" s="263"/>
      <c r="T541" s="264"/>
      <c r="U541" s="14"/>
      <c r="V541" s="14"/>
      <c r="W541" s="14"/>
      <c r="X541" s="14"/>
      <c r="Y541" s="14"/>
      <c r="Z541" s="14"/>
      <c r="AA541" s="14"/>
      <c r="AB541" s="14"/>
      <c r="AC541" s="14"/>
      <c r="AD541" s="14"/>
      <c r="AE541" s="14"/>
      <c r="AT541" s="265" t="s">
        <v>217</v>
      </c>
      <c r="AU541" s="265" t="s">
        <v>83</v>
      </c>
      <c r="AV541" s="14" t="s">
        <v>83</v>
      </c>
      <c r="AW541" s="14" t="s">
        <v>35</v>
      </c>
      <c r="AX541" s="14" t="s">
        <v>74</v>
      </c>
      <c r="AY541" s="265" t="s">
        <v>204</v>
      </c>
    </row>
    <row r="542" s="15" customFormat="1">
      <c r="A542" s="15"/>
      <c r="B542" s="266"/>
      <c r="C542" s="267"/>
      <c r="D542" s="240" t="s">
        <v>217</v>
      </c>
      <c r="E542" s="268" t="s">
        <v>19</v>
      </c>
      <c r="F542" s="269" t="s">
        <v>268</v>
      </c>
      <c r="G542" s="267"/>
      <c r="H542" s="270">
        <v>40.756</v>
      </c>
      <c r="I542" s="271"/>
      <c r="J542" s="267"/>
      <c r="K542" s="267"/>
      <c r="L542" s="272"/>
      <c r="M542" s="291"/>
      <c r="N542" s="292"/>
      <c r="O542" s="292"/>
      <c r="P542" s="292"/>
      <c r="Q542" s="292"/>
      <c r="R542" s="292"/>
      <c r="S542" s="292"/>
      <c r="T542" s="293"/>
      <c r="U542" s="15"/>
      <c r="V542" s="15"/>
      <c r="W542" s="15"/>
      <c r="X542" s="15"/>
      <c r="Y542" s="15"/>
      <c r="Z542" s="15"/>
      <c r="AA542" s="15"/>
      <c r="AB542" s="15"/>
      <c r="AC542" s="15"/>
      <c r="AD542" s="15"/>
      <c r="AE542" s="15"/>
      <c r="AT542" s="276" t="s">
        <v>217</v>
      </c>
      <c r="AU542" s="276" t="s">
        <v>83</v>
      </c>
      <c r="AV542" s="15" t="s">
        <v>104</v>
      </c>
      <c r="AW542" s="15" t="s">
        <v>35</v>
      </c>
      <c r="AX542" s="15" t="s">
        <v>81</v>
      </c>
      <c r="AY542" s="276" t="s">
        <v>204</v>
      </c>
    </row>
    <row r="543" s="2" customFormat="1" ht="6.96" customHeight="1">
      <c r="A543" s="38"/>
      <c r="B543" s="59"/>
      <c r="C543" s="60"/>
      <c r="D543" s="60"/>
      <c r="E543" s="60"/>
      <c r="F543" s="60"/>
      <c r="G543" s="60"/>
      <c r="H543" s="60"/>
      <c r="I543" s="176"/>
      <c r="J543" s="60"/>
      <c r="K543" s="60"/>
      <c r="L543" s="44"/>
      <c r="M543" s="38"/>
      <c r="O543" s="38"/>
      <c r="P543" s="38"/>
      <c r="Q543" s="38"/>
      <c r="R543" s="38"/>
      <c r="S543" s="38"/>
      <c r="T543" s="38"/>
      <c r="U543" s="38"/>
      <c r="V543" s="38"/>
      <c r="W543" s="38"/>
      <c r="X543" s="38"/>
      <c r="Y543" s="38"/>
      <c r="Z543" s="38"/>
      <c r="AA543" s="38"/>
      <c r="AB543" s="38"/>
      <c r="AC543" s="38"/>
      <c r="AD543" s="38"/>
      <c r="AE543" s="38"/>
    </row>
  </sheetData>
  <sheetProtection sheet="1" autoFilter="0" formatColumns="0" formatRows="0" objects="1" scenarios="1" spinCount="100000" saltValue="O7QHUnf6qrT96ArRrNRyZFD+pQQQpKM8t+tfxHVydNLKmzyFuXqu8lu+lJ7DEBSrkvzQ3kw7E8B1++Kes3kkgg==" hashValue="IKokMdED04xPBJcEBTJv72anOQwavPU32uqiwsgEh5QdHs3u7J3K68IM1KAptoWqC0licd8C6HZo0NN/RIa7IA==" algorithmName="SHA-512" password="CC35"/>
  <autoFilter ref="C102:K542"/>
  <mergeCells count="15">
    <mergeCell ref="E7:H7"/>
    <mergeCell ref="E11:H11"/>
    <mergeCell ref="E9:H9"/>
    <mergeCell ref="E13:H13"/>
    <mergeCell ref="E22:H22"/>
    <mergeCell ref="E31:H31"/>
    <mergeCell ref="E52:H52"/>
    <mergeCell ref="E56:H56"/>
    <mergeCell ref="E54:H54"/>
    <mergeCell ref="E58:H58"/>
    <mergeCell ref="E89:H89"/>
    <mergeCell ref="E93:H93"/>
    <mergeCell ref="E91:H91"/>
    <mergeCell ref="E95:H9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141</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988</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1709</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687</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1883</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ROUND(J94,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ROUND((SUM(BE94:BE137)),  2)</f>
        <v>0</v>
      </c>
      <c r="G37" s="38"/>
      <c r="H37" s="38"/>
      <c r="I37" s="165">
        <v>0.20999999999999999</v>
      </c>
      <c r="J37" s="164">
        <f>ROUND(((SUM(BE94:BE137))*I37),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ROUND((SUM(BF94:BF137)),  2)</f>
        <v>0</v>
      </c>
      <c r="G38" s="38"/>
      <c r="H38" s="38"/>
      <c r="I38" s="165">
        <v>0.14999999999999999</v>
      </c>
      <c r="J38" s="164">
        <f>ROUND(((SUM(BF94:BF137))*I38),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ROUND((SUM(BG94:BG137)),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ROUND((SUM(BH94:BH137)),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ROUND((SUM(BI94:BI137)),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988</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1709</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687</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002 - km 441,125 - svršek</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J94</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187</v>
      </c>
      <c r="E68" s="189"/>
      <c r="F68" s="189"/>
      <c r="G68" s="189"/>
      <c r="H68" s="189"/>
      <c r="I68" s="190"/>
      <c r="J68" s="191">
        <f>J95</f>
        <v>0</v>
      </c>
      <c r="K68" s="187"/>
      <c r="L68" s="192"/>
      <c r="S68" s="9"/>
      <c r="T68" s="9"/>
      <c r="U68" s="9"/>
      <c r="V68" s="9"/>
      <c r="W68" s="9"/>
      <c r="X68" s="9"/>
      <c r="Y68" s="9"/>
      <c r="Z68" s="9"/>
      <c r="AA68" s="9"/>
      <c r="AB68" s="9"/>
      <c r="AC68" s="9"/>
      <c r="AD68" s="9"/>
      <c r="AE68" s="9"/>
    </row>
    <row r="69" hidden="1" s="10" customFormat="1" ht="19.92" customHeight="1">
      <c r="A69" s="10"/>
      <c r="B69" s="193"/>
      <c r="C69" s="125"/>
      <c r="D69" s="194" t="s">
        <v>1642</v>
      </c>
      <c r="E69" s="195"/>
      <c r="F69" s="195"/>
      <c r="G69" s="195"/>
      <c r="H69" s="195"/>
      <c r="I69" s="196"/>
      <c r="J69" s="197">
        <f>J96</f>
        <v>0</v>
      </c>
      <c r="K69" s="125"/>
      <c r="L69" s="198"/>
      <c r="S69" s="10"/>
      <c r="T69" s="10"/>
      <c r="U69" s="10"/>
      <c r="V69" s="10"/>
      <c r="W69" s="10"/>
      <c r="X69" s="10"/>
      <c r="Y69" s="10"/>
      <c r="Z69" s="10"/>
      <c r="AA69" s="10"/>
      <c r="AB69" s="10"/>
      <c r="AC69" s="10"/>
      <c r="AD69" s="10"/>
      <c r="AE69" s="10"/>
    </row>
    <row r="70" hidden="1" s="9" customFormat="1" ht="24.96" customHeight="1">
      <c r="A70" s="9"/>
      <c r="B70" s="186"/>
      <c r="C70" s="187"/>
      <c r="D70" s="188" t="s">
        <v>689</v>
      </c>
      <c r="E70" s="189"/>
      <c r="F70" s="189"/>
      <c r="G70" s="189"/>
      <c r="H70" s="189"/>
      <c r="I70" s="190"/>
      <c r="J70" s="191">
        <f>J131</f>
        <v>0</v>
      </c>
      <c r="K70" s="187"/>
      <c r="L70" s="192"/>
      <c r="S70" s="9"/>
      <c r="T70" s="9"/>
      <c r="U70" s="9"/>
      <c r="V70" s="9"/>
      <c r="W70" s="9"/>
      <c r="X70" s="9"/>
      <c r="Y70" s="9"/>
      <c r="Z70" s="9"/>
      <c r="AA70" s="9"/>
      <c r="AB70" s="9"/>
      <c r="AC70" s="9"/>
      <c r="AD70" s="9"/>
      <c r="AE70" s="9"/>
    </row>
    <row r="71" hidden="1" s="2" customFormat="1" ht="21.84" customHeight="1">
      <c r="A71" s="38"/>
      <c r="B71" s="39"/>
      <c r="C71" s="40"/>
      <c r="D71" s="40"/>
      <c r="E71" s="40"/>
      <c r="F71" s="40"/>
      <c r="G71" s="40"/>
      <c r="H71" s="40"/>
      <c r="I71" s="147"/>
      <c r="J71" s="40"/>
      <c r="K71" s="40"/>
      <c r="L71" s="148"/>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176"/>
      <c r="J72" s="60"/>
      <c r="K72" s="60"/>
      <c r="L72" s="148"/>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179"/>
      <c r="J76" s="62"/>
      <c r="K76" s="62"/>
      <c r="L76" s="148"/>
      <c r="S76" s="38"/>
      <c r="T76" s="38"/>
      <c r="U76" s="38"/>
      <c r="V76" s="38"/>
      <c r="W76" s="38"/>
      <c r="X76" s="38"/>
      <c r="Y76" s="38"/>
      <c r="Z76" s="38"/>
      <c r="AA76" s="38"/>
      <c r="AB76" s="38"/>
      <c r="AC76" s="38"/>
      <c r="AD76" s="38"/>
      <c r="AE76" s="38"/>
    </row>
    <row r="77" s="2" customFormat="1" ht="24.96" customHeight="1">
      <c r="A77" s="38"/>
      <c r="B77" s="39"/>
      <c r="C77" s="23" t="s">
        <v>189</v>
      </c>
      <c r="D77" s="40"/>
      <c r="E77" s="40"/>
      <c r="F77" s="40"/>
      <c r="G77" s="40"/>
      <c r="H77" s="40"/>
      <c r="I77" s="147"/>
      <c r="J77" s="40"/>
      <c r="K77" s="40"/>
      <c r="L77" s="148"/>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147"/>
      <c r="J78" s="40"/>
      <c r="K78" s="40"/>
      <c r="L78" s="148"/>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147"/>
      <c r="J79" s="40"/>
      <c r="K79" s="40"/>
      <c r="L79" s="148"/>
      <c r="S79" s="38"/>
      <c r="T79" s="38"/>
      <c r="U79" s="38"/>
      <c r="V79" s="38"/>
      <c r="W79" s="38"/>
      <c r="X79" s="38"/>
      <c r="Y79" s="38"/>
      <c r="Z79" s="38"/>
      <c r="AA79" s="38"/>
      <c r="AB79" s="38"/>
      <c r="AC79" s="38"/>
      <c r="AD79" s="38"/>
      <c r="AE79" s="38"/>
    </row>
    <row r="80" s="2" customFormat="1" ht="16.5" customHeight="1">
      <c r="A80" s="38"/>
      <c r="B80" s="39"/>
      <c r="C80" s="40"/>
      <c r="D80" s="40"/>
      <c r="E80" s="180" t="str">
        <f>E7</f>
        <v>Oprava trati v úseku Velké Březno - Boletice n/L km 440,200 - 443,320</v>
      </c>
      <c r="F80" s="32"/>
      <c r="G80" s="32"/>
      <c r="H80" s="32"/>
      <c r="I80" s="147"/>
      <c r="J80" s="40"/>
      <c r="K80" s="40"/>
      <c r="L80" s="148"/>
      <c r="S80" s="38"/>
      <c r="T80" s="38"/>
      <c r="U80" s="38"/>
      <c r="V80" s="38"/>
      <c r="W80" s="38"/>
      <c r="X80" s="38"/>
      <c r="Y80" s="38"/>
      <c r="Z80" s="38"/>
      <c r="AA80" s="38"/>
      <c r="AB80" s="38"/>
      <c r="AC80" s="38"/>
      <c r="AD80" s="38"/>
      <c r="AE80" s="38"/>
    </row>
    <row r="81" s="1" customFormat="1" ht="12" customHeight="1">
      <c r="B81" s="21"/>
      <c r="C81" s="32" t="s">
        <v>179</v>
      </c>
      <c r="D81" s="22"/>
      <c r="E81" s="22"/>
      <c r="F81" s="22"/>
      <c r="G81" s="22"/>
      <c r="H81" s="22"/>
      <c r="I81" s="139"/>
      <c r="J81" s="22"/>
      <c r="K81" s="22"/>
      <c r="L81" s="20"/>
    </row>
    <row r="82" s="1" customFormat="1" ht="16.5" customHeight="1">
      <c r="B82" s="21"/>
      <c r="C82" s="22"/>
      <c r="D82" s="22"/>
      <c r="E82" s="180" t="s">
        <v>988</v>
      </c>
      <c r="F82" s="22"/>
      <c r="G82" s="22"/>
      <c r="H82" s="22"/>
      <c r="I82" s="139"/>
      <c r="J82" s="22"/>
      <c r="K82" s="22"/>
      <c r="L82" s="20"/>
    </row>
    <row r="83" s="1" customFormat="1" ht="12" customHeight="1">
      <c r="B83" s="21"/>
      <c r="C83" s="32" t="s">
        <v>181</v>
      </c>
      <c r="D83" s="22"/>
      <c r="E83" s="22"/>
      <c r="F83" s="22"/>
      <c r="G83" s="22"/>
      <c r="H83" s="22"/>
      <c r="I83" s="139"/>
      <c r="J83" s="22"/>
      <c r="K83" s="22"/>
      <c r="L83" s="20"/>
    </row>
    <row r="84" s="2" customFormat="1" ht="16.5" customHeight="1">
      <c r="A84" s="38"/>
      <c r="B84" s="39"/>
      <c r="C84" s="40"/>
      <c r="D84" s="40"/>
      <c r="E84" s="290" t="s">
        <v>1709</v>
      </c>
      <c r="F84" s="40"/>
      <c r="G84" s="40"/>
      <c r="H84" s="40"/>
      <c r="I84" s="147"/>
      <c r="J84" s="40"/>
      <c r="K84" s="40"/>
      <c r="L84" s="148"/>
      <c r="S84" s="38"/>
      <c r="T84" s="38"/>
      <c r="U84" s="38"/>
      <c r="V84" s="38"/>
      <c r="W84" s="38"/>
      <c r="X84" s="38"/>
      <c r="Y84" s="38"/>
      <c r="Z84" s="38"/>
      <c r="AA84" s="38"/>
      <c r="AB84" s="38"/>
      <c r="AC84" s="38"/>
      <c r="AD84" s="38"/>
      <c r="AE84" s="38"/>
    </row>
    <row r="85" s="2" customFormat="1" ht="12" customHeight="1">
      <c r="A85" s="38"/>
      <c r="B85" s="39"/>
      <c r="C85" s="32" t="s">
        <v>687</v>
      </c>
      <c r="D85" s="40"/>
      <c r="E85" s="40"/>
      <c r="F85" s="40"/>
      <c r="G85" s="40"/>
      <c r="H85" s="40"/>
      <c r="I85" s="147"/>
      <c r="J85" s="40"/>
      <c r="K85" s="40"/>
      <c r="L85" s="148"/>
      <c r="S85" s="38"/>
      <c r="T85" s="38"/>
      <c r="U85" s="38"/>
      <c r="V85" s="38"/>
      <c r="W85" s="38"/>
      <c r="X85" s="38"/>
      <c r="Y85" s="38"/>
      <c r="Z85" s="38"/>
      <c r="AA85" s="38"/>
      <c r="AB85" s="38"/>
      <c r="AC85" s="38"/>
      <c r="AD85" s="38"/>
      <c r="AE85" s="38"/>
    </row>
    <row r="86" s="2" customFormat="1" ht="16.5" customHeight="1">
      <c r="A86" s="38"/>
      <c r="B86" s="39"/>
      <c r="C86" s="40"/>
      <c r="D86" s="40"/>
      <c r="E86" s="69" t="str">
        <f>E13</f>
        <v>002 - km 441,125 - svršek</v>
      </c>
      <c r="F86" s="40"/>
      <c r="G86" s="40"/>
      <c r="H86" s="40"/>
      <c r="I86" s="147"/>
      <c r="J86" s="40"/>
      <c r="K86" s="40"/>
      <c r="L86" s="148"/>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147"/>
      <c r="J87" s="40"/>
      <c r="K87" s="40"/>
      <c r="L87" s="148"/>
      <c r="S87" s="38"/>
      <c r="T87" s="38"/>
      <c r="U87" s="38"/>
      <c r="V87" s="38"/>
      <c r="W87" s="38"/>
      <c r="X87" s="38"/>
      <c r="Y87" s="38"/>
      <c r="Z87" s="38"/>
      <c r="AA87" s="38"/>
      <c r="AB87" s="38"/>
      <c r="AC87" s="38"/>
      <c r="AD87" s="38"/>
      <c r="AE87" s="38"/>
    </row>
    <row r="88" s="2" customFormat="1" ht="12" customHeight="1">
      <c r="A88" s="38"/>
      <c r="B88" s="39"/>
      <c r="C88" s="32" t="s">
        <v>21</v>
      </c>
      <c r="D88" s="40"/>
      <c r="E88" s="40"/>
      <c r="F88" s="27" t="str">
        <f>F16</f>
        <v>trať 073</v>
      </c>
      <c r="G88" s="40"/>
      <c r="H88" s="40"/>
      <c r="I88" s="150" t="s">
        <v>23</v>
      </c>
      <c r="J88" s="72" t="str">
        <f>IF(J16="","",J16)</f>
        <v>14. 2. 2020</v>
      </c>
      <c r="K88" s="40"/>
      <c r="L88" s="148"/>
      <c r="S88" s="38"/>
      <c r="T88" s="38"/>
      <c r="U88" s="38"/>
      <c r="V88" s="38"/>
      <c r="W88" s="38"/>
      <c r="X88" s="38"/>
      <c r="Y88" s="38"/>
      <c r="Z88" s="38"/>
      <c r="AA88" s="38"/>
      <c r="AB88" s="38"/>
      <c r="AC88" s="38"/>
      <c r="AD88" s="38"/>
      <c r="AE88" s="38"/>
    </row>
    <row r="89" s="2" customFormat="1" ht="6.96" customHeight="1">
      <c r="A89" s="38"/>
      <c r="B89" s="39"/>
      <c r="C89" s="40"/>
      <c r="D89" s="40"/>
      <c r="E89" s="40"/>
      <c r="F89" s="40"/>
      <c r="G89" s="40"/>
      <c r="H89" s="40"/>
      <c r="I89" s="147"/>
      <c r="J89" s="40"/>
      <c r="K89" s="40"/>
      <c r="L89" s="148"/>
      <c r="S89" s="38"/>
      <c r="T89" s="38"/>
      <c r="U89" s="38"/>
      <c r="V89" s="38"/>
      <c r="W89" s="38"/>
      <c r="X89" s="38"/>
      <c r="Y89" s="38"/>
      <c r="Z89" s="38"/>
      <c r="AA89" s="38"/>
      <c r="AB89" s="38"/>
      <c r="AC89" s="38"/>
      <c r="AD89" s="38"/>
      <c r="AE89" s="38"/>
    </row>
    <row r="90" s="2" customFormat="1" ht="15.15" customHeight="1">
      <c r="A90" s="38"/>
      <c r="B90" s="39"/>
      <c r="C90" s="32" t="s">
        <v>25</v>
      </c>
      <c r="D90" s="40"/>
      <c r="E90" s="40"/>
      <c r="F90" s="27" t="str">
        <f>E19</f>
        <v>Správa železnic, OŘ ÚNL</v>
      </c>
      <c r="G90" s="40"/>
      <c r="H90" s="40"/>
      <c r="I90" s="150" t="s">
        <v>33</v>
      </c>
      <c r="J90" s="36" t="str">
        <f>E25</f>
        <v xml:space="preserve"> </v>
      </c>
      <c r="K90" s="40"/>
      <c r="L90" s="148"/>
      <c r="S90" s="38"/>
      <c r="T90" s="38"/>
      <c r="U90" s="38"/>
      <c r="V90" s="38"/>
      <c r="W90" s="38"/>
      <c r="X90" s="38"/>
      <c r="Y90" s="38"/>
      <c r="Z90" s="38"/>
      <c r="AA90" s="38"/>
      <c r="AB90" s="38"/>
      <c r="AC90" s="38"/>
      <c r="AD90" s="38"/>
      <c r="AE90" s="38"/>
    </row>
    <row r="91" s="2" customFormat="1" ht="15.15" customHeight="1">
      <c r="A91" s="38"/>
      <c r="B91" s="39"/>
      <c r="C91" s="32" t="s">
        <v>31</v>
      </c>
      <c r="D91" s="40"/>
      <c r="E91" s="40"/>
      <c r="F91" s="27" t="str">
        <f>IF(E22="","",E22)</f>
        <v>Vyplň údaj</v>
      </c>
      <c r="G91" s="40"/>
      <c r="H91" s="40"/>
      <c r="I91" s="150" t="s">
        <v>36</v>
      </c>
      <c r="J91" s="36" t="str">
        <f>E28</f>
        <v>Věra Trnková</v>
      </c>
      <c r="K91" s="40"/>
      <c r="L91" s="148"/>
      <c r="S91" s="38"/>
      <c r="T91" s="38"/>
      <c r="U91" s="38"/>
      <c r="V91" s="38"/>
      <c r="W91" s="38"/>
      <c r="X91" s="38"/>
      <c r="Y91" s="38"/>
      <c r="Z91" s="38"/>
      <c r="AA91" s="38"/>
      <c r="AB91" s="38"/>
      <c r="AC91" s="38"/>
      <c r="AD91" s="38"/>
      <c r="AE91" s="38"/>
    </row>
    <row r="92" s="2" customFormat="1" ht="10.32" customHeight="1">
      <c r="A92" s="38"/>
      <c r="B92" s="39"/>
      <c r="C92" s="40"/>
      <c r="D92" s="40"/>
      <c r="E92" s="40"/>
      <c r="F92" s="40"/>
      <c r="G92" s="40"/>
      <c r="H92" s="40"/>
      <c r="I92" s="147"/>
      <c r="J92" s="40"/>
      <c r="K92" s="40"/>
      <c r="L92" s="148"/>
      <c r="S92" s="38"/>
      <c r="T92" s="38"/>
      <c r="U92" s="38"/>
      <c r="V92" s="38"/>
      <c r="W92" s="38"/>
      <c r="X92" s="38"/>
      <c r="Y92" s="38"/>
      <c r="Z92" s="38"/>
      <c r="AA92" s="38"/>
      <c r="AB92" s="38"/>
      <c r="AC92" s="38"/>
      <c r="AD92" s="38"/>
      <c r="AE92" s="38"/>
    </row>
    <row r="93" s="11" customFormat="1" ht="29.28" customHeight="1">
      <c r="A93" s="199"/>
      <c r="B93" s="200"/>
      <c r="C93" s="201" t="s">
        <v>190</v>
      </c>
      <c r="D93" s="202" t="s">
        <v>59</v>
      </c>
      <c r="E93" s="202" t="s">
        <v>55</v>
      </c>
      <c r="F93" s="202" t="s">
        <v>56</v>
      </c>
      <c r="G93" s="202" t="s">
        <v>191</v>
      </c>
      <c r="H93" s="202" t="s">
        <v>192</v>
      </c>
      <c r="I93" s="203" t="s">
        <v>193</v>
      </c>
      <c r="J93" s="202" t="s">
        <v>185</v>
      </c>
      <c r="K93" s="204" t="s">
        <v>194</v>
      </c>
      <c r="L93" s="205"/>
      <c r="M93" s="92" t="s">
        <v>19</v>
      </c>
      <c r="N93" s="93" t="s">
        <v>44</v>
      </c>
      <c r="O93" s="93" t="s">
        <v>195</v>
      </c>
      <c r="P93" s="93" t="s">
        <v>196</v>
      </c>
      <c r="Q93" s="93" t="s">
        <v>197</v>
      </c>
      <c r="R93" s="93" t="s">
        <v>198</v>
      </c>
      <c r="S93" s="93" t="s">
        <v>199</v>
      </c>
      <c r="T93" s="94" t="s">
        <v>200</v>
      </c>
      <c r="U93" s="199"/>
      <c r="V93" s="199"/>
      <c r="W93" s="199"/>
      <c r="X93" s="199"/>
      <c r="Y93" s="199"/>
      <c r="Z93" s="199"/>
      <c r="AA93" s="199"/>
      <c r="AB93" s="199"/>
      <c r="AC93" s="199"/>
      <c r="AD93" s="199"/>
      <c r="AE93" s="199"/>
    </row>
    <row r="94" s="2" customFormat="1" ht="22.8" customHeight="1">
      <c r="A94" s="38"/>
      <c r="B94" s="39"/>
      <c r="C94" s="99" t="s">
        <v>201</v>
      </c>
      <c r="D94" s="40"/>
      <c r="E94" s="40"/>
      <c r="F94" s="40"/>
      <c r="G94" s="40"/>
      <c r="H94" s="40"/>
      <c r="I94" s="147"/>
      <c r="J94" s="206">
        <f>BK94</f>
        <v>0</v>
      </c>
      <c r="K94" s="40"/>
      <c r="L94" s="44"/>
      <c r="M94" s="95"/>
      <c r="N94" s="207"/>
      <c r="O94" s="96"/>
      <c r="P94" s="208">
        <f>P95+P131</f>
        <v>0</v>
      </c>
      <c r="Q94" s="96"/>
      <c r="R94" s="208">
        <f>R95+R131</f>
        <v>41.582999999999998</v>
      </c>
      <c r="S94" s="96"/>
      <c r="T94" s="209">
        <f>T95+T131</f>
        <v>0</v>
      </c>
      <c r="U94" s="38"/>
      <c r="V94" s="38"/>
      <c r="W94" s="38"/>
      <c r="X94" s="38"/>
      <c r="Y94" s="38"/>
      <c r="Z94" s="38"/>
      <c r="AA94" s="38"/>
      <c r="AB94" s="38"/>
      <c r="AC94" s="38"/>
      <c r="AD94" s="38"/>
      <c r="AE94" s="38"/>
      <c r="AT94" s="17" t="s">
        <v>73</v>
      </c>
      <c r="AU94" s="17" t="s">
        <v>186</v>
      </c>
      <c r="BK94" s="210">
        <f>BK95+BK131</f>
        <v>0</v>
      </c>
    </row>
    <row r="95" s="12" customFormat="1" ht="25.92" customHeight="1">
      <c r="A95" s="12"/>
      <c r="B95" s="211"/>
      <c r="C95" s="212"/>
      <c r="D95" s="213" t="s">
        <v>73</v>
      </c>
      <c r="E95" s="214" t="s">
        <v>202</v>
      </c>
      <c r="F95" s="214" t="s">
        <v>203</v>
      </c>
      <c r="G95" s="212"/>
      <c r="H95" s="212"/>
      <c r="I95" s="215"/>
      <c r="J95" s="216">
        <f>BK95</f>
        <v>0</v>
      </c>
      <c r="K95" s="212"/>
      <c r="L95" s="217"/>
      <c r="M95" s="218"/>
      <c r="N95" s="219"/>
      <c r="O95" s="219"/>
      <c r="P95" s="220">
        <f>P96</f>
        <v>0</v>
      </c>
      <c r="Q95" s="219"/>
      <c r="R95" s="220">
        <f>R96</f>
        <v>41.582999999999998</v>
      </c>
      <c r="S95" s="219"/>
      <c r="T95" s="221">
        <f>T96</f>
        <v>0</v>
      </c>
      <c r="U95" s="12"/>
      <c r="V95" s="12"/>
      <c r="W95" s="12"/>
      <c r="X95" s="12"/>
      <c r="Y95" s="12"/>
      <c r="Z95" s="12"/>
      <c r="AA95" s="12"/>
      <c r="AB95" s="12"/>
      <c r="AC95" s="12"/>
      <c r="AD95" s="12"/>
      <c r="AE95" s="12"/>
      <c r="AR95" s="222" t="s">
        <v>81</v>
      </c>
      <c r="AT95" s="223" t="s">
        <v>73</v>
      </c>
      <c r="AU95" s="223" t="s">
        <v>74</v>
      </c>
      <c r="AY95" s="222" t="s">
        <v>204</v>
      </c>
      <c r="BK95" s="224">
        <f>BK96</f>
        <v>0</v>
      </c>
    </row>
    <row r="96" s="12" customFormat="1" ht="22.8" customHeight="1">
      <c r="A96" s="12"/>
      <c r="B96" s="211"/>
      <c r="C96" s="212"/>
      <c r="D96" s="213" t="s">
        <v>73</v>
      </c>
      <c r="E96" s="225" t="s">
        <v>205</v>
      </c>
      <c r="F96" s="225" t="s">
        <v>1643</v>
      </c>
      <c r="G96" s="212"/>
      <c r="H96" s="212"/>
      <c r="I96" s="215"/>
      <c r="J96" s="226">
        <f>BK96</f>
        <v>0</v>
      </c>
      <c r="K96" s="212"/>
      <c r="L96" s="217"/>
      <c r="M96" s="218"/>
      <c r="N96" s="219"/>
      <c r="O96" s="219"/>
      <c r="P96" s="220">
        <f>SUM(P97:P130)</f>
        <v>0</v>
      </c>
      <c r="Q96" s="219"/>
      <c r="R96" s="220">
        <f>SUM(R97:R130)</f>
        <v>41.582999999999998</v>
      </c>
      <c r="S96" s="219"/>
      <c r="T96" s="221">
        <f>SUM(T97:T130)</f>
        <v>0</v>
      </c>
      <c r="U96" s="12"/>
      <c r="V96" s="12"/>
      <c r="W96" s="12"/>
      <c r="X96" s="12"/>
      <c r="Y96" s="12"/>
      <c r="Z96" s="12"/>
      <c r="AA96" s="12"/>
      <c r="AB96" s="12"/>
      <c r="AC96" s="12"/>
      <c r="AD96" s="12"/>
      <c r="AE96" s="12"/>
      <c r="AR96" s="222" t="s">
        <v>81</v>
      </c>
      <c r="AT96" s="223" t="s">
        <v>73</v>
      </c>
      <c r="AU96" s="223" t="s">
        <v>81</v>
      </c>
      <c r="AY96" s="222" t="s">
        <v>204</v>
      </c>
      <c r="BK96" s="224">
        <f>SUM(BK97:BK130)</f>
        <v>0</v>
      </c>
    </row>
    <row r="97" s="2" customFormat="1" ht="21.75" customHeight="1">
      <c r="A97" s="38"/>
      <c r="B97" s="39"/>
      <c r="C97" s="227" t="s">
        <v>81</v>
      </c>
      <c r="D97" s="227" t="s">
        <v>207</v>
      </c>
      <c r="E97" s="228" t="s">
        <v>1644</v>
      </c>
      <c r="F97" s="229" t="s">
        <v>1645</v>
      </c>
      <c r="G97" s="230" t="s">
        <v>261</v>
      </c>
      <c r="H97" s="231">
        <v>32</v>
      </c>
      <c r="I97" s="232"/>
      <c r="J97" s="233">
        <f>ROUND(I97*H97,2)</f>
        <v>0</v>
      </c>
      <c r="K97" s="229" t="s">
        <v>211</v>
      </c>
      <c r="L97" s="44"/>
      <c r="M97" s="234" t="s">
        <v>19</v>
      </c>
      <c r="N97" s="235" t="s">
        <v>45</v>
      </c>
      <c r="O97" s="84"/>
      <c r="P97" s="236">
        <f>O97*H97</f>
        <v>0</v>
      </c>
      <c r="Q97" s="236">
        <v>0</v>
      </c>
      <c r="R97" s="236">
        <f>Q97*H97</f>
        <v>0</v>
      </c>
      <c r="S97" s="236">
        <v>0</v>
      </c>
      <c r="T97" s="237">
        <f>S97*H97</f>
        <v>0</v>
      </c>
      <c r="U97" s="38"/>
      <c r="V97" s="38"/>
      <c r="W97" s="38"/>
      <c r="X97" s="38"/>
      <c r="Y97" s="38"/>
      <c r="Z97" s="38"/>
      <c r="AA97" s="38"/>
      <c r="AB97" s="38"/>
      <c r="AC97" s="38"/>
      <c r="AD97" s="38"/>
      <c r="AE97" s="38"/>
      <c r="AR97" s="238" t="s">
        <v>104</v>
      </c>
      <c r="AT97" s="238" t="s">
        <v>207</v>
      </c>
      <c r="AU97" s="238" t="s">
        <v>83</v>
      </c>
      <c r="AY97" s="17" t="s">
        <v>204</v>
      </c>
      <c r="BE97" s="239">
        <f>IF(N97="základní",J97,0)</f>
        <v>0</v>
      </c>
      <c r="BF97" s="239">
        <f>IF(N97="snížená",J97,0)</f>
        <v>0</v>
      </c>
      <c r="BG97" s="239">
        <f>IF(N97="zákl. přenesená",J97,0)</f>
        <v>0</v>
      </c>
      <c r="BH97" s="239">
        <f>IF(N97="sníž. přenesená",J97,0)</f>
        <v>0</v>
      </c>
      <c r="BI97" s="239">
        <f>IF(N97="nulová",J97,0)</f>
        <v>0</v>
      </c>
      <c r="BJ97" s="17" t="s">
        <v>81</v>
      </c>
      <c r="BK97" s="239">
        <f>ROUND(I97*H97,2)</f>
        <v>0</v>
      </c>
      <c r="BL97" s="17" t="s">
        <v>104</v>
      </c>
      <c r="BM97" s="238" t="s">
        <v>1884</v>
      </c>
    </row>
    <row r="98" s="2" customFormat="1">
      <c r="A98" s="38"/>
      <c r="B98" s="39"/>
      <c r="C98" s="40"/>
      <c r="D98" s="240" t="s">
        <v>213</v>
      </c>
      <c r="E98" s="40"/>
      <c r="F98" s="241" t="s">
        <v>1647</v>
      </c>
      <c r="G98" s="40"/>
      <c r="H98" s="40"/>
      <c r="I98" s="147"/>
      <c r="J98" s="40"/>
      <c r="K98" s="40"/>
      <c r="L98" s="44"/>
      <c r="M98" s="242"/>
      <c r="N98" s="243"/>
      <c r="O98" s="84"/>
      <c r="P98" s="84"/>
      <c r="Q98" s="84"/>
      <c r="R98" s="84"/>
      <c r="S98" s="84"/>
      <c r="T98" s="85"/>
      <c r="U98" s="38"/>
      <c r="V98" s="38"/>
      <c r="W98" s="38"/>
      <c r="X98" s="38"/>
      <c r="Y98" s="38"/>
      <c r="Z98" s="38"/>
      <c r="AA98" s="38"/>
      <c r="AB98" s="38"/>
      <c r="AC98" s="38"/>
      <c r="AD98" s="38"/>
      <c r="AE98" s="38"/>
      <c r="AT98" s="17" t="s">
        <v>213</v>
      </c>
      <c r="AU98" s="17" t="s">
        <v>83</v>
      </c>
    </row>
    <row r="99" s="2" customFormat="1">
      <c r="A99" s="38"/>
      <c r="B99" s="39"/>
      <c r="C99" s="40"/>
      <c r="D99" s="240" t="s">
        <v>215</v>
      </c>
      <c r="E99" s="40"/>
      <c r="F99" s="244" t="s">
        <v>1648</v>
      </c>
      <c r="G99" s="40"/>
      <c r="H99" s="40"/>
      <c r="I99" s="147"/>
      <c r="J99" s="40"/>
      <c r="K99" s="40"/>
      <c r="L99" s="44"/>
      <c r="M99" s="242"/>
      <c r="N99" s="243"/>
      <c r="O99" s="84"/>
      <c r="P99" s="84"/>
      <c r="Q99" s="84"/>
      <c r="R99" s="84"/>
      <c r="S99" s="84"/>
      <c r="T99" s="85"/>
      <c r="U99" s="38"/>
      <c r="V99" s="38"/>
      <c r="W99" s="38"/>
      <c r="X99" s="38"/>
      <c r="Y99" s="38"/>
      <c r="Z99" s="38"/>
      <c r="AA99" s="38"/>
      <c r="AB99" s="38"/>
      <c r="AC99" s="38"/>
      <c r="AD99" s="38"/>
      <c r="AE99" s="38"/>
      <c r="AT99" s="17" t="s">
        <v>215</v>
      </c>
      <c r="AU99" s="17" t="s">
        <v>83</v>
      </c>
    </row>
    <row r="100" s="13" customFormat="1">
      <c r="A100" s="13"/>
      <c r="B100" s="245"/>
      <c r="C100" s="246"/>
      <c r="D100" s="240" t="s">
        <v>217</v>
      </c>
      <c r="E100" s="247" t="s">
        <v>19</v>
      </c>
      <c r="F100" s="248" t="s">
        <v>1649</v>
      </c>
      <c r="G100" s="246"/>
      <c r="H100" s="247" t="s">
        <v>19</v>
      </c>
      <c r="I100" s="249"/>
      <c r="J100" s="246"/>
      <c r="K100" s="246"/>
      <c r="L100" s="250"/>
      <c r="M100" s="251"/>
      <c r="N100" s="252"/>
      <c r="O100" s="252"/>
      <c r="P100" s="252"/>
      <c r="Q100" s="252"/>
      <c r="R100" s="252"/>
      <c r="S100" s="252"/>
      <c r="T100" s="253"/>
      <c r="U100" s="13"/>
      <c r="V100" s="13"/>
      <c r="W100" s="13"/>
      <c r="X100" s="13"/>
      <c r="Y100" s="13"/>
      <c r="Z100" s="13"/>
      <c r="AA100" s="13"/>
      <c r="AB100" s="13"/>
      <c r="AC100" s="13"/>
      <c r="AD100" s="13"/>
      <c r="AE100" s="13"/>
      <c r="AT100" s="254" t="s">
        <v>217</v>
      </c>
      <c r="AU100" s="254" t="s">
        <v>83</v>
      </c>
      <c r="AV100" s="13" t="s">
        <v>81</v>
      </c>
      <c r="AW100" s="13" t="s">
        <v>35</v>
      </c>
      <c r="AX100" s="13" t="s">
        <v>74</v>
      </c>
      <c r="AY100" s="254" t="s">
        <v>204</v>
      </c>
    </row>
    <row r="101" s="14" customFormat="1">
      <c r="A101" s="14"/>
      <c r="B101" s="255"/>
      <c r="C101" s="256"/>
      <c r="D101" s="240" t="s">
        <v>217</v>
      </c>
      <c r="E101" s="257" t="s">
        <v>19</v>
      </c>
      <c r="F101" s="258" t="s">
        <v>1885</v>
      </c>
      <c r="G101" s="256"/>
      <c r="H101" s="259">
        <v>32</v>
      </c>
      <c r="I101" s="260"/>
      <c r="J101" s="256"/>
      <c r="K101" s="256"/>
      <c r="L101" s="261"/>
      <c r="M101" s="262"/>
      <c r="N101" s="263"/>
      <c r="O101" s="263"/>
      <c r="P101" s="263"/>
      <c r="Q101" s="263"/>
      <c r="R101" s="263"/>
      <c r="S101" s="263"/>
      <c r="T101" s="264"/>
      <c r="U101" s="14"/>
      <c r="V101" s="14"/>
      <c r="W101" s="14"/>
      <c r="X101" s="14"/>
      <c r="Y101" s="14"/>
      <c r="Z101" s="14"/>
      <c r="AA101" s="14"/>
      <c r="AB101" s="14"/>
      <c r="AC101" s="14"/>
      <c r="AD101" s="14"/>
      <c r="AE101" s="14"/>
      <c r="AT101" s="265" t="s">
        <v>217</v>
      </c>
      <c r="AU101" s="265" t="s">
        <v>83</v>
      </c>
      <c r="AV101" s="14" t="s">
        <v>83</v>
      </c>
      <c r="AW101" s="14" t="s">
        <v>35</v>
      </c>
      <c r="AX101" s="14" t="s">
        <v>81</v>
      </c>
      <c r="AY101" s="265" t="s">
        <v>204</v>
      </c>
    </row>
    <row r="102" s="2" customFormat="1" ht="21.75" customHeight="1">
      <c r="A102" s="38"/>
      <c r="B102" s="39"/>
      <c r="C102" s="227" t="s">
        <v>83</v>
      </c>
      <c r="D102" s="227" t="s">
        <v>207</v>
      </c>
      <c r="E102" s="228" t="s">
        <v>1651</v>
      </c>
      <c r="F102" s="229" t="s">
        <v>1652</v>
      </c>
      <c r="G102" s="230" t="s">
        <v>261</v>
      </c>
      <c r="H102" s="231">
        <v>29.120000000000001</v>
      </c>
      <c r="I102" s="232"/>
      <c r="J102" s="233">
        <f>ROUND(I102*H102,2)</f>
        <v>0</v>
      </c>
      <c r="K102" s="229" t="s">
        <v>211</v>
      </c>
      <c r="L102" s="44"/>
      <c r="M102" s="234" t="s">
        <v>19</v>
      </c>
      <c r="N102" s="235" t="s">
        <v>45</v>
      </c>
      <c r="O102" s="84"/>
      <c r="P102" s="236">
        <f>O102*H102</f>
        <v>0</v>
      </c>
      <c r="Q102" s="236">
        <v>0</v>
      </c>
      <c r="R102" s="236">
        <f>Q102*H102</f>
        <v>0</v>
      </c>
      <c r="S102" s="236">
        <v>0</v>
      </c>
      <c r="T102" s="237">
        <f>S102*H102</f>
        <v>0</v>
      </c>
      <c r="U102" s="38"/>
      <c r="V102" s="38"/>
      <c r="W102" s="38"/>
      <c r="X102" s="38"/>
      <c r="Y102" s="38"/>
      <c r="Z102" s="38"/>
      <c r="AA102" s="38"/>
      <c r="AB102" s="38"/>
      <c r="AC102" s="38"/>
      <c r="AD102" s="38"/>
      <c r="AE102" s="38"/>
      <c r="AR102" s="238" t="s">
        <v>104</v>
      </c>
      <c r="AT102" s="238" t="s">
        <v>207</v>
      </c>
      <c r="AU102" s="238" t="s">
        <v>83</v>
      </c>
      <c r="AY102" s="17" t="s">
        <v>204</v>
      </c>
      <c r="BE102" s="239">
        <f>IF(N102="základní",J102,0)</f>
        <v>0</v>
      </c>
      <c r="BF102" s="239">
        <f>IF(N102="snížená",J102,0)</f>
        <v>0</v>
      </c>
      <c r="BG102" s="239">
        <f>IF(N102="zákl. přenesená",J102,0)</f>
        <v>0</v>
      </c>
      <c r="BH102" s="239">
        <f>IF(N102="sníž. přenesená",J102,0)</f>
        <v>0</v>
      </c>
      <c r="BI102" s="239">
        <f>IF(N102="nulová",J102,0)</f>
        <v>0</v>
      </c>
      <c r="BJ102" s="17" t="s">
        <v>81</v>
      </c>
      <c r="BK102" s="239">
        <f>ROUND(I102*H102,2)</f>
        <v>0</v>
      </c>
      <c r="BL102" s="17" t="s">
        <v>104</v>
      </c>
      <c r="BM102" s="238" t="s">
        <v>1886</v>
      </c>
    </row>
    <row r="103" s="2" customFormat="1">
      <c r="A103" s="38"/>
      <c r="B103" s="39"/>
      <c r="C103" s="40"/>
      <c r="D103" s="240" t="s">
        <v>213</v>
      </c>
      <c r="E103" s="40"/>
      <c r="F103" s="241" t="s">
        <v>1654</v>
      </c>
      <c r="G103" s="40"/>
      <c r="H103" s="40"/>
      <c r="I103" s="147"/>
      <c r="J103" s="40"/>
      <c r="K103" s="40"/>
      <c r="L103" s="44"/>
      <c r="M103" s="242"/>
      <c r="N103" s="243"/>
      <c r="O103" s="84"/>
      <c r="P103" s="84"/>
      <c r="Q103" s="84"/>
      <c r="R103" s="84"/>
      <c r="S103" s="84"/>
      <c r="T103" s="85"/>
      <c r="U103" s="38"/>
      <c r="V103" s="38"/>
      <c r="W103" s="38"/>
      <c r="X103" s="38"/>
      <c r="Y103" s="38"/>
      <c r="Z103" s="38"/>
      <c r="AA103" s="38"/>
      <c r="AB103" s="38"/>
      <c r="AC103" s="38"/>
      <c r="AD103" s="38"/>
      <c r="AE103" s="38"/>
      <c r="AT103" s="17" t="s">
        <v>213</v>
      </c>
      <c r="AU103" s="17" t="s">
        <v>83</v>
      </c>
    </row>
    <row r="104" s="2" customFormat="1">
      <c r="A104" s="38"/>
      <c r="B104" s="39"/>
      <c r="C104" s="40"/>
      <c r="D104" s="240" t="s">
        <v>215</v>
      </c>
      <c r="E104" s="40"/>
      <c r="F104" s="244" t="s">
        <v>1655</v>
      </c>
      <c r="G104" s="40"/>
      <c r="H104" s="40"/>
      <c r="I104" s="147"/>
      <c r="J104" s="40"/>
      <c r="K104" s="40"/>
      <c r="L104" s="44"/>
      <c r="M104" s="242"/>
      <c r="N104" s="243"/>
      <c r="O104" s="84"/>
      <c r="P104" s="84"/>
      <c r="Q104" s="84"/>
      <c r="R104" s="84"/>
      <c r="S104" s="84"/>
      <c r="T104" s="85"/>
      <c r="U104" s="38"/>
      <c r="V104" s="38"/>
      <c r="W104" s="38"/>
      <c r="X104" s="38"/>
      <c r="Y104" s="38"/>
      <c r="Z104" s="38"/>
      <c r="AA104" s="38"/>
      <c r="AB104" s="38"/>
      <c r="AC104" s="38"/>
      <c r="AD104" s="38"/>
      <c r="AE104" s="38"/>
      <c r="AT104" s="17" t="s">
        <v>215</v>
      </c>
      <c r="AU104" s="17" t="s">
        <v>83</v>
      </c>
    </row>
    <row r="105" s="2" customFormat="1">
      <c r="A105" s="38"/>
      <c r="B105" s="39"/>
      <c r="C105" s="40"/>
      <c r="D105" s="240" t="s">
        <v>240</v>
      </c>
      <c r="E105" s="40"/>
      <c r="F105" s="244" t="s">
        <v>1656</v>
      </c>
      <c r="G105" s="40"/>
      <c r="H105" s="40"/>
      <c r="I105" s="147"/>
      <c r="J105" s="40"/>
      <c r="K105" s="40"/>
      <c r="L105" s="44"/>
      <c r="M105" s="242"/>
      <c r="N105" s="243"/>
      <c r="O105" s="84"/>
      <c r="P105" s="84"/>
      <c r="Q105" s="84"/>
      <c r="R105" s="84"/>
      <c r="S105" s="84"/>
      <c r="T105" s="85"/>
      <c r="U105" s="38"/>
      <c r="V105" s="38"/>
      <c r="W105" s="38"/>
      <c r="X105" s="38"/>
      <c r="Y105" s="38"/>
      <c r="Z105" s="38"/>
      <c r="AA105" s="38"/>
      <c r="AB105" s="38"/>
      <c r="AC105" s="38"/>
      <c r="AD105" s="38"/>
      <c r="AE105" s="38"/>
      <c r="AT105" s="17" t="s">
        <v>240</v>
      </c>
      <c r="AU105" s="17" t="s">
        <v>83</v>
      </c>
    </row>
    <row r="106" s="13" customFormat="1">
      <c r="A106" s="13"/>
      <c r="B106" s="245"/>
      <c r="C106" s="246"/>
      <c r="D106" s="240" t="s">
        <v>217</v>
      </c>
      <c r="E106" s="247" t="s">
        <v>19</v>
      </c>
      <c r="F106" s="248" t="s">
        <v>1649</v>
      </c>
      <c r="G106" s="246"/>
      <c r="H106" s="247" t="s">
        <v>19</v>
      </c>
      <c r="I106" s="249"/>
      <c r="J106" s="246"/>
      <c r="K106" s="246"/>
      <c r="L106" s="250"/>
      <c r="M106" s="251"/>
      <c r="N106" s="252"/>
      <c r="O106" s="252"/>
      <c r="P106" s="252"/>
      <c r="Q106" s="252"/>
      <c r="R106" s="252"/>
      <c r="S106" s="252"/>
      <c r="T106" s="253"/>
      <c r="U106" s="13"/>
      <c r="V106" s="13"/>
      <c r="W106" s="13"/>
      <c r="X106" s="13"/>
      <c r="Y106" s="13"/>
      <c r="Z106" s="13"/>
      <c r="AA106" s="13"/>
      <c r="AB106" s="13"/>
      <c r="AC106" s="13"/>
      <c r="AD106" s="13"/>
      <c r="AE106" s="13"/>
      <c r="AT106" s="254" t="s">
        <v>217</v>
      </c>
      <c r="AU106" s="254" t="s">
        <v>83</v>
      </c>
      <c r="AV106" s="13" t="s">
        <v>81</v>
      </c>
      <c r="AW106" s="13" t="s">
        <v>35</v>
      </c>
      <c r="AX106" s="13" t="s">
        <v>74</v>
      </c>
      <c r="AY106" s="254" t="s">
        <v>204</v>
      </c>
    </row>
    <row r="107" s="14" customFormat="1">
      <c r="A107" s="14"/>
      <c r="B107" s="255"/>
      <c r="C107" s="256"/>
      <c r="D107" s="240" t="s">
        <v>217</v>
      </c>
      <c r="E107" s="257" t="s">
        <v>19</v>
      </c>
      <c r="F107" s="258" t="s">
        <v>1887</v>
      </c>
      <c r="G107" s="256"/>
      <c r="H107" s="259">
        <v>29.120000000000001</v>
      </c>
      <c r="I107" s="260"/>
      <c r="J107" s="256"/>
      <c r="K107" s="256"/>
      <c r="L107" s="261"/>
      <c r="M107" s="262"/>
      <c r="N107" s="263"/>
      <c r="O107" s="263"/>
      <c r="P107" s="263"/>
      <c r="Q107" s="263"/>
      <c r="R107" s="263"/>
      <c r="S107" s="263"/>
      <c r="T107" s="264"/>
      <c r="U107" s="14"/>
      <c r="V107" s="14"/>
      <c r="W107" s="14"/>
      <c r="X107" s="14"/>
      <c r="Y107" s="14"/>
      <c r="Z107" s="14"/>
      <c r="AA107" s="14"/>
      <c r="AB107" s="14"/>
      <c r="AC107" s="14"/>
      <c r="AD107" s="14"/>
      <c r="AE107" s="14"/>
      <c r="AT107" s="265" t="s">
        <v>217</v>
      </c>
      <c r="AU107" s="265" t="s">
        <v>83</v>
      </c>
      <c r="AV107" s="14" t="s">
        <v>83</v>
      </c>
      <c r="AW107" s="14" t="s">
        <v>35</v>
      </c>
      <c r="AX107" s="14" t="s">
        <v>81</v>
      </c>
      <c r="AY107" s="265" t="s">
        <v>204</v>
      </c>
    </row>
    <row r="108" s="2" customFormat="1" ht="21.75" customHeight="1">
      <c r="A108" s="38"/>
      <c r="B108" s="39"/>
      <c r="C108" s="277" t="s">
        <v>94</v>
      </c>
      <c r="D108" s="277" t="s">
        <v>270</v>
      </c>
      <c r="E108" s="278" t="s">
        <v>1658</v>
      </c>
      <c r="F108" s="279" t="s">
        <v>1659</v>
      </c>
      <c r="G108" s="280" t="s">
        <v>250</v>
      </c>
      <c r="H108" s="281">
        <v>41.582999999999998</v>
      </c>
      <c r="I108" s="282"/>
      <c r="J108" s="283">
        <f>ROUND(I108*H108,2)</f>
        <v>0</v>
      </c>
      <c r="K108" s="279" t="s">
        <v>211</v>
      </c>
      <c r="L108" s="284"/>
      <c r="M108" s="285" t="s">
        <v>19</v>
      </c>
      <c r="N108" s="286" t="s">
        <v>45</v>
      </c>
      <c r="O108" s="84"/>
      <c r="P108" s="236">
        <f>O108*H108</f>
        <v>0</v>
      </c>
      <c r="Q108" s="236">
        <v>1</v>
      </c>
      <c r="R108" s="236">
        <f>Q108*H108</f>
        <v>41.582999999999998</v>
      </c>
      <c r="S108" s="236">
        <v>0</v>
      </c>
      <c r="T108" s="237">
        <f>S108*H108</f>
        <v>0</v>
      </c>
      <c r="U108" s="38"/>
      <c r="V108" s="38"/>
      <c r="W108" s="38"/>
      <c r="X108" s="38"/>
      <c r="Y108" s="38"/>
      <c r="Z108" s="38"/>
      <c r="AA108" s="38"/>
      <c r="AB108" s="38"/>
      <c r="AC108" s="38"/>
      <c r="AD108" s="38"/>
      <c r="AE108" s="38"/>
      <c r="AR108" s="238" t="s">
        <v>252</v>
      </c>
      <c r="AT108" s="238" t="s">
        <v>270</v>
      </c>
      <c r="AU108" s="238" t="s">
        <v>83</v>
      </c>
      <c r="AY108" s="17" t="s">
        <v>204</v>
      </c>
      <c r="BE108" s="239">
        <f>IF(N108="základní",J108,0)</f>
        <v>0</v>
      </c>
      <c r="BF108" s="239">
        <f>IF(N108="snížená",J108,0)</f>
        <v>0</v>
      </c>
      <c r="BG108" s="239">
        <f>IF(N108="zákl. přenesená",J108,0)</f>
        <v>0</v>
      </c>
      <c r="BH108" s="239">
        <f>IF(N108="sníž. přenesená",J108,0)</f>
        <v>0</v>
      </c>
      <c r="BI108" s="239">
        <f>IF(N108="nulová",J108,0)</f>
        <v>0</v>
      </c>
      <c r="BJ108" s="17" t="s">
        <v>81</v>
      </c>
      <c r="BK108" s="239">
        <f>ROUND(I108*H108,2)</f>
        <v>0</v>
      </c>
      <c r="BL108" s="17" t="s">
        <v>104</v>
      </c>
      <c r="BM108" s="238" t="s">
        <v>1888</v>
      </c>
    </row>
    <row r="109" s="2" customFormat="1">
      <c r="A109" s="38"/>
      <c r="B109" s="39"/>
      <c r="C109" s="40"/>
      <c r="D109" s="240" t="s">
        <v>213</v>
      </c>
      <c r="E109" s="40"/>
      <c r="F109" s="241" t="s">
        <v>1659</v>
      </c>
      <c r="G109" s="40"/>
      <c r="H109" s="40"/>
      <c r="I109" s="147"/>
      <c r="J109" s="40"/>
      <c r="K109" s="40"/>
      <c r="L109" s="44"/>
      <c r="M109" s="242"/>
      <c r="N109" s="243"/>
      <c r="O109" s="84"/>
      <c r="P109" s="84"/>
      <c r="Q109" s="84"/>
      <c r="R109" s="84"/>
      <c r="S109" s="84"/>
      <c r="T109" s="85"/>
      <c r="U109" s="38"/>
      <c r="V109" s="38"/>
      <c r="W109" s="38"/>
      <c r="X109" s="38"/>
      <c r="Y109" s="38"/>
      <c r="Z109" s="38"/>
      <c r="AA109" s="38"/>
      <c r="AB109" s="38"/>
      <c r="AC109" s="38"/>
      <c r="AD109" s="38"/>
      <c r="AE109" s="38"/>
      <c r="AT109" s="17" t="s">
        <v>213</v>
      </c>
      <c r="AU109" s="17" t="s">
        <v>83</v>
      </c>
    </row>
    <row r="110" s="14" customFormat="1">
      <c r="A110" s="14"/>
      <c r="B110" s="255"/>
      <c r="C110" s="256"/>
      <c r="D110" s="240" t="s">
        <v>217</v>
      </c>
      <c r="E110" s="257" t="s">
        <v>19</v>
      </c>
      <c r="F110" s="258" t="s">
        <v>1889</v>
      </c>
      <c r="G110" s="256"/>
      <c r="H110" s="259">
        <v>41.582999999999998</v>
      </c>
      <c r="I110" s="260"/>
      <c r="J110" s="256"/>
      <c r="K110" s="256"/>
      <c r="L110" s="261"/>
      <c r="M110" s="262"/>
      <c r="N110" s="263"/>
      <c r="O110" s="263"/>
      <c r="P110" s="263"/>
      <c r="Q110" s="263"/>
      <c r="R110" s="263"/>
      <c r="S110" s="263"/>
      <c r="T110" s="264"/>
      <c r="U110" s="14"/>
      <c r="V110" s="14"/>
      <c r="W110" s="14"/>
      <c r="X110" s="14"/>
      <c r="Y110" s="14"/>
      <c r="Z110" s="14"/>
      <c r="AA110" s="14"/>
      <c r="AB110" s="14"/>
      <c r="AC110" s="14"/>
      <c r="AD110" s="14"/>
      <c r="AE110" s="14"/>
      <c r="AT110" s="265" t="s">
        <v>217</v>
      </c>
      <c r="AU110" s="265" t="s">
        <v>83</v>
      </c>
      <c r="AV110" s="14" t="s">
        <v>83</v>
      </c>
      <c r="AW110" s="14" t="s">
        <v>35</v>
      </c>
      <c r="AX110" s="14" t="s">
        <v>81</v>
      </c>
      <c r="AY110" s="265" t="s">
        <v>204</v>
      </c>
    </row>
    <row r="111" s="2" customFormat="1" ht="21.75" customHeight="1">
      <c r="A111" s="38"/>
      <c r="B111" s="39"/>
      <c r="C111" s="227" t="s">
        <v>104</v>
      </c>
      <c r="D111" s="227" t="s">
        <v>207</v>
      </c>
      <c r="E111" s="228" t="s">
        <v>259</v>
      </c>
      <c r="F111" s="229" t="s">
        <v>1662</v>
      </c>
      <c r="G111" s="230" t="s">
        <v>261</v>
      </c>
      <c r="H111" s="231">
        <v>32</v>
      </c>
      <c r="I111" s="232"/>
      <c r="J111" s="233">
        <f>ROUND(I111*H111,2)</f>
        <v>0</v>
      </c>
      <c r="K111" s="229" t="s">
        <v>211</v>
      </c>
      <c r="L111" s="44"/>
      <c r="M111" s="234" t="s">
        <v>19</v>
      </c>
      <c r="N111" s="235" t="s">
        <v>45</v>
      </c>
      <c r="O111" s="84"/>
      <c r="P111" s="236">
        <f>O111*H111</f>
        <v>0</v>
      </c>
      <c r="Q111" s="236">
        <v>0</v>
      </c>
      <c r="R111" s="236">
        <f>Q111*H111</f>
        <v>0</v>
      </c>
      <c r="S111" s="236">
        <v>0</v>
      </c>
      <c r="T111" s="237">
        <f>S111*H111</f>
        <v>0</v>
      </c>
      <c r="U111" s="38"/>
      <c r="V111" s="38"/>
      <c r="W111" s="38"/>
      <c r="X111" s="38"/>
      <c r="Y111" s="38"/>
      <c r="Z111" s="38"/>
      <c r="AA111" s="38"/>
      <c r="AB111" s="38"/>
      <c r="AC111" s="38"/>
      <c r="AD111" s="38"/>
      <c r="AE111" s="38"/>
      <c r="AR111" s="238" t="s">
        <v>104</v>
      </c>
      <c r="AT111" s="238" t="s">
        <v>207</v>
      </c>
      <c r="AU111" s="238" t="s">
        <v>83</v>
      </c>
      <c r="AY111" s="17" t="s">
        <v>204</v>
      </c>
      <c r="BE111" s="239">
        <f>IF(N111="základní",J111,0)</f>
        <v>0</v>
      </c>
      <c r="BF111" s="239">
        <f>IF(N111="snížená",J111,0)</f>
        <v>0</v>
      </c>
      <c r="BG111" s="239">
        <f>IF(N111="zákl. přenesená",J111,0)</f>
        <v>0</v>
      </c>
      <c r="BH111" s="239">
        <f>IF(N111="sníž. přenesená",J111,0)</f>
        <v>0</v>
      </c>
      <c r="BI111" s="239">
        <f>IF(N111="nulová",J111,0)</f>
        <v>0</v>
      </c>
      <c r="BJ111" s="17" t="s">
        <v>81</v>
      </c>
      <c r="BK111" s="239">
        <f>ROUND(I111*H111,2)</f>
        <v>0</v>
      </c>
      <c r="BL111" s="17" t="s">
        <v>104</v>
      </c>
      <c r="BM111" s="238" t="s">
        <v>1890</v>
      </c>
    </row>
    <row r="112" s="2" customFormat="1">
      <c r="A112" s="38"/>
      <c r="B112" s="39"/>
      <c r="C112" s="40"/>
      <c r="D112" s="240" t="s">
        <v>213</v>
      </c>
      <c r="E112" s="40"/>
      <c r="F112" s="241" t="s">
        <v>263</v>
      </c>
      <c r="G112" s="40"/>
      <c r="H112" s="40"/>
      <c r="I112" s="147"/>
      <c r="J112" s="40"/>
      <c r="K112" s="40"/>
      <c r="L112" s="44"/>
      <c r="M112" s="242"/>
      <c r="N112" s="243"/>
      <c r="O112" s="84"/>
      <c r="P112" s="84"/>
      <c r="Q112" s="84"/>
      <c r="R112" s="84"/>
      <c r="S112" s="84"/>
      <c r="T112" s="85"/>
      <c r="U112" s="38"/>
      <c r="V112" s="38"/>
      <c r="W112" s="38"/>
      <c r="X112" s="38"/>
      <c r="Y112" s="38"/>
      <c r="Z112" s="38"/>
      <c r="AA112" s="38"/>
      <c r="AB112" s="38"/>
      <c r="AC112" s="38"/>
      <c r="AD112" s="38"/>
      <c r="AE112" s="38"/>
      <c r="AT112" s="17" t="s">
        <v>213</v>
      </c>
      <c r="AU112" s="17" t="s">
        <v>83</v>
      </c>
    </row>
    <row r="113" s="2" customFormat="1">
      <c r="A113" s="38"/>
      <c r="B113" s="39"/>
      <c r="C113" s="40"/>
      <c r="D113" s="240" t="s">
        <v>215</v>
      </c>
      <c r="E113" s="40"/>
      <c r="F113" s="244" t="s">
        <v>1664</v>
      </c>
      <c r="G113" s="40"/>
      <c r="H113" s="40"/>
      <c r="I113" s="147"/>
      <c r="J113" s="40"/>
      <c r="K113" s="40"/>
      <c r="L113" s="44"/>
      <c r="M113" s="242"/>
      <c r="N113" s="243"/>
      <c r="O113" s="84"/>
      <c r="P113" s="84"/>
      <c r="Q113" s="84"/>
      <c r="R113" s="84"/>
      <c r="S113" s="84"/>
      <c r="T113" s="85"/>
      <c r="U113" s="38"/>
      <c r="V113" s="38"/>
      <c r="W113" s="38"/>
      <c r="X113" s="38"/>
      <c r="Y113" s="38"/>
      <c r="Z113" s="38"/>
      <c r="AA113" s="38"/>
      <c r="AB113" s="38"/>
      <c r="AC113" s="38"/>
      <c r="AD113" s="38"/>
      <c r="AE113" s="38"/>
      <c r="AT113" s="17" t="s">
        <v>215</v>
      </c>
      <c r="AU113" s="17" t="s">
        <v>83</v>
      </c>
    </row>
    <row r="114" s="13" customFormat="1">
      <c r="A114" s="13"/>
      <c r="B114" s="245"/>
      <c r="C114" s="246"/>
      <c r="D114" s="240" t="s">
        <v>217</v>
      </c>
      <c r="E114" s="247" t="s">
        <v>19</v>
      </c>
      <c r="F114" s="248" t="s">
        <v>1665</v>
      </c>
      <c r="G114" s="246"/>
      <c r="H114" s="247" t="s">
        <v>19</v>
      </c>
      <c r="I114" s="249"/>
      <c r="J114" s="246"/>
      <c r="K114" s="246"/>
      <c r="L114" s="250"/>
      <c r="M114" s="251"/>
      <c r="N114" s="252"/>
      <c r="O114" s="252"/>
      <c r="P114" s="252"/>
      <c r="Q114" s="252"/>
      <c r="R114" s="252"/>
      <c r="S114" s="252"/>
      <c r="T114" s="253"/>
      <c r="U114" s="13"/>
      <c r="V114" s="13"/>
      <c r="W114" s="13"/>
      <c r="X114" s="13"/>
      <c r="Y114" s="13"/>
      <c r="Z114" s="13"/>
      <c r="AA114" s="13"/>
      <c r="AB114" s="13"/>
      <c r="AC114" s="13"/>
      <c r="AD114" s="13"/>
      <c r="AE114" s="13"/>
      <c r="AT114" s="254" t="s">
        <v>217</v>
      </c>
      <c r="AU114" s="254" t="s">
        <v>83</v>
      </c>
      <c r="AV114" s="13" t="s">
        <v>81</v>
      </c>
      <c r="AW114" s="13" t="s">
        <v>35</v>
      </c>
      <c r="AX114" s="13" t="s">
        <v>74</v>
      </c>
      <c r="AY114" s="254" t="s">
        <v>204</v>
      </c>
    </row>
    <row r="115" s="14" customFormat="1">
      <c r="A115" s="14"/>
      <c r="B115" s="255"/>
      <c r="C115" s="256"/>
      <c r="D115" s="240" t="s">
        <v>217</v>
      </c>
      <c r="E115" s="257" t="s">
        <v>19</v>
      </c>
      <c r="F115" s="258" t="s">
        <v>394</v>
      </c>
      <c r="G115" s="256"/>
      <c r="H115" s="259">
        <v>32</v>
      </c>
      <c r="I115" s="260"/>
      <c r="J115" s="256"/>
      <c r="K115" s="256"/>
      <c r="L115" s="261"/>
      <c r="M115" s="262"/>
      <c r="N115" s="263"/>
      <c r="O115" s="263"/>
      <c r="P115" s="263"/>
      <c r="Q115" s="263"/>
      <c r="R115" s="263"/>
      <c r="S115" s="263"/>
      <c r="T115" s="264"/>
      <c r="U115" s="14"/>
      <c r="V115" s="14"/>
      <c r="W115" s="14"/>
      <c r="X115" s="14"/>
      <c r="Y115" s="14"/>
      <c r="Z115" s="14"/>
      <c r="AA115" s="14"/>
      <c r="AB115" s="14"/>
      <c r="AC115" s="14"/>
      <c r="AD115" s="14"/>
      <c r="AE115" s="14"/>
      <c r="AT115" s="265" t="s">
        <v>217</v>
      </c>
      <c r="AU115" s="265" t="s">
        <v>83</v>
      </c>
      <c r="AV115" s="14" t="s">
        <v>83</v>
      </c>
      <c r="AW115" s="14" t="s">
        <v>35</v>
      </c>
      <c r="AX115" s="14" t="s">
        <v>81</v>
      </c>
      <c r="AY115" s="265" t="s">
        <v>204</v>
      </c>
    </row>
    <row r="116" s="2" customFormat="1" ht="21.75" customHeight="1">
      <c r="A116" s="38"/>
      <c r="B116" s="39"/>
      <c r="C116" s="227" t="s">
        <v>205</v>
      </c>
      <c r="D116" s="227" t="s">
        <v>207</v>
      </c>
      <c r="E116" s="228" t="s">
        <v>1666</v>
      </c>
      <c r="F116" s="229" t="s">
        <v>1667</v>
      </c>
      <c r="G116" s="230" t="s">
        <v>210</v>
      </c>
      <c r="H116" s="231">
        <v>0.016</v>
      </c>
      <c r="I116" s="232"/>
      <c r="J116" s="233">
        <f>ROUND(I116*H116,2)</f>
        <v>0</v>
      </c>
      <c r="K116" s="229" t="s">
        <v>211</v>
      </c>
      <c r="L116" s="44"/>
      <c r="M116" s="234" t="s">
        <v>19</v>
      </c>
      <c r="N116" s="235" t="s">
        <v>45</v>
      </c>
      <c r="O116" s="84"/>
      <c r="P116" s="236">
        <f>O116*H116</f>
        <v>0</v>
      </c>
      <c r="Q116" s="236">
        <v>0</v>
      </c>
      <c r="R116" s="236">
        <f>Q116*H116</f>
        <v>0</v>
      </c>
      <c r="S116" s="236">
        <v>0</v>
      </c>
      <c r="T116" s="237">
        <f>S116*H116</f>
        <v>0</v>
      </c>
      <c r="U116" s="38"/>
      <c r="V116" s="38"/>
      <c r="W116" s="38"/>
      <c r="X116" s="38"/>
      <c r="Y116" s="38"/>
      <c r="Z116" s="38"/>
      <c r="AA116" s="38"/>
      <c r="AB116" s="38"/>
      <c r="AC116" s="38"/>
      <c r="AD116" s="38"/>
      <c r="AE116" s="38"/>
      <c r="AR116" s="238" t="s">
        <v>104</v>
      </c>
      <c r="AT116" s="238" t="s">
        <v>207</v>
      </c>
      <c r="AU116" s="238" t="s">
        <v>83</v>
      </c>
      <c r="AY116" s="17" t="s">
        <v>204</v>
      </c>
      <c r="BE116" s="239">
        <f>IF(N116="základní",J116,0)</f>
        <v>0</v>
      </c>
      <c r="BF116" s="239">
        <f>IF(N116="snížená",J116,0)</f>
        <v>0</v>
      </c>
      <c r="BG116" s="239">
        <f>IF(N116="zákl. přenesená",J116,0)</f>
        <v>0</v>
      </c>
      <c r="BH116" s="239">
        <f>IF(N116="sníž. přenesená",J116,0)</f>
        <v>0</v>
      </c>
      <c r="BI116" s="239">
        <f>IF(N116="nulová",J116,0)</f>
        <v>0</v>
      </c>
      <c r="BJ116" s="17" t="s">
        <v>81</v>
      </c>
      <c r="BK116" s="239">
        <f>ROUND(I116*H116,2)</f>
        <v>0</v>
      </c>
      <c r="BL116" s="17" t="s">
        <v>104</v>
      </c>
      <c r="BM116" s="238" t="s">
        <v>1891</v>
      </c>
    </row>
    <row r="117" s="2" customFormat="1">
      <c r="A117" s="38"/>
      <c r="B117" s="39"/>
      <c r="C117" s="40"/>
      <c r="D117" s="240" t="s">
        <v>213</v>
      </c>
      <c r="E117" s="40"/>
      <c r="F117" s="241" t="s">
        <v>1669</v>
      </c>
      <c r="G117" s="40"/>
      <c r="H117" s="40"/>
      <c r="I117" s="147"/>
      <c r="J117" s="40"/>
      <c r="K117" s="40"/>
      <c r="L117" s="44"/>
      <c r="M117" s="242"/>
      <c r="N117" s="243"/>
      <c r="O117" s="84"/>
      <c r="P117" s="84"/>
      <c r="Q117" s="84"/>
      <c r="R117" s="84"/>
      <c r="S117" s="84"/>
      <c r="T117" s="85"/>
      <c r="U117" s="38"/>
      <c r="V117" s="38"/>
      <c r="W117" s="38"/>
      <c r="X117" s="38"/>
      <c r="Y117" s="38"/>
      <c r="Z117" s="38"/>
      <c r="AA117" s="38"/>
      <c r="AB117" s="38"/>
      <c r="AC117" s="38"/>
      <c r="AD117" s="38"/>
      <c r="AE117" s="38"/>
      <c r="AT117" s="17" t="s">
        <v>213</v>
      </c>
      <c r="AU117" s="17" t="s">
        <v>83</v>
      </c>
    </row>
    <row r="118" s="2" customFormat="1">
      <c r="A118" s="38"/>
      <c r="B118" s="39"/>
      <c r="C118" s="40"/>
      <c r="D118" s="240" t="s">
        <v>215</v>
      </c>
      <c r="E118" s="40"/>
      <c r="F118" s="244" t="s">
        <v>224</v>
      </c>
      <c r="G118" s="40"/>
      <c r="H118" s="40"/>
      <c r="I118" s="147"/>
      <c r="J118" s="40"/>
      <c r="K118" s="40"/>
      <c r="L118" s="44"/>
      <c r="M118" s="242"/>
      <c r="N118" s="243"/>
      <c r="O118" s="84"/>
      <c r="P118" s="84"/>
      <c r="Q118" s="84"/>
      <c r="R118" s="84"/>
      <c r="S118" s="84"/>
      <c r="T118" s="85"/>
      <c r="U118" s="38"/>
      <c r="V118" s="38"/>
      <c r="W118" s="38"/>
      <c r="X118" s="38"/>
      <c r="Y118" s="38"/>
      <c r="Z118" s="38"/>
      <c r="AA118" s="38"/>
      <c r="AB118" s="38"/>
      <c r="AC118" s="38"/>
      <c r="AD118" s="38"/>
      <c r="AE118" s="38"/>
      <c r="AT118" s="17" t="s">
        <v>215</v>
      </c>
      <c r="AU118" s="17" t="s">
        <v>83</v>
      </c>
    </row>
    <row r="119" s="13" customFormat="1">
      <c r="A119" s="13"/>
      <c r="B119" s="245"/>
      <c r="C119" s="246"/>
      <c r="D119" s="240" t="s">
        <v>217</v>
      </c>
      <c r="E119" s="247" t="s">
        <v>19</v>
      </c>
      <c r="F119" s="248" t="s">
        <v>1649</v>
      </c>
      <c r="G119" s="246"/>
      <c r="H119" s="247" t="s">
        <v>19</v>
      </c>
      <c r="I119" s="249"/>
      <c r="J119" s="246"/>
      <c r="K119" s="246"/>
      <c r="L119" s="250"/>
      <c r="M119" s="251"/>
      <c r="N119" s="252"/>
      <c r="O119" s="252"/>
      <c r="P119" s="252"/>
      <c r="Q119" s="252"/>
      <c r="R119" s="252"/>
      <c r="S119" s="252"/>
      <c r="T119" s="253"/>
      <c r="U119" s="13"/>
      <c r="V119" s="13"/>
      <c r="W119" s="13"/>
      <c r="X119" s="13"/>
      <c r="Y119" s="13"/>
      <c r="Z119" s="13"/>
      <c r="AA119" s="13"/>
      <c r="AB119" s="13"/>
      <c r="AC119" s="13"/>
      <c r="AD119" s="13"/>
      <c r="AE119" s="13"/>
      <c r="AT119" s="254" t="s">
        <v>217</v>
      </c>
      <c r="AU119" s="254" t="s">
        <v>83</v>
      </c>
      <c r="AV119" s="13" t="s">
        <v>81</v>
      </c>
      <c r="AW119" s="13" t="s">
        <v>35</v>
      </c>
      <c r="AX119" s="13" t="s">
        <v>74</v>
      </c>
      <c r="AY119" s="254" t="s">
        <v>204</v>
      </c>
    </row>
    <row r="120" s="14" customFormat="1">
      <c r="A120" s="14"/>
      <c r="B120" s="255"/>
      <c r="C120" s="256"/>
      <c r="D120" s="240" t="s">
        <v>217</v>
      </c>
      <c r="E120" s="257" t="s">
        <v>19</v>
      </c>
      <c r="F120" s="258" t="s">
        <v>1892</v>
      </c>
      <c r="G120" s="256"/>
      <c r="H120" s="259">
        <v>0.016</v>
      </c>
      <c r="I120" s="260"/>
      <c r="J120" s="256"/>
      <c r="K120" s="256"/>
      <c r="L120" s="261"/>
      <c r="M120" s="262"/>
      <c r="N120" s="263"/>
      <c r="O120" s="263"/>
      <c r="P120" s="263"/>
      <c r="Q120" s="263"/>
      <c r="R120" s="263"/>
      <c r="S120" s="263"/>
      <c r="T120" s="264"/>
      <c r="U120" s="14"/>
      <c r="V120" s="14"/>
      <c r="W120" s="14"/>
      <c r="X120" s="14"/>
      <c r="Y120" s="14"/>
      <c r="Z120" s="14"/>
      <c r="AA120" s="14"/>
      <c r="AB120" s="14"/>
      <c r="AC120" s="14"/>
      <c r="AD120" s="14"/>
      <c r="AE120" s="14"/>
      <c r="AT120" s="265" t="s">
        <v>217</v>
      </c>
      <c r="AU120" s="265" t="s">
        <v>83</v>
      </c>
      <c r="AV120" s="14" t="s">
        <v>83</v>
      </c>
      <c r="AW120" s="14" t="s">
        <v>35</v>
      </c>
      <c r="AX120" s="14" t="s">
        <v>81</v>
      </c>
      <c r="AY120" s="265" t="s">
        <v>204</v>
      </c>
    </row>
    <row r="121" s="2" customFormat="1" ht="21.75" customHeight="1">
      <c r="A121" s="38"/>
      <c r="B121" s="39"/>
      <c r="C121" s="227" t="s">
        <v>242</v>
      </c>
      <c r="D121" s="227" t="s">
        <v>207</v>
      </c>
      <c r="E121" s="228" t="s">
        <v>208</v>
      </c>
      <c r="F121" s="229" t="s">
        <v>209</v>
      </c>
      <c r="G121" s="230" t="s">
        <v>210</v>
      </c>
      <c r="H121" s="231">
        <v>0.016</v>
      </c>
      <c r="I121" s="232"/>
      <c r="J121" s="233">
        <f>ROUND(I121*H121,2)</f>
        <v>0</v>
      </c>
      <c r="K121" s="229" t="s">
        <v>211</v>
      </c>
      <c r="L121" s="44"/>
      <c r="M121" s="234" t="s">
        <v>19</v>
      </c>
      <c r="N121" s="235" t="s">
        <v>45</v>
      </c>
      <c r="O121" s="84"/>
      <c r="P121" s="236">
        <f>O121*H121</f>
        <v>0</v>
      </c>
      <c r="Q121" s="236">
        <v>0</v>
      </c>
      <c r="R121" s="236">
        <f>Q121*H121</f>
        <v>0</v>
      </c>
      <c r="S121" s="236">
        <v>0</v>
      </c>
      <c r="T121" s="237">
        <f>S121*H121</f>
        <v>0</v>
      </c>
      <c r="U121" s="38"/>
      <c r="V121" s="38"/>
      <c r="W121" s="38"/>
      <c r="X121" s="38"/>
      <c r="Y121" s="38"/>
      <c r="Z121" s="38"/>
      <c r="AA121" s="38"/>
      <c r="AB121" s="38"/>
      <c r="AC121" s="38"/>
      <c r="AD121" s="38"/>
      <c r="AE121" s="38"/>
      <c r="AR121" s="238" t="s">
        <v>104</v>
      </c>
      <c r="AT121" s="238" t="s">
        <v>207</v>
      </c>
      <c r="AU121" s="238" t="s">
        <v>83</v>
      </c>
      <c r="AY121" s="17" t="s">
        <v>204</v>
      </c>
      <c r="BE121" s="239">
        <f>IF(N121="základní",J121,0)</f>
        <v>0</v>
      </c>
      <c r="BF121" s="239">
        <f>IF(N121="snížená",J121,0)</f>
        <v>0</v>
      </c>
      <c r="BG121" s="239">
        <f>IF(N121="zákl. přenesená",J121,0)</f>
        <v>0</v>
      </c>
      <c r="BH121" s="239">
        <f>IF(N121="sníž. přenesená",J121,0)</f>
        <v>0</v>
      </c>
      <c r="BI121" s="239">
        <f>IF(N121="nulová",J121,0)</f>
        <v>0</v>
      </c>
      <c r="BJ121" s="17" t="s">
        <v>81</v>
      </c>
      <c r="BK121" s="239">
        <f>ROUND(I121*H121,2)</f>
        <v>0</v>
      </c>
      <c r="BL121" s="17" t="s">
        <v>104</v>
      </c>
      <c r="BM121" s="238" t="s">
        <v>1893</v>
      </c>
    </row>
    <row r="122" s="2" customFormat="1">
      <c r="A122" s="38"/>
      <c r="B122" s="39"/>
      <c r="C122" s="40"/>
      <c r="D122" s="240" t="s">
        <v>213</v>
      </c>
      <c r="E122" s="40"/>
      <c r="F122" s="241" t="s">
        <v>214</v>
      </c>
      <c r="G122" s="40"/>
      <c r="H122" s="40"/>
      <c r="I122" s="147"/>
      <c r="J122" s="40"/>
      <c r="K122" s="40"/>
      <c r="L122" s="44"/>
      <c r="M122" s="242"/>
      <c r="N122" s="243"/>
      <c r="O122" s="84"/>
      <c r="P122" s="84"/>
      <c r="Q122" s="84"/>
      <c r="R122" s="84"/>
      <c r="S122" s="84"/>
      <c r="T122" s="85"/>
      <c r="U122" s="38"/>
      <c r="V122" s="38"/>
      <c r="W122" s="38"/>
      <c r="X122" s="38"/>
      <c r="Y122" s="38"/>
      <c r="Z122" s="38"/>
      <c r="AA122" s="38"/>
      <c r="AB122" s="38"/>
      <c r="AC122" s="38"/>
      <c r="AD122" s="38"/>
      <c r="AE122" s="38"/>
      <c r="AT122" s="17" t="s">
        <v>213</v>
      </c>
      <c r="AU122" s="17" t="s">
        <v>83</v>
      </c>
    </row>
    <row r="123" s="2" customFormat="1">
      <c r="A123" s="38"/>
      <c r="B123" s="39"/>
      <c r="C123" s="40"/>
      <c r="D123" s="240" t="s">
        <v>215</v>
      </c>
      <c r="E123" s="40"/>
      <c r="F123" s="244" t="s">
        <v>216</v>
      </c>
      <c r="G123" s="40"/>
      <c r="H123" s="40"/>
      <c r="I123" s="147"/>
      <c r="J123" s="40"/>
      <c r="K123" s="40"/>
      <c r="L123" s="44"/>
      <c r="M123" s="242"/>
      <c r="N123" s="243"/>
      <c r="O123" s="84"/>
      <c r="P123" s="84"/>
      <c r="Q123" s="84"/>
      <c r="R123" s="84"/>
      <c r="S123" s="84"/>
      <c r="T123" s="85"/>
      <c r="U123" s="38"/>
      <c r="V123" s="38"/>
      <c r="W123" s="38"/>
      <c r="X123" s="38"/>
      <c r="Y123" s="38"/>
      <c r="Z123" s="38"/>
      <c r="AA123" s="38"/>
      <c r="AB123" s="38"/>
      <c r="AC123" s="38"/>
      <c r="AD123" s="38"/>
      <c r="AE123" s="38"/>
      <c r="AT123" s="17" t="s">
        <v>215</v>
      </c>
      <c r="AU123" s="17" t="s">
        <v>83</v>
      </c>
    </row>
    <row r="124" s="13" customFormat="1">
      <c r="A124" s="13"/>
      <c r="B124" s="245"/>
      <c r="C124" s="246"/>
      <c r="D124" s="240" t="s">
        <v>217</v>
      </c>
      <c r="E124" s="247" t="s">
        <v>19</v>
      </c>
      <c r="F124" s="248" t="s">
        <v>1649</v>
      </c>
      <c r="G124" s="246"/>
      <c r="H124" s="247" t="s">
        <v>19</v>
      </c>
      <c r="I124" s="249"/>
      <c r="J124" s="246"/>
      <c r="K124" s="246"/>
      <c r="L124" s="250"/>
      <c r="M124" s="251"/>
      <c r="N124" s="252"/>
      <c r="O124" s="252"/>
      <c r="P124" s="252"/>
      <c r="Q124" s="252"/>
      <c r="R124" s="252"/>
      <c r="S124" s="252"/>
      <c r="T124" s="253"/>
      <c r="U124" s="13"/>
      <c r="V124" s="13"/>
      <c r="W124" s="13"/>
      <c r="X124" s="13"/>
      <c r="Y124" s="13"/>
      <c r="Z124" s="13"/>
      <c r="AA124" s="13"/>
      <c r="AB124" s="13"/>
      <c r="AC124" s="13"/>
      <c r="AD124" s="13"/>
      <c r="AE124" s="13"/>
      <c r="AT124" s="254" t="s">
        <v>217</v>
      </c>
      <c r="AU124" s="254" t="s">
        <v>83</v>
      </c>
      <c r="AV124" s="13" t="s">
        <v>81</v>
      </c>
      <c r="AW124" s="13" t="s">
        <v>35</v>
      </c>
      <c r="AX124" s="13" t="s">
        <v>74</v>
      </c>
      <c r="AY124" s="254" t="s">
        <v>204</v>
      </c>
    </row>
    <row r="125" s="14" customFormat="1">
      <c r="A125" s="14"/>
      <c r="B125" s="255"/>
      <c r="C125" s="256"/>
      <c r="D125" s="240" t="s">
        <v>217</v>
      </c>
      <c r="E125" s="257" t="s">
        <v>19</v>
      </c>
      <c r="F125" s="258" t="s">
        <v>1892</v>
      </c>
      <c r="G125" s="256"/>
      <c r="H125" s="259">
        <v>0.016</v>
      </c>
      <c r="I125" s="260"/>
      <c r="J125" s="256"/>
      <c r="K125" s="256"/>
      <c r="L125" s="261"/>
      <c r="M125" s="262"/>
      <c r="N125" s="263"/>
      <c r="O125" s="263"/>
      <c r="P125" s="263"/>
      <c r="Q125" s="263"/>
      <c r="R125" s="263"/>
      <c r="S125" s="263"/>
      <c r="T125" s="264"/>
      <c r="U125" s="14"/>
      <c r="V125" s="14"/>
      <c r="W125" s="14"/>
      <c r="X125" s="14"/>
      <c r="Y125" s="14"/>
      <c r="Z125" s="14"/>
      <c r="AA125" s="14"/>
      <c r="AB125" s="14"/>
      <c r="AC125" s="14"/>
      <c r="AD125" s="14"/>
      <c r="AE125" s="14"/>
      <c r="AT125" s="265" t="s">
        <v>217</v>
      </c>
      <c r="AU125" s="265" t="s">
        <v>83</v>
      </c>
      <c r="AV125" s="14" t="s">
        <v>83</v>
      </c>
      <c r="AW125" s="14" t="s">
        <v>35</v>
      </c>
      <c r="AX125" s="14" t="s">
        <v>81</v>
      </c>
      <c r="AY125" s="265" t="s">
        <v>204</v>
      </c>
    </row>
    <row r="126" s="2" customFormat="1" ht="21.75" customHeight="1">
      <c r="A126" s="38"/>
      <c r="B126" s="39"/>
      <c r="C126" s="227" t="s">
        <v>247</v>
      </c>
      <c r="D126" s="227" t="s">
        <v>207</v>
      </c>
      <c r="E126" s="228" t="s">
        <v>1672</v>
      </c>
      <c r="F126" s="229" t="s">
        <v>1673</v>
      </c>
      <c r="G126" s="230" t="s">
        <v>1674</v>
      </c>
      <c r="H126" s="231">
        <v>4</v>
      </c>
      <c r="I126" s="232"/>
      <c r="J126" s="233">
        <f>ROUND(I126*H126,2)</f>
        <v>0</v>
      </c>
      <c r="K126" s="229" t="s">
        <v>211</v>
      </c>
      <c r="L126" s="44"/>
      <c r="M126" s="234" t="s">
        <v>19</v>
      </c>
      <c r="N126" s="235" t="s">
        <v>45</v>
      </c>
      <c r="O126" s="84"/>
      <c r="P126" s="236">
        <f>O126*H126</f>
        <v>0</v>
      </c>
      <c r="Q126" s="236">
        <v>0</v>
      </c>
      <c r="R126" s="236">
        <f>Q126*H126</f>
        <v>0</v>
      </c>
      <c r="S126" s="236">
        <v>0</v>
      </c>
      <c r="T126" s="237">
        <f>S126*H126</f>
        <v>0</v>
      </c>
      <c r="U126" s="38"/>
      <c r="V126" s="38"/>
      <c r="W126" s="38"/>
      <c r="X126" s="38"/>
      <c r="Y126" s="38"/>
      <c r="Z126" s="38"/>
      <c r="AA126" s="38"/>
      <c r="AB126" s="38"/>
      <c r="AC126" s="38"/>
      <c r="AD126" s="38"/>
      <c r="AE126" s="38"/>
      <c r="AR126" s="238" t="s">
        <v>104</v>
      </c>
      <c r="AT126" s="238" t="s">
        <v>207</v>
      </c>
      <c r="AU126" s="238" t="s">
        <v>83</v>
      </c>
      <c r="AY126" s="17" t="s">
        <v>204</v>
      </c>
      <c r="BE126" s="239">
        <f>IF(N126="základní",J126,0)</f>
        <v>0</v>
      </c>
      <c r="BF126" s="239">
        <f>IF(N126="snížená",J126,0)</f>
        <v>0</v>
      </c>
      <c r="BG126" s="239">
        <f>IF(N126="zákl. přenesená",J126,0)</f>
        <v>0</v>
      </c>
      <c r="BH126" s="239">
        <f>IF(N126="sníž. přenesená",J126,0)</f>
        <v>0</v>
      </c>
      <c r="BI126" s="239">
        <f>IF(N126="nulová",J126,0)</f>
        <v>0</v>
      </c>
      <c r="BJ126" s="17" t="s">
        <v>81</v>
      </c>
      <c r="BK126" s="239">
        <f>ROUND(I126*H126,2)</f>
        <v>0</v>
      </c>
      <c r="BL126" s="17" t="s">
        <v>104</v>
      </c>
      <c r="BM126" s="238" t="s">
        <v>1894</v>
      </c>
    </row>
    <row r="127" s="2" customFormat="1">
      <c r="A127" s="38"/>
      <c r="B127" s="39"/>
      <c r="C127" s="40"/>
      <c r="D127" s="240" t="s">
        <v>213</v>
      </c>
      <c r="E127" s="40"/>
      <c r="F127" s="241" t="s">
        <v>1676</v>
      </c>
      <c r="G127" s="40"/>
      <c r="H127" s="40"/>
      <c r="I127" s="147"/>
      <c r="J127" s="40"/>
      <c r="K127" s="40"/>
      <c r="L127" s="44"/>
      <c r="M127" s="242"/>
      <c r="N127" s="243"/>
      <c r="O127" s="84"/>
      <c r="P127" s="84"/>
      <c r="Q127" s="84"/>
      <c r="R127" s="84"/>
      <c r="S127" s="84"/>
      <c r="T127" s="85"/>
      <c r="U127" s="38"/>
      <c r="V127" s="38"/>
      <c r="W127" s="38"/>
      <c r="X127" s="38"/>
      <c r="Y127" s="38"/>
      <c r="Z127" s="38"/>
      <c r="AA127" s="38"/>
      <c r="AB127" s="38"/>
      <c r="AC127" s="38"/>
      <c r="AD127" s="38"/>
      <c r="AE127" s="38"/>
      <c r="AT127" s="17" t="s">
        <v>213</v>
      </c>
      <c r="AU127" s="17" t="s">
        <v>83</v>
      </c>
    </row>
    <row r="128" s="2" customFormat="1">
      <c r="A128" s="38"/>
      <c r="B128" s="39"/>
      <c r="C128" s="40"/>
      <c r="D128" s="240" t="s">
        <v>215</v>
      </c>
      <c r="E128" s="40"/>
      <c r="F128" s="244" t="s">
        <v>1677</v>
      </c>
      <c r="G128" s="40"/>
      <c r="H128" s="40"/>
      <c r="I128" s="147"/>
      <c r="J128" s="40"/>
      <c r="K128" s="40"/>
      <c r="L128" s="44"/>
      <c r="M128" s="242"/>
      <c r="N128" s="243"/>
      <c r="O128" s="84"/>
      <c r="P128" s="84"/>
      <c r="Q128" s="84"/>
      <c r="R128" s="84"/>
      <c r="S128" s="84"/>
      <c r="T128" s="85"/>
      <c r="U128" s="38"/>
      <c r="V128" s="38"/>
      <c r="W128" s="38"/>
      <c r="X128" s="38"/>
      <c r="Y128" s="38"/>
      <c r="Z128" s="38"/>
      <c r="AA128" s="38"/>
      <c r="AB128" s="38"/>
      <c r="AC128" s="38"/>
      <c r="AD128" s="38"/>
      <c r="AE128" s="38"/>
      <c r="AT128" s="17" t="s">
        <v>215</v>
      </c>
      <c r="AU128" s="17" t="s">
        <v>83</v>
      </c>
    </row>
    <row r="129" s="13" customFormat="1">
      <c r="A129" s="13"/>
      <c r="B129" s="245"/>
      <c r="C129" s="246"/>
      <c r="D129" s="240" t="s">
        <v>217</v>
      </c>
      <c r="E129" s="247" t="s">
        <v>19</v>
      </c>
      <c r="F129" s="248" t="s">
        <v>1649</v>
      </c>
      <c r="G129" s="246"/>
      <c r="H129" s="247" t="s">
        <v>19</v>
      </c>
      <c r="I129" s="249"/>
      <c r="J129" s="246"/>
      <c r="K129" s="246"/>
      <c r="L129" s="250"/>
      <c r="M129" s="251"/>
      <c r="N129" s="252"/>
      <c r="O129" s="252"/>
      <c r="P129" s="252"/>
      <c r="Q129" s="252"/>
      <c r="R129" s="252"/>
      <c r="S129" s="252"/>
      <c r="T129" s="253"/>
      <c r="U129" s="13"/>
      <c r="V129" s="13"/>
      <c r="W129" s="13"/>
      <c r="X129" s="13"/>
      <c r="Y129" s="13"/>
      <c r="Z129" s="13"/>
      <c r="AA129" s="13"/>
      <c r="AB129" s="13"/>
      <c r="AC129" s="13"/>
      <c r="AD129" s="13"/>
      <c r="AE129" s="13"/>
      <c r="AT129" s="254" t="s">
        <v>217</v>
      </c>
      <c r="AU129" s="254" t="s">
        <v>83</v>
      </c>
      <c r="AV129" s="13" t="s">
        <v>81</v>
      </c>
      <c r="AW129" s="13" t="s">
        <v>35</v>
      </c>
      <c r="AX129" s="13" t="s">
        <v>74</v>
      </c>
      <c r="AY129" s="254" t="s">
        <v>204</v>
      </c>
    </row>
    <row r="130" s="14" customFormat="1">
      <c r="A130" s="14"/>
      <c r="B130" s="255"/>
      <c r="C130" s="256"/>
      <c r="D130" s="240" t="s">
        <v>217</v>
      </c>
      <c r="E130" s="257" t="s">
        <v>19</v>
      </c>
      <c r="F130" s="258" t="s">
        <v>1678</v>
      </c>
      <c r="G130" s="256"/>
      <c r="H130" s="259">
        <v>4</v>
      </c>
      <c r="I130" s="260"/>
      <c r="J130" s="256"/>
      <c r="K130" s="256"/>
      <c r="L130" s="261"/>
      <c r="M130" s="262"/>
      <c r="N130" s="263"/>
      <c r="O130" s="263"/>
      <c r="P130" s="263"/>
      <c r="Q130" s="263"/>
      <c r="R130" s="263"/>
      <c r="S130" s="263"/>
      <c r="T130" s="264"/>
      <c r="U130" s="14"/>
      <c r="V130" s="14"/>
      <c r="W130" s="14"/>
      <c r="X130" s="14"/>
      <c r="Y130" s="14"/>
      <c r="Z130" s="14"/>
      <c r="AA130" s="14"/>
      <c r="AB130" s="14"/>
      <c r="AC130" s="14"/>
      <c r="AD130" s="14"/>
      <c r="AE130" s="14"/>
      <c r="AT130" s="265" t="s">
        <v>217</v>
      </c>
      <c r="AU130" s="265" t="s">
        <v>83</v>
      </c>
      <c r="AV130" s="14" t="s">
        <v>83</v>
      </c>
      <c r="AW130" s="14" t="s">
        <v>35</v>
      </c>
      <c r="AX130" s="14" t="s">
        <v>81</v>
      </c>
      <c r="AY130" s="265" t="s">
        <v>204</v>
      </c>
    </row>
    <row r="131" s="12" customFormat="1" ht="25.92" customHeight="1">
      <c r="A131" s="12"/>
      <c r="B131" s="211"/>
      <c r="C131" s="212"/>
      <c r="D131" s="213" t="s">
        <v>73</v>
      </c>
      <c r="E131" s="214" t="s">
        <v>762</v>
      </c>
      <c r="F131" s="214" t="s">
        <v>763</v>
      </c>
      <c r="G131" s="212"/>
      <c r="H131" s="212"/>
      <c r="I131" s="215"/>
      <c r="J131" s="216">
        <f>BK131</f>
        <v>0</v>
      </c>
      <c r="K131" s="212"/>
      <c r="L131" s="217"/>
      <c r="M131" s="218"/>
      <c r="N131" s="219"/>
      <c r="O131" s="219"/>
      <c r="P131" s="220">
        <f>SUM(P132:P137)</f>
        <v>0</v>
      </c>
      <c r="Q131" s="219"/>
      <c r="R131" s="220">
        <f>SUM(R132:R137)</f>
        <v>0</v>
      </c>
      <c r="S131" s="219"/>
      <c r="T131" s="221">
        <f>SUM(T132:T137)</f>
        <v>0</v>
      </c>
      <c r="U131" s="12"/>
      <c r="V131" s="12"/>
      <c r="W131" s="12"/>
      <c r="X131" s="12"/>
      <c r="Y131" s="12"/>
      <c r="Z131" s="12"/>
      <c r="AA131" s="12"/>
      <c r="AB131" s="12"/>
      <c r="AC131" s="12"/>
      <c r="AD131" s="12"/>
      <c r="AE131" s="12"/>
      <c r="AR131" s="222" t="s">
        <v>104</v>
      </c>
      <c r="AT131" s="223" t="s">
        <v>73</v>
      </c>
      <c r="AU131" s="223" t="s">
        <v>74</v>
      </c>
      <c r="AY131" s="222" t="s">
        <v>204</v>
      </c>
      <c r="BK131" s="224">
        <f>SUM(BK132:BK137)</f>
        <v>0</v>
      </c>
    </row>
    <row r="132" s="2" customFormat="1" ht="21.75" customHeight="1">
      <c r="A132" s="38"/>
      <c r="B132" s="39"/>
      <c r="C132" s="227" t="s">
        <v>252</v>
      </c>
      <c r="D132" s="227" t="s">
        <v>207</v>
      </c>
      <c r="E132" s="228" t="s">
        <v>425</v>
      </c>
      <c r="F132" s="229" t="s">
        <v>768</v>
      </c>
      <c r="G132" s="230" t="s">
        <v>250</v>
      </c>
      <c r="H132" s="231">
        <v>41.582999999999998</v>
      </c>
      <c r="I132" s="232"/>
      <c r="J132" s="233">
        <f>ROUND(I132*H132,2)</f>
        <v>0</v>
      </c>
      <c r="K132" s="229" t="s">
        <v>211</v>
      </c>
      <c r="L132" s="44"/>
      <c r="M132" s="234" t="s">
        <v>19</v>
      </c>
      <c r="N132" s="235" t="s">
        <v>45</v>
      </c>
      <c r="O132" s="84"/>
      <c r="P132" s="236">
        <f>O132*H132</f>
        <v>0</v>
      </c>
      <c r="Q132" s="236">
        <v>0</v>
      </c>
      <c r="R132" s="236">
        <f>Q132*H132</f>
        <v>0</v>
      </c>
      <c r="S132" s="236">
        <v>0</v>
      </c>
      <c r="T132" s="237">
        <f>S132*H132</f>
        <v>0</v>
      </c>
      <c r="U132" s="38"/>
      <c r="V132" s="38"/>
      <c r="W132" s="38"/>
      <c r="X132" s="38"/>
      <c r="Y132" s="38"/>
      <c r="Z132" s="38"/>
      <c r="AA132" s="38"/>
      <c r="AB132" s="38"/>
      <c r="AC132" s="38"/>
      <c r="AD132" s="38"/>
      <c r="AE132" s="38"/>
      <c r="AR132" s="238" t="s">
        <v>769</v>
      </c>
      <c r="AT132" s="238" t="s">
        <v>207</v>
      </c>
      <c r="AU132" s="238" t="s">
        <v>81</v>
      </c>
      <c r="AY132" s="17" t="s">
        <v>204</v>
      </c>
      <c r="BE132" s="239">
        <f>IF(N132="základní",J132,0)</f>
        <v>0</v>
      </c>
      <c r="BF132" s="239">
        <f>IF(N132="snížená",J132,0)</f>
        <v>0</v>
      </c>
      <c r="BG132" s="239">
        <f>IF(N132="zákl. přenesená",J132,0)</f>
        <v>0</v>
      </c>
      <c r="BH132" s="239">
        <f>IF(N132="sníž. přenesená",J132,0)</f>
        <v>0</v>
      </c>
      <c r="BI132" s="239">
        <f>IF(N132="nulová",J132,0)</f>
        <v>0</v>
      </c>
      <c r="BJ132" s="17" t="s">
        <v>81</v>
      </c>
      <c r="BK132" s="239">
        <f>ROUND(I132*H132,2)</f>
        <v>0</v>
      </c>
      <c r="BL132" s="17" t="s">
        <v>769</v>
      </c>
      <c r="BM132" s="238" t="s">
        <v>1895</v>
      </c>
    </row>
    <row r="133" s="2" customFormat="1">
      <c r="A133" s="38"/>
      <c r="B133" s="39"/>
      <c r="C133" s="40"/>
      <c r="D133" s="240" t="s">
        <v>213</v>
      </c>
      <c r="E133" s="40"/>
      <c r="F133" s="241" t="s">
        <v>428</v>
      </c>
      <c r="G133" s="40"/>
      <c r="H133" s="40"/>
      <c r="I133" s="147"/>
      <c r="J133" s="40"/>
      <c r="K133" s="40"/>
      <c r="L133" s="44"/>
      <c r="M133" s="242"/>
      <c r="N133" s="243"/>
      <c r="O133" s="84"/>
      <c r="P133" s="84"/>
      <c r="Q133" s="84"/>
      <c r="R133" s="84"/>
      <c r="S133" s="84"/>
      <c r="T133" s="85"/>
      <c r="U133" s="38"/>
      <c r="V133" s="38"/>
      <c r="W133" s="38"/>
      <c r="X133" s="38"/>
      <c r="Y133" s="38"/>
      <c r="Z133" s="38"/>
      <c r="AA133" s="38"/>
      <c r="AB133" s="38"/>
      <c r="AC133" s="38"/>
      <c r="AD133" s="38"/>
      <c r="AE133" s="38"/>
      <c r="AT133" s="17" t="s">
        <v>213</v>
      </c>
      <c r="AU133" s="17" t="s">
        <v>81</v>
      </c>
    </row>
    <row r="134" s="2" customFormat="1">
      <c r="A134" s="38"/>
      <c r="B134" s="39"/>
      <c r="C134" s="40"/>
      <c r="D134" s="240" t="s">
        <v>215</v>
      </c>
      <c r="E134" s="40"/>
      <c r="F134" s="244" t="s">
        <v>429</v>
      </c>
      <c r="G134" s="40"/>
      <c r="H134" s="40"/>
      <c r="I134" s="147"/>
      <c r="J134" s="40"/>
      <c r="K134" s="40"/>
      <c r="L134" s="44"/>
      <c r="M134" s="242"/>
      <c r="N134" s="243"/>
      <c r="O134" s="84"/>
      <c r="P134" s="84"/>
      <c r="Q134" s="84"/>
      <c r="R134" s="84"/>
      <c r="S134" s="84"/>
      <c r="T134" s="85"/>
      <c r="U134" s="38"/>
      <c r="V134" s="38"/>
      <c r="W134" s="38"/>
      <c r="X134" s="38"/>
      <c r="Y134" s="38"/>
      <c r="Z134" s="38"/>
      <c r="AA134" s="38"/>
      <c r="AB134" s="38"/>
      <c r="AC134" s="38"/>
      <c r="AD134" s="38"/>
      <c r="AE134" s="38"/>
      <c r="AT134" s="17" t="s">
        <v>215</v>
      </c>
      <c r="AU134" s="17" t="s">
        <v>81</v>
      </c>
    </row>
    <row r="135" s="2" customFormat="1">
      <c r="A135" s="38"/>
      <c r="B135" s="39"/>
      <c r="C135" s="40"/>
      <c r="D135" s="240" t="s">
        <v>240</v>
      </c>
      <c r="E135" s="40"/>
      <c r="F135" s="244" t="s">
        <v>280</v>
      </c>
      <c r="G135" s="40"/>
      <c r="H135" s="40"/>
      <c r="I135" s="147"/>
      <c r="J135" s="40"/>
      <c r="K135" s="40"/>
      <c r="L135" s="44"/>
      <c r="M135" s="242"/>
      <c r="N135" s="243"/>
      <c r="O135" s="84"/>
      <c r="P135" s="84"/>
      <c r="Q135" s="84"/>
      <c r="R135" s="84"/>
      <c r="S135" s="84"/>
      <c r="T135" s="85"/>
      <c r="U135" s="38"/>
      <c r="V135" s="38"/>
      <c r="W135" s="38"/>
      <c r="X135" s="38"/>
      <c r="Y135" s="38"/>
      <c r="Z135" s="38"/>
      <c r="AA135" s="38"/>
      <c r="AB135" s="38"/>
      <c r="AC135" s="38"/>
      <c r="AD135" s="38"/>
      <c r="AE135" s="38"/>
      <c r="AT135" s="17" t="s">
        <v>240</v>
      </c>
      <c r="AU135" s="17" t="s">
        <v>81</v>
      </c>
    </row>
    <row r="136" s="13" customFormat="1">
      <c r="A136" s="13"/>
      <c r="B136" s="245"/>
      <c r="C136" s="246"/>
      <c r="D136" s="240" t="s">
        <v>217</v>
      </c>
      <c r="E136" s="247" t="s">
        <v>19</v>
      </c>
      <c r="F136" s="248" t="s">
        <v>1680</v>
      </c>
      <c r="G136" s="246"/>
      <c r="H136" s="247" t="s">
        <v>19</v>
      </c>
      <c r="I136" s="249"/>
      <c r="J136" s="246"/>
      <c r="K136" s="246"/>
      <c r="L136" s="250"/>
      <c r="M136" s="251"/>
      <c r="N136" s="252"/>
      <c r="O136" s="252"/>
      <c r="P136" s="252"/>
      <c r="Q136" s="252"/>
      <c r="R136" s="252"/>
      <c r="S136" s="252"/>
      <c r="T136" s="253"/>
      <c r="U136" s="13"/>
      <c r="V136" s="13"/>
      <c r="W136" s="13"/>
      <c r="X136" s="13"/>
      <c r="Y136" s="13"/>
      <c r="Z136" s="13"/>
      <c r="AA136" s="13"/>
      <c r="AB136" s="13"/>
      <c r="AC136" s="13"/>
      <c r="AD136" s="13"/>
      <c r="AE136" s="13"/>
      <c r="AT136" s="254" t="s">
        <v>217</v>
      </c>
      <c r="AU136" s="254" t="s">
        <v>81</v>
      </c>
      <c r="AV136" s="13" t="s">
        <v>81</v>
      </c>
      <c r="AW136" s="13" t="s">
        <v>35</v>
      </c>
      <c r="AX136" s="13" t="s">
        <v>74</v>
      </c>
      <c r="AY136" s="254" t="s">
        <v>204</v>
      </c>
    </row>
    <row r="137" s="14" customFormat="1">
      <c r="A137" s="14"/>
      <c r="B137" s="255"/>
      <c r="C137" s="256"/>
      <c r="D137" s="240" t="s">
        <v>217</v>
      </c>
      <c r="E137" s="257" t="s">
        <v>19</v>
      </c>
      <c r="F137" s="258" t="s">
        <v>1896</v>
      </c>
      <c r="G137" s="256"/>
      <c r="H137" s="259">
        <v>41.582999999999998</v>
      </c>
      <c r="I137" s="260"/>
      <c r="J137" s="256"/>
      <c r="K137" s="256"/>
      <c r="L137" s="261"/>
      <c r="M137" s="287"/>
      <c r="N137" s="288"/>
      <c r="O137" s="288"/>
      <c r="P137" s="288"/>
      <c r="Q137" s="288"/>
      <c r="R137" s="288"/>
      <c r="S137" s="288"/>
      <c r="T137" s="289"/>
      <c r="U137" s="14"/>
      <c r="V137" s="14"/>
      <c r="W137" s="14"/>
      <c r="X137" s="14"/>
      <c r="Y137" s="14"/>
      <c r="Z137" s="14"/>
      <c r="AA137" s="14"/>
      <c r="AB137" s="14"/>
      <c r="AC137" s="14"/>
      <c r="AD137" s="14"/>
      <c r="AE137" s="14"/>
      <c r="AT137" s="265" t="s">
        <v>217</v>
      </c>
      <c r="AU137" s="265" t="s">
        <v>81</v>
      </c>
      <c r="AV137" s="14" t="s">
        <v>83</v>
      </c>
      <c r="AW137" s="14" t="s">
        <v>35</v>
      </c>
      <c r="AX137" s="14" t="s">
        <v>81</v>
      </c>
      <c r="AY137" s="265" t="s">
        <v>204</v>
      </c>
    </row>
    <row r="138" s="2" customFormat="1" ht="6.96" customHeight="1">
      <c r="A138" s="38"/>
      <c r="B138" s="59"/>
      <c r="C138" s="60"/>
      <c r="D138" s="60"/>
      <c r="E138" s="60"/>
      <c r="F138" s="60"/>
      <c r="G138" s="60"/>
      <c r="H138" s="60"/>
      <c r="I138" s="176"/>
      <c r="J138" s="60"/>
      <c r="K138" s="60"/>
      <c r="L138" s="44"/>
      <c r="M138" s="38"/>
      <c r="O138" s="38"/>
      <c r="P138" s="38"/>
      <c r="Q138" s="38"/>
      <c r="R138" s="38"/>
      <c r="S138" s="38"/>
      <c r="T138" s="38"/>
      <c r="U138" s="38"/>
      <c r="V138" s="38"/>
      <c r="W138" s="38"/>
      <c r="X138" s="38"/>
      <c r="Y138" s="38"/>
      <c r="Z138" s="38"/>
      <c r="AA138" s="38"/>
      <c r="AB138" s="38"/>
      <c r="AC138" s="38"/>
      <c r="AD138" s="38"/>
      <c r="AE138" s="38"/>
    </row>
  </sheetData>
  <sheetProtection sheet="1" autoFilter="0" formatColumns="0" formatRows="0" objects="1" scenarios="1" spinCount="100000" saltValue="kl6j+bFrjBScd6lisvMJKOis3o91n1qFBWHUg4cQOiQf/dREzHA3+unEUUTScxcPsuC3iyuRTUbjZnYplC8KqQ==" hashValue="G8efhdbojN7MYIt1HCCR0M6mpjtLegrYlG5Rw/MMUA6GWfTrHV7CIKGtdSneSUBD+CCwXfKQSSeNN1ip8n9r/g==" algorithmName="SHA-512" password="CC35"/>
  <autoFilter ref="C93:K137"/>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142</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988</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1709</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470</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1682</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ROUND(J95,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ROUND((SUM(BE95:BE113)),  2)</f>
        <v>0</v>
      </c>
      <c r="G37" s="38"/>
      <c r="H37" s="38"/>
      <c r="I37" s="165">
        <v>0.20999999999999999</v>
      </c>
      <c r="J37" s="164">
        <f>ROUND(((SUM(BE95:BE113))*I37),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ROUND((SUM(BF95:BF113)),  2)</f>
        <v>0</v>
      </c>
      <c r="G38" s="38"/>
      <c r="H38" s="38"/>
      <c r="I38" s="165">
        <v>0.14999999999999999</v>
      </c>
      <c r="J38" s="164">
        <f>ROUND(((SUM(BF95:BF113))*I38),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ROUND((SUM(BG95:BG113)),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ROUND((SUM(BH95:BH113)),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ROUND((SUM(BI95:BI113)),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988</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1709</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470</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002 - VRN</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J95</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939</v>
      </c>
      <c r="E68" s="189"/>
      <c r="F68" s="189"/>
      <c r="G68" s="189"/>
      <c r="H68" s="189"/>
      <c r="I68" s="190"/>
      <c r="J68" s="191">
        <f>J96</f>
        <v>0</v>
      </c>
      <c r="K68" s="187"/>
      <c r="L68" s="192"/>
      <c r="S68" s="9"/>
      <c r="T68" s="9"/>
      <c r="U68" s="9"/>
      <c r="V68" s="9"/>
      <c r="W68" s="9"/>
      <c r="X68" s="9"/>
      <c r="Y68" s="9"/>
      <c r="Z68" s="9"/>
      <c r="AA68" s="9"/>
      <c r="AB68" s="9"/>
      <c r="AC68" s="9"/>
      <c r="AD68" s="9"/>
      <c r="AE68" s="9"/>
    </row>
    <row r="69" hidden="1" s="10" customFormat="1" ht="19.92" customHeight="1">
      <c r="A69" s="10"/>
      <c r="B69" s="193"/>
      <c r="C69" s="125"/>
      <c r="D69" s="194" t="s">
        <v>1683</v>
      </c>
      <c r="E69" s="195"/>
      <c r="F69" s="195"/>
      <c r="G69" s="195"/>
      <c r="H69" s="195"/>
      <c r="I69" s="196"/>
      <c r="J69" s="197">
        <f>J97</f>
        <v>0</v>
      </c>
      <c r="K69" s="125"/>
      <c r="L69" s="198"/>
      <c r="S69" s="10"/>
      <c r="T69" s="10"/>
      <c r="U69" s="10"/>
      <c r="V69" s="10"/>
      <c r="W69" s="10"/>
      <c r="X69" s="10"/>
      <c r="Y69" s="10"/>
      <c r="Z69" s="10"/>
      <c r="AA69" s="10"/>
      <c r="AB69" s="10"/>
      <c r="AC69" s="10"/>
      <c r="AD69" s="10"/>
      <c r="AE69" s="10"/>
    </row>
    <row r="70" hidden="1" s="10" customFormat="1" ht="19.92" customHeight="1">
      <c r="A70" s="10"/>
      <c r="B70" s="193"/>
      <c r="C70" s="125"/>
      <c r="D70" s="194" t="s">
        <v>1684</v>
      </c>
      <c r="E70" s="195"/>
      <c r="F70" s="195"/>
      <c r="G70" s="195"/>
      <c r="H70" s="195"/>
      <c r="I70" s="196"/>
      <c r="J70" s="197">
        <f>J104</f>
        <v>0</v>
      </c>
      <c r="K70" s="125"/>
      <c r="L70" s="198"/>
      <c r="S70" s="10"/>
      <c r="T70" s="10"/>
      <c r="U70" s="10"/>
      <c r="V70" s="10"/>
      <c r="W70" s="10"/>
      <c r="X70" s="10"/>
      <c r="Y70" s="10"/>
      <c r="Z70" s="10"/>
      <c r="AA70" s="10"/>
      <c r="AB70" s="10"/>
      <c r="AC70" s="10"/>
      <c r="AD70" s="10"/>
      <c r="AE70" s="10"/>
    </row>
    <row r="71" hidden="1" s="10" customFormat="1" ht="19.92" customHeight="1">
      <c r="A71" s="10"/>
      <c r="B71" s="193"/>
      <c r="C71" s="125"/>
      <c r="D71" s="194" t="s">
        <v>1685</v>
      </c>
      <c r="E71" s="195"/>
      <c r="F71" s="195"/>
      <c r="G71" s="195"/>
      <c r="H71" s="195"/>
      <c r="I71" s="196"/>
      <c r="J71" s="197">
        <f>J108</f>
        <v>0</v>
      </c>
      <c r="K71" s="125"/>
      <c r="L71" s="198"/>
      <c r="S71" s="10"/>
      <c r="T71" s="10"/>
      <c r="U71" s="10"/>
      <c r="V71" s="10"/>
      <c r="W71" s="10"/>
      <c r="X71" s="10"/>
      <c r="Y71" s="10"/>
      <c r="Z71" s="10"/>
      <c r="AA71" s="10"/>
      <c r="AB71" s="10"/>
      <c r="AC71" s="10"/>
      <c r="AD71" s="10"/>
      <c r="AE71" s="10"/>
    </row>
    <row r="72" hidden="1" s="2" customFormat="1" ht="21.84" customHeight="1">
      <c r="A72" s="38"/>
      <c r="B72" s="39"/>
      <c r="C72" s="40"/>
      <c r="D72" s="40"/>
      <c r="E72" s="40"/>
      <c r="F72" s="40"/>
      <c r="G72" s="40"/>
      <c r="H72" s="40"/>
      <c r="I72" s="147"/>
      <c r="J72" s="40"/>
      <c r="K72" s="40"/>
      <c r="L72" s="148"/>
      <c r="S72" s="38"/>
      <c r="T72" s="38"/>
      <c r="U72" s="38"/>
      <c r="V72" s="38"/>
      <c r="W72" s="38"/>
      <c r="X72" s="38"/>
      <c r="Y72" s="38"/>
      <c r="Z72" s="38"/>
      <c r="AA72" s="38"/>
      <c r="AB72" s="38"/>
      <c r="AC72" s="38"/>
      <c r="AD72" s="38"/>
      <c r="AE72" s="38"/>
    </row>
    <row r="73" hidden="1" s="2" customFormat="1" ht="6.96" customHeight="1">
      <c r="A73" s="38"/>
      <c r="B73" s="59"/>
      <c r="C73" s="60"/>
      <c r="D73" s="60"/>
      <c r="E73" s="60"/>
      <c r="F73" s="60"/>
      <c r="G73" s="60"/>
      <c r="H73" s="60"/>
      <c r="I73" s="176"/>
      <c r="J73" s="60"/>
      <c r="K73" s="60"/>
      <c r="L73" s="148"/>
      <c r="S73" s="38"/>
      <c r="T73" s="38"/>
      <c r="U73" s="38"/>
      <c r="V73" s="38"/>
      <c r="W73" s="38"/>
      <c r="X73" s="38"/>
      <c r="Y73" s="38"/>
      <c r="Z73" s="38"/>
      <c r="AA73" s="38"/>
      <c r="AB73" s="38"/>
      <c r="AC73" s="38"/>
      <c r="AD73" s="38"/>
      <c r="AE73" s="38"/>
    </row>
    <row r="74" hidden="1"/>
    <row r="75" hidden="1"/>
    <row r="76" hidden="1"/>
    <row r="77" s="2" customFormat="1" ht="6.96" customHeight="1">
      <c r="A77" s="38"/>
      <c r="B77" s="61"/>
      <c r="C77" s="62"/>
      <c r="D77" s="62"/>
      <c r="E77" s="62"/>
      <c r="F77" s="62"/>
      <c r="G77" s="62"/>
      <c r="H77" s="62"/>
      <c r="I77" s="179"/>
      <c r="J77" s="62"/>
      <c r="K77" s="62"/>
      <c r="L77" s="148"/>
      <c r="S77" s="38"/>
      <c r="T77" s="38"/>
      <c r="U77" s="38"/>
      <c r="V77" s="38"/>
      <c r="W77" s="38"/>
      <c r="X77" s="38"/>
      <c r="Y77" s="38"/>
      <c r="Z77" s="38"/>
      <c r="AA77" s="38"/>
      <c r="AB77" s="38"/>
      <c r="AC77" s="38"/>
      <c r="AD77" s="38"/>
      <c r="AE77" s="38"/>
    </row>
    <row r="78" s="2" customFormat="1" ht="24.96" customHeight="1">
      <c r="A78" s="38"/>
      <c r="B78" s="39"/>
      <c r="C78" s="23" t="s">
        <v>189</v>
      </c>
      <c r="D78" s="40"/>
      <c r="E78" s="40"/>
      <c r="F78" s="40"/>
      <c r="G78" s="40"/>
      <c r="H78" s="40"/>
      <c r="I78" s="147"/>
      <c r="J78" s="40"/>
      <c r="K78" s="40"/>
      <c r="L78" s="148"/>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147"/>
      <c r="J79" s="40"/>
      <c r="K79" s="40"/>
      <c r="L79" s="148"/>
      <c r="S79" s="38"/>
      <c r="T79" s="38"/>
      <c r="U79" s="38"/>
      <c r="V79" s="38"/>
      <c r="W79" s="38"/>
      <c r="X79" s="38"/>
      <c r="Y79" s="38"/>
      <c r="Z79" s="38"/>
      <c r="AA79" s="38"/>
      <c r="AB79" s="38"/>
      <c r="AC79" s="38"/>
      <c r="AD79" s="38"/>
      <c r="AE79" s="38"/>
    </row>
    <row r="80" s="2" customFormat="1" ht="12" customHeight="1">
      <c r="A80" s="38"/>
      <c r="B80" s="39"/>
      <c r="C80" s="32" t="s">
        <v>16</v>
      </c>
      <c r="D80" s="40"/>
      <c r="E80" s="40"/>
      <c r="F80" s="40"/>
      <c r="G80" s="40"/>
      <c r="H80" s="40"/>
      <c r="I80" s="147"/>
      <c r="J80" s="40"/>
      <c r="K80" s="40"/>
      <c r="L80" s="148"/>
      <c r="S80" s="38"/>
      <c r="T80" s="38"/>
      <c r="U80" s="38"/>
      <c r="V80" s="38"/>
      <c r="W80" s="38"/>
      <c r="X80" s="38"/>
      <c r="Y80" s="38"/>
      <c r="Z80" s="38"/>
      <c r="AA80" s="38"/>
      <c r="AB80" s="38"/>
      <c r="AC80" s="38"/>
      <c r="AD80" s="38"/>
      <c r="AE80" s="38"/>
    </row>
    <row r="81" s="2" customFormat="1" ht="16.5" customHeight="1">
      <c r="A81" s="38"/>
      <c r="B81" s="39"/>
      <c r="C81" s="40"/>
      <c r="D81" s="40"/>
      <c r="E81" s="180" t="str">
        <f>E7</f>
        <v>Oprava trati v úseku Velké Březno - Boletice n/L km 440,200 - 443,320</v>
      </c>
      <c r="F81" s="32"/>
      <c r="G81" s="32"/>
      <c r="H81" s="32"/>
      <c r="I81" s="147"/>
      <c r="J81" s="40"/>
      <c r="K81" s="40"/>
      <c r="L81" s="148"/>
      <c r="S81" s="38"/>
      <c r="T81" s="38"/>
      <c r="U81" s="38"/>
      <c r="V81" s="38"/>
      <c r="W81" s="38"/>
      <c r="X81" s="38"/>
      <c r="Y81" s="38"/>
      <c r="Z81" s="38"/>
      <c r="AA81" s="38"/>
      <c r="AB81" s="38"/>
      <c r="AC81" s="38"/>
      <c r="AD81" s="38"/>
      <c r="AE81" s="38"/>
    </row>
    <row r="82" s="1" customFormat="1" ht="12" customHeight="1">
      <c r="B82" s="21"/>
      <c r="C82" s="32" t="s">
        <v>179</v>
      </c>
      <c r="D82" s="22"/>
      <c r="E82" s="22"/>
      <c r="F82" s="22"/>
      <c r="G82" s="22"/>
      <c r="H82" s="22"/>
      <c r="I82" s="139"/>
      <c r="J82" s="22"/>
      <c r="K82" s="22"/>
      <c r="L82" s="20"/>
    </row>
    <row r="83" s="1" customFormat="1" ht="16.5" customHeight="1">
      <c r="B83" s="21"/>
      <c r="C83" s="22"/>
      <c r="D83" s="22"/>
      <c r="E83" s="180" t="s">
        <v>988</v>
      </c>
      <c r="F83" s="22"/>
      <c r="G83" s="22"/>
      <c r="H83" s="22"/>
      <c r="I83" s="139"/>
      <c r="J83" s="22"/>
      <c r="K83" s="22"/>
      <c r="L83" s="20"/>
    </row>
    <row r="84" s="1" customFormat="1" ht="12" customHeight="1">
      <c r="B84" s="21"/>
      <c r="C84" s="32" t="s">
        <v>181</v>
      </c>
      <c r="D84" s="22"/>
      <c r="E84" s="22"/>
      <c r="F84" s="22"/>
      <c r="G84" s="22"/>
      <c r="H84" s="22"/>
      <c r="I84" s="139"/>
      <c r="J84" s="22"/>
      <c r="K84" s="22"/>
      <c r="L84" s="20"/>
    </row>
    <row r="85" s="2" customFormat="1" ht="16.5" customHeight="1">
      <c r="A85" s="38"/>
      <c r="B85" s="39"/>
      <c r="C85" s="40"/>
      <c r="D85" s="40"/>
      <c r="E85" s="290" t="s">
        <v>1709</v>
      </c>
      <c r="F85" s="40"/>
      <c r="G85" s="40"/>
      <c r="H85" s="40"/>
      <c r="I85" s="147"/>
      <c r="J85" s="40"/>
      <c r="K85" s="40"/>
      <c r="L85" s="148"/>
      <c r="S85" s="38"/>
      <c r="T85" s="38"/>
      <c r="U85" s="38"/>
      <c r="V85" s="38"/>
      <c r="W85" s="38"/>
      <c r="X85" s="38"/>
      <c r="Y85" s="38"/>
      <c r="Z85" s="38"/>
      <c r="AA85" s="38"/>
      <c r="AB85" s="38"/>
      <c r="AC85" s="38"/>
      <c r="AD85" s="38"/>
      <c r="AE85" s="38"/>
    </row>
    <row r="86" s="2" customFormat="1" ht="12" customHeight="1">
      <c r="A86" s="38"/>
      <c r="B86" s="39"/>
      <c r="C86" s="32" t="s">
        <v>470</v>
      </c>
      <c r="D86" s="40"/>
      <c r="E86" s="40"/>
      <c r="F86" s="40"/>
      <c r="G86" s="40"/>
      <c r="H86" s="40"/>
      <c r="I86" s="147"/>
      <c r="J86" s="40"/>
      <c r="K86" s="40"/>
      <c r="L86" s="148"/>
      <c r="S86" s="38"/>
      <c r="T86" s="38"/>
      <c r="U86" s="38"/>
      <c r="V86" s="38"/>
      <c r="W86" s="38"/>
      <c r="X86" s="38"/>
      <c r="Y86" s="38"/>
      <c r="Z86" s="38"/>
      <c r="AA86" s="38"/>
      <c r="AB86" s="38"/>
      <c r="AC86" s="38"/>
      <c r="AD86" s="38"/>
      <c r="AE86" s="38"/>
    </row>
    <row r="87" s="2" customFormat="1" ht="16.5" customHeight="1">
      <c r="A87" s="38"/>
      <c r="B87" s="39"/>
      <c r="C87" s="40"/>
      <c r="D87" s="40"/>
      <c r="E87" s="69" t="str">
        <f>E13</f>
        <v>002 - VRN</v>
      </c>
      <c r="F87" s="40"/>
      <c r="G87" s="40"/>
      <c r="H87" s="40"/>
      <c r="I87" s="147"/>
      <c r="J87" s="40"/>
      <c r="K87" s="40"/>
      <c r="L87" s="148"/>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7"/>
      <c r="J88" s="40"/>
      <c r="K88" s="40"/>
      <c r="L88" s="148"/>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F16</f>
        <v>trať 073</v>
      </c>
      <c r="G89" s="40"/>
      <c r="H89" s="40"/>
      <c r="I89" s="150" t="s">
        <v>23</v>
      </c>
      <c r="J89" s="72" t="str">
        <f>IF(J16="","",J16)</f>
        <v>14. 2. 2020</v>
      </c>
      <c r="K89" s="40"/>
      <c r="L89" s="148"/>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7"/>
      <c r="J90" s="40"/>
      <c r="K90" s="40"/>
      <c r="L90" s="148"/>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E19</f>
        <v>Správa železnic, OŘ ÚNL</v>
      </c>
      <c r="G91" s="40"/>
      <c r="H91" s="40"/>
      <c r="I91" s="150" t="s">
        <v>33</v>
      </c>
      <c r="J91" s="36" t="str">
        <f>E25</f>
        <v xml:space="preserve"> </v>
      </c>
      <c r="K91" s="40"/>
      <c r="L91" s="148"/>
      <c r="S91" s="38"/>
      <c r="T91" s="38"/>
      <c r="U91" s="38"/>
      <c r="V91" s="38"/>
      <c r="W91" s="38"/>
      <c r="X91" s="38"/>
      <c r="Y91" s="38"/>
      <c r="Z91" s="38"/>
      <c r="AA91" s="38"/>
      <c r="AB91" s="38"/>
      <c r="AC91" s="38"/>
      <c r="AD91" s="38"/>
      <c r="AE91" s="38"/>
    </row>
    <row r="92" s="2" customFormat="1" ht="15.15" customHeight="1">
      <c r="A92" s="38"/>
      <c r="B92" s="39"/>
      <c r="C92" s="32" t="s">
        <v>31</v>
      </c>
      <c r="D92" s="40"/>
      <c r="E92" s="40"/>
      <c r="F92" s="27" t="str">
        <f>IF(E22="","",E22)</f>
        <v>Vyplň údaj</v>
      </c>
      <c r="G92" s="40"/>
      <c r="H92" s="40"/>
      <c r="I92" s="150" t="s">
        <v>36</v>
      </c>
      <c r="J92" s="36" t="str">
        <f>E28</f>
        <v>Věra Trnková</v>
      </c>
      <c r="K92" s="40"/>
      <c r="L92" s="148"/>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7"/>
      <c r="J93" s="40"/>
      <c r="K93" s="40"/>
      <c r="L93" s="148"/>
      <c r="S93" s="38"/>
      <c r="T93" s="38"/>
      <c r="U93" s="38"/>
      <c r="V93" s="38"/>
      <c r="W93" s="38"/>
      <c r="X93" s="38"/>
      <c r="Y93" s="38"/>
      <c r="Z93" s="38"/>
      <c r="AA93" s="38"/>
      <c r="AB93" s="38"/>
      <c r="AC93" s="38"/>
      <c r="AD93" s="38"/>
      <c r="AE93" s="38"/>
    </row>
    <row r="94" s="11" customFormat="1" ht="29.28" customHeight="1">
      <c r="A94" s="199"/>
      <c r="B94" s="200"/>
      <c r="C94" s="201" t="s">
        <v>190</v>
      </c>
      <c r="D94" s="202" t="s">
        <v>59</v>
      </c>
      <c r="E94" s="202" t="s">
        <v>55</v>
      </c>
      <c r="F94" s="202" t="s">
        <v>56</v>
      </c>
      <c r="G94" s="202" t="s">
        <v>191</v>
      </c>
      <c r="H94" s="202" t="s">
        <v>192</v>
      </c>
      <c r="I94" s="203" t="s">
        <v>193</v>
      </c>
      <c r="J94" s="202" t="s">
        <v>185</v>
      </c>
      <c r="K94" s="204" t="s">
        <v>194</v>
      </c>
      <c r="L94" s="205"/>
      <c r="M94" s="92" t="s">
        <v>19</v>
      </c>
      <c r="N94" s="93" t="s">
        <v>44</v>
      </c>
      <c r="O94" s="93" t="s">
        <v>195</v>
      </c>
      <c r="P94" s="93" t="s">
        <v>196</v>
      </c>
      <c r="Q94" s="93" t="s">
        <v>197</v>
      </c>
      <c r="R94" s="93" t="s">
        <v>198</v>
      </c>
      <c r="S94" s="93" t="s">
        <v>199</v>
      </c>
      <c r="T94" s="94" t="s">
        <v>200</v>
      </c>
      <c r="U94" s="199"/>
      <c r="V94" s="199"/>
      <c r="W94" s="199"/>
      <c r="X94" s="199"/>
      <c r="Y94" s="199"/>
      <c r="Z94" s="199"/>
      <c r="AA94" s="199"/>
      <c r="AB94" s="199"/>
      <c r="AC94" s="199"/>
      <c r="AD94" s="199"/>
      <c r="AE94" s="199"/>
    </row>
    <row r="95" s="2" customFormat="1" ht="22.8" customHeight="1">
      <c r="A95" s="38"/>
      <c r="B95" s="39"/>
      <c r="C95" s="99" t="s">
        <v>201</v>
      </c>
      <c r="D95" s="40"/>
      <c r="E95" s="40"/>
      <c r="F95" s="40"/>
      <c r="G95" s="40"/>
      <c r="H95" s="40"/>
      <c r="I95" s="147"/>
      <c r="J95" s="206">
        <f>BK95</f>
        <v>0</v>
      </c>
      <c r="K95" s="40"/>
      <c r="L95" s="44"/>
      <c r="M95" s="95"/>
      <c r="N95" s="207"/>
      <c r="O95" s="96"/>
      <c r="P95" s="208">
        <f>P96</f>
        <v>0</v>
      </c>
      <c r="Q95" s="96"/>
      <c r="R95" s="208">
        <f>R96</f>
        <v>0</v>
      </c>
      <c r="S95" s="96"/>
      <c r="T95" s="209">
        <f>T96</f>
        <v>0</v>
      </c>
      <c r="U95" s="38"/>
      <c r="V95" s="38"/>
      <c r="W95" s="38"/>
      <c r="X95" s="38"/>
      <c r="Y95" s="38"/>
      <c r="Z95" s="38"/>
      <c r="AA95" s="38"/>
      <c r="AB95" s="38"/>
      <c r="AC95" s="38"/>
      <c r="AD95" s="38"/>
      <c r="AE95" s="38"/>
      <c r="AT95" s="17" t="s">
        <v>73</v>
      </c>
      <c r="AU95" s="17" t="s">
        <v>186</v>
      </c>
      <c r="BK95" s="210">
        <f>BK96</f>
        <v>0</v>
      </c>
    </row>
    <row r="96" s="12" customFormat="1" ht="25.92" customHeight="1">
      <c r="A96" s="12"/>
      <c r="B96" s="211"/>
      <c r="C96" s="212"/>
      <c r="D96" s="213" t="s">
        <v>73</v>
      </c>
      <c r="E96" s="214" t="s">
        <v>119</v>
      </c>
      <c r="F96" s="214" t="s">
        <v>940</v>
      </c>
      <c r="G96" s="212"/>
      <c r="H96" s="212"/>
      <c r="I96" s="215"/>
      <c r="J96" s="216">
        <f>BK96</f>
        <v>0</v>
      </c>
      <c r="K96" s="212"/>
      <c r="L96" s="217"/>
      <c r="M96" s="218"/>
      <c r="N96" s="219"/>
      <c r="O96" s="219"/>
      <c r="P96" s="220">
        <f>P97+P104+P108</f>
        <v>0</v>
      </c>
      <c r="Q96" s="219"/>
      <c r="R96" s="220">
        <f>R97+R104+R108</f>
        <v>0</v>
      </c>
      <c r="S96" s="219"/>
      <c r="T96" s="221">
        <f>T97+T104+T108</f>
        <v>0</v>
      </c>
      <c r="U96" s="12"/>
      <c r="V96" s="12"/>
      <c r="W96" s="12"/>
      <c r="X96" s="12"/>
      <c r="Y96" s="12"/>
      <c r="Z96" s="12"/>
      <c r="AA96" s="12"/>
      <c r="AB96" s="12"/>
      <c r="AC96" s="12"/>
      <c r="AD96" s="12"/>
      <c r="AE96" s="12"/>
      <c r="AR96" s="222" t="s">
        <v>205</v>
      </c>
      <c r="AT96" s="223" t="s">
        <v>73</v>
      </c>
      <c r="AU96" s="223" t="s">
        <v>74</v>
      </c>
      <c r="AY96" s="222" t="s">
        <v>204</v>
      </c>
      <c r="BK96" s="224">
        <f>BK97+BK104+BK108</f>
        <v>0</v>
      </c>
    </row>
    <row r="97" s="12" customFormat="1" ht="22.8" customHeight="1">
      <c r="A97" s="12"/>
      <c r="B97" s="211"/>
      <c r="C97" s="212"/>
      <c r="D97" s="213" t="s">
        <v>73</v>
      </c>
      <c r="E97" s="225" t="s">
        <v>1686</v>
      </c>
      <c r="F97" s="225" t="s">
        <v>1687</v>
      </c>
      <c r="G97" s="212"/>
      <c r="H97" s="212"/>
      <c r="I97" s="215"/>
      <c r="J97" s="226">
        <f>BK97</f>
        <v>0</v>
      </c>
      <c r="K97" s="212"/>
      <c r="L97" s="217"/>
      <c r="M97" s="218"/>
      <c r="N97" s="219"/>
      <c r="O97" s="219"/>
      <c r="P97" s="220">
        <f>SUM(P98:P103)</f>
        <v>0</v>
      </c>
      <c r="Q97" s="219"/>
      <c r="R97" s="220">
        <f>SUM(R98:R103)</f>
        <v>0</v>
      </c>
      <c r="S97" s="219"/>
      <c r="T97" s="221">
        <f>SUM(T98:T103)</f>
        <v>0</v>
      </c>
      <c r="U97" s="12"/>
      <c r="V97" s="12"/>
      <c r="W97" s="12"/>
      <c r="X97" s="12"/>
      <c r="Y97" s="12"/>
      <c r="Z97" s="12"/>
      <c r="AA97" s="12"/>
      <c r="AB97" s="12"/>
      <c r="AC97" s="12"/>
      <c r="AD97" s="12"/>
      <c r="AE97" s="12"/>
      <c r="AR97" s="222" t="s">
        <v>205</v>
      </c>
      <c r="AT97" s="223" t="s">
        <v>73</v>
      </c>
      <c r="AU97" s="223" t="s">
        <v>81</v>
      </c>
      <c r="AY97" s="222" t="s">
        <v>204</v>
      </c>
      <c r="BK97" s="224">
        <f>SUM(BK98:BK103)</f>
        <v>0</v>
      </c>
    </row>
    <row r="98" s="2" customFormat="1" ht="16.5" customHeight="1">
      <c r="A98" s="38"/>
      <c r="B98" s="39"/>
      <c r="C98" s="227" t="s">
        <v>81</v>
      </c>
      <c r="D98" s="227" t="s">
        <v>207</v>
      </c>
      <c r="E98" s="228" t="s">
        <v>1688</v>
      </c>
      <c r="F98" s="229" t="s">
        <v>1689</v>
      </c>
      <c r="G98" s="230" t="s">
        <v>943</v>
      </c>
      <c r="H98" s="231">
        <v>1</v>
      </c>
      <c r="I98" s="232"/>
      <c r="J98" s="233">
        <f>ROUND(I98*H98,2)</f>
        <v>0</v>
      </c>
      <c r="K98" s="229" t="s">
        <v>1006</v>
      </c>
      <c r="L98" s="44"/>
      <c r="M98" s="234" t="s">
        <v>19</v>
      </c>
      <c r="N98" s="235" t="s">
        <v>45</v>
      </c>
      <c r="O98" s="84"/>
      <c r="P98" s="236">
        <f>O98*H98</f>
        <v>0</v>
      </c>
      <c r="Q98" s="236">
        <v>0</v>
      </c>
      <c r="R98" s="236">
        <f>Q98*H98</f>
        <v>0</v>
      </c>
      <c r="S98" s="236">
        <v>0</v>
      </c>
      <c r="T98" s="237">
        <f>S98*H98</f>
        <v>0</v>
      </c>
      <c r="U98" s="38"/>
      <c r="V98" s="38"/>
      <c r="W98" s="38"/>
      <c r="X98" s="38"/>
      <c r="Y98" s="38"/>
      <c r="Z98" s="38"/>
      <c r="AA98" s="38"/>
      <c r="AB98" s="38"/>
      <c r="AC98" s="38"/>
      <c r="AD98" s="38"/>
      <c r="AE98" s="38"/>
      <c r="AR98" s="238" t="s">
        <v>1690</v>
      </c>
      <c r="AT98" s="238" t="s">
        <v>207</v>
      </c>
      <c r="AU98" s="238" t="s">
        <v>83</v>
      </c>
      <c r="AY98" s="17" t="s">
        <v>204</v>
      </c>
      <c r="BE98" s="239">
        <f>IF(N98="základní",J98,0)</f>
        <v>0</v>
      </c>
      <c r="BF98" s="239">
        <f>IF(N98="snížená",J98,0)</f>
        <v>0</v>
      </c>
      <c r="BG98" s="239">
        <f>IF(N98="zákl. přenesená",J98,0)</f>
        <v>0</v>
      </c>
      <c r="BH98" s="239">
        <f>IF(N98="sníž. přenesená",J98,0)</f>
        <v>0</v>
      </c>
      <c r="BI98" s="239">
        <f>IF(N98="nulová",J98,0)</f>
        <v>0</v>
      </c>
      <c r="BJ98" s="17" t="s">
        <v>81</v>
      </c>
      <c r="BK98" s="239">
        <f>ROUND(I98*H98,2)</f>
        <v>0</v>
      </c>
      <c r="BL98" s="17" t="s">
        <v>1690</v>
      </c>
      <c r="BM98" s="238" t="s">
        <v>1897</v>
      </c>
    </row>
    <row r="99" s="2" customFormat="1">
      <c r="A99" s="38"/>
      <c r="B99" s="39"/>
      <c r="C99" s="40"/>
      <c r="D99" s="240" t="s">
        <v>213</v>
      </c>
      <c r="E99" s="40"/>
      <c r="F99" s="241" t="s">
        <v>1689</v>
      </c>
      <c r="G99" s="40"/>
      <c r="H99" s="40"/>
      <c r="I99" s="147"/>
      <c r="J99" s="40"/>
      <c r="K99" s="40"/>
      <c r="L99" s="44"/>
      <c r="M99" s="242"/>
      <c r="N99" s="243"/>
      <c r="O99" s="84"/>
      <c r="P99" s="84"/>
      <c r="Q99" s="84"/>
      <c r="R99" s="84"/>
      <c r="S99" s="84"/>
      <c r="T99" s="85"/>
      <c r="U99" s="38"/>
      <c r="V99" s="38"/>
      <c r="W99" s="38"/>
      <c r="X99" s="38"/>
      <c r="Y99" s="38"/>
      <c r="Z99" s="38"/>
      <c r="AA99" s="38"/>
      <c r="AB99" s="38"/>
      <c r="AC99" s="38"/>
      <c r="AD99" s="38"/>
      <c r="AE99" s="38"/>
      <c r="AT99" s="17" t="s">
        <v>213</v>
      </c>
      <c r="AU99" s="17" t="s">
        <v>83</v>
      </c>
    </row>
    <row r="100" s="2" customFormat="1">
      <c r="A100" s="38"/>
      <c r="B100" s="39"/>
      <c r="C100" s="40"/>
      <c r="D100" s="240" t="s">
        <v>240</v>
      </c>
      <c r="E100" s="40"/>
      <c r="F100" s="244" t="s">
        <v>1692</v>
      </c>
      <c r="G100" s="40"/>
      <c r="H100" s="40"/>
      <c r="I100" s="147"/>
      <c r="J100" s="40"/>
      <c r="K100" s="40"/>
      <c r="L100" s="44"/>
      <c r="M100" s="242"/>
      <c r="N100" s="243"/>
      <c r="O100" s="84"/>
      <c r="P100" s="84"/>
      <c r="Q100" s="84"/>
      <c r="R100" s="84"/>
      <c r="S100" s="84"/>
      <c r="T100" s="85"/>
      <c r="U100" s="38"/>
      <c r="V100" s="38"/>
      <c r="W100" s="38"/>
      <c r="X100" s="38"/>
      <c r="Y100" s="38"/>
      <c r="Z100" s="38"/>
      <c r="AA100" s="38"/>
      <c r="AB100" s="38"/>
      <c r="AC100" s="38"/>
      <c r="AD100" s="38"/>
      <c r="AE100" s="38"/>
      <c r="AT100" s="17" t="s">
        <v>240</v>
      </c>
      <c r="AU100" s="17" t="s">
        <v>83</v>
      </c>
    </row>
    <row r="101" s="2" customFormat="1" ht="16.5" customHeight="1">
      <c r="A101" s="38"/>
      <c r="B101" s="39"/>
      <c r="C101" s="227" t="s">
        <v>83</v>
      </c>
      <c r="D101" s="227" t="s">
        <v>207</v>
      </c>
      <c r="E101" s="228" t="s">
        <v>1693</v>
      </c>
      <c r="F101" s="229" t="s">
        <v>1694</v>
      </c>
      <c r="G101" s="230" t="s">
        <v>943</v>
      </c>
      <c r="H101" s="231">
        <v>1</v>
      </c>
      <c r="I101" s="232"/>
      <c r="J101" s="233">
        <f>ROUND(I101*H101,2)</f>
        <v>0</v>
      </c>
      <c r="K101" s="229" t="s">
        <v>1006</v>
      </c>
      <c r="L101" s="44"/>
      <c r="M101" s="234" t="s">
        <v>19</v>
      </c>
      <c r="N101" s="235" t="s">
        <v>45</v>
      </c>
      <c r="O101" s="84"/>
      <c r="P101" s="236">
        <f>O101*H101</f>
        <v>0</v>
      </c>
      <c r="Q101" s="236">
        <v>0</v>
      </c>
      <c r="R101" s="236">
        <f>Q101*H101</f>
        <v>0</v>
      </c>
      <c r="S101" s="236">
        <v>0</v>
      </c>
      <c r="T101" s="237">
        <f>S101*H101</f>
        <v>0</v>
      </c>
      <c r="U101" s="38"/>
      <c r="V101" s="38"/>
      <c r="W101" s="38"/>
      <c r="X101" s="38"/>
      <c r="Y101" s="38"/>
      <c r="Z101" s="38"/>
      <c r="AA101" s="38"/>
      <c r="AB101" s="38"/>
      <c r="AC101" s="38"/>
      <c r="AD101" s="38"/>
      <c r="AE101" s="38"/>
      <c r="AR101" s="238" t="s">
        <v>1690</v>
      </c>
      <c r="AT101" s="238" t="s">
        <v>207</v>
      </c>
      <c r="AU101" s="238" t="s">
        <v>83</v>
      </c>
      <c r="AY101" s="17" t="s">
        <v>204</v>
      </c>
      <c r="BE101" s="239">
        <f>IF(N101="základní",J101,0)</f>
        <v>0</v>
      </c>
      <c r="BF101" s="239">
        <f>IF(N101="snížená",J101,0)</f>
        <v>0</v>
      </c>
      <c r="BG101" s="239">
        <f>IF(N101="zákl. přenesená",J101,0)</f>
        <v>0</v>
      </c>
      <c r="BH101" s="239">
        <f>IF(N101="sníž. přenesená",J101,0)</f>
        <v>0</v>
      </c>
      <c r="BI101" s="239">
        <f>IF(N101="nulová",J101,0)</f>
        <v>0</v>
      </c>
      <c r="BJ101" s="17" t="s">
        <v>81</v>
      </c>
      <c r="BK101" s="239">
        <f>ROUND(I101*H101,2)</f>
        <v>0</v>
      </c>
      <c r="BL101" s="17" t="s">
        <v>1690</v>
      </c>
      <c r="BM101" s="238" t="s">
        <v>1898</v>
      </c>
    </row>
    <row r="102" s="2" customFormat="1">
      <c r="A102" s="38"/>
      <c r="B102" s="39"/>
      <c r="C102" s="40"/>
      <c r="D102" s="240" t="s">
        <v>213</v>
      </c>
      <c r="E102" s="40"/>
      <c r="F102" s="241" t="s">
        <v>1694</v>
      </c>
      <c r="G102" s="40"/>
      <c r="H102" s="40"/>
      <c r="I102" s="147"/>
      <c r="J102" s="40"/>
      <c r="K102" s="40"/>
      <c r="L102" s="44"/>
      <c r="M102" s="242"/>
      <c r="N102" s="243"/>
      <c r="O102" s="84"/>
      <c r="P102" s="84"/>
      <c r="Q102" s="84"/>
      <c r="R102" s="84"/>
      <c r="S102" s="84"/>
      <c r="T102" s="85"/>
      <c r="U102" s="38"/>
      <c r="V102" s="38"/>
      <c r="W102" s="38"/>
      <c r="X102" s="38"/>
      <c r="Y102" s="38"/>
      <c r="Z102" s="38"/>
      <c r="AA102" s="38"/>
      <c r="AB102" s="38"/>
      <c r="AC102" s="38"/>
      <c r="AD102" s="38"/>
      <c r="AE102" s="38"/>
      <c r="AT102" s="17" t="s">
        <v>213</v>
      </c>
      <c r="AU102" s="17" t="s">
        <v>83</v>
      </c>
    </row>
    <row r="103" s="2" customFormat="1">
      <c r="A103" s="38"/>
      <c r="B103" s="39"/>
      <c r="C103" s="40"/>
      <c r="D103" s="240" t="s">
        <v>240</v>
      </c>
      <c r="E103" s="40"/>
      <c r="F103" s="244" t="s">
        <v>1696</v>
      </c>
      <c r="G103" s="40"/>
      <c r="H103" s="40"/>
      <c r="I103" s="147"/>
      <c r="J103" s="40"/>
      <c r="K103" s="40"/>
      <c r="L103" s="44"/>
      <c r="M103" s="242"/>
      <c r="N103" s="243"/>
      <c r="O103" s="84"/>
      <c r="P103" s="84"/>
      <c r="Q103" s="84"/>
      <c r="R103" s="84"/>
      <c r="S103" s="84"/>
      <c r="T103" s="85"/>
      <c r="U103" s="38"/>
      <c r="V103" s="38"/>
      <c r="W103" s="38"/>
      <c r="X103" s="38"/>
      <c r="Y103" s="38"/>
      <c r="Z103" s="38"/>
      <c r="AA103" s="38"/>
      <c r="AB103" s="38"/>
      <c r="AC103" s="38"/>
      <c r="AD103" s="38"/>
      <c r="AE103" s="38"/>
      <c r="AT103" s="17" t="s">
        <v>240</v>
      </c>
      <c r="AU103" s="17" t="s">
        <v>83</v>
      </c>
    </row>
    <row r="104" s="12" customFormat="1" ht="22.8" customHeight="1">
      <c r="A104" s="12"/>
      <c r="B104" s="211"/>
      <c r="C104" s="212"/>
      <c r="D104" s="213" t="s">
        <v>73</v>
      </c>
      <c r="E104" s="225" t="s">
        <v>1697</v>
      </c>
      <c r="F104" s="225" t="s">
        <v>1698</v>
      </c>
      <c r="G104" s="212"/>
      <c r="H104" s="212"/>
      <c r="I104" s="215"/>
      <c r="J104" s="226">
        <f>BK104</f>
        <v>0</v>
      </c>
      <c r="K104" s="212"/>
      <c r="L104" s="217"/>
      <c r="M104" s="218"/>
      <c r="N104" s="219"/>
      <c r="O104" s="219"/>
      <c r="P104" s="220">
        <f>SUM(P105:P107)</f>
        <v>0</v>
      </c>
      <c r="Q104" s="219"/>
      <c r="R104" s="220">
        <f>SUM(R105:R107)</f>
        <v>0</v>
      </c>
      <c r="S104" s="219"/>
      <c r="T104" s="221">
        <f>SUM(T105:T107)</f>
        <v>0</v>
      </c>
      <c r="U104" s="12"/>
      <c r="V104" s="12"/>
      <c r="W104" s="12"/>
      <c r="X104" s="12"/>
      <c r="Y104" s="12"/>
      <c r="Z104" s="12"/>
      <c r="AA104" s="12"/>
      <c r="AB104" s="12"/>
      <c r="AC104" s="12"/>
      <c r="AD104" s="12"/>
      <c r="AE104" s="12"/>
      <c r="AR104" s="222" t="s">
        <v>205</v>
      </c>
      <c r="AT104" s="223" t="s">
        <v>73</v>
      </c>
      <c r="AU104" s="223" t="s">
        <v>81</v>
      </c>
      <c r="AY104" s="222" t="s">
        <v>204</v>
      </c>
      <c r="BK104" s="224">
        <f>SUM(BK105:BK107)</f>
        <v>0</v>
      </c>
    </row>
    <row r="105" s="2" customFormat="1" ht="16.5" customHeight="1">
      <c r="A105" s="38"/>
      <c r="B105" s="39"/>
      <c r="C105" s="227" t="s">
        <v>94</v>
      </c>
      <c r="D105" s="227" t="s">
        <v>207</v>
      </c>
      <c r="E105" s="228" t="s">
        <v>1699</v>
      </c>
      <c r="F105" s="229" t="s">
        <v>1698</v>
      </c>
      <c r="G105" s="230" t="s">
        <v>943</v>
      </c>
      <c r="H105" s="231">
        <v>1</v>
      </c>
      <c r="I105" s="232"/>
      <c r="J105" s="233">
        <f>ROUND(I105*H105,2)</f>
        <v>0</v>
      </c>
      <c r="K105" s="229" t="s">
        <v>1006</v>
      </c>
      <c r="L105" s="44"/>
      <c r="M105" s="234" t="s">
        <v>19</v>
      </c>
      <c r="N105" s="235" t="s">
        <v>45</v>
      </c>
      <c r="O105" s="84"/>
      <c r="P105" s="236">
        <f>O105*H105</f>
        <v>0</v>
      </c>
      <c r="Q105" s="236">
        <v>0</v>
      </c>
      <c r="R105" s="236">
        <f>Q105*H105</f>
        <v>0</v>
      </c>
      <c r="S105" s="236">
        <v>0</v>
      </c>
      <c r="T105" s="237">
        <f>S105*H105</f>
        <v>0</v>
      </c>
      <c r="U105" s="38"/>
      <c r="V105" s="38"/>
      <c r="W105" s="38"/>
      <c r="X105" s="38"/>
      <c r="Y105" s="38"/>
      <c r="Z105" s="38"/>
      <c r="AA105" s="38"/>
      <c r="AB105" s="38"/>
      <c r="AC105" s="38"/>
      <c r="AD105" s="38"/>
      <c r="AE105" s="38"/>
      <c r="AR105" s="238" t="s">
        <v>1690</v>
      </c>
      <c r="AT105" s="238" t="s">
        <v>207</v>
      </c>
      <c r="AU105" s="238" t="s">
        <v>83</v>
      </c>
      <c r="AY105" s="17" t="s">
        <v>204</v>
      </c>
      <c r="BE105" s="239">
        <f>IF(N105="základní",J105,0)</f>
        <v>0</v>
      </c>
      <c r="BF105" s="239">
        <f>IF(N105="snížená",J105,0)</f>
        <v>0</v>
      </c>
      <c r="BG105" s="239">
        <f>IF(N105="zákl. přenesená",J105,0)</f>
        <v>0</v>
      </c>
      <c r="BH105" s="239">
        <f>IF(N105="sníž. přenesená",J105,0)</f>
        <v>0</v>
      </c>
      <c r="BI105" s="239">
        <f>IF(N105="nulová",J105,0)</f>
        <v>0</v>
      </c>
      <c r="BJ105" s="17" t="s">
        <v>81</v>
      </c>
      <c r="BK105" s="239">
        <f>ROUND(I105*H105,2)</f>
        <v>0</v>
      </c>
      <c r="BL105" s="17" t="s">
        <v>1690</v>
      </c>
      <c r="BM105" s="238" t="s">
        <v>1899</v>
      </c>
    </row>
    <row r="106" s="2" customFormat="1">
      <c r="A106" s="38"/>
      <c r="B106" s="39"/>
      <c r="C106" s="40"/>
      <c r="D106" s="240" t="s">
        <v>213</v>
      </c>
      <c r="E106" s="40"/>
      <c r="F106" s="241" t="s">
        <v>1698</v>
      </c>
      <c r="G106" s="40"/>
      <c r="H106" s="40"/>
      <c r="I106" s="147"/>
      <c r="J106" s="40"/>
      <c r="K106" s="40"/>
      <c r="L106" s="44"/>
      <c r="M106" s="242"/>
      <c r="N106" s="243"/>
      <c r="O106" s="84"/>
      <c r="P106" s="84"/>
      <c r="Q106" s="84"/>
      <c r="R106" s="84"/>
      <c r="S106" s="84"/>
      <c r="T106" s="85"/>
      <c r="U106" s="38"/>
      <c r="V106" s="38"/>
      <c r="W106" s="38"/>
      <c r="X106" s="38"/>
      <c r="Y106" s="38"/>
      <c r="Z106" s="38"/>
      <c r="AA106" s="38"/>
      <c r="AB106" s="38"/>
      <c r="AC106" s="38"/>
      <c r="AD106" s="38"/>
      <c r="AE106" s="38"/>
      <c r="AT106" s="17" t="s">
        <v>213</v>
      </c>
      <c r="AU106" s="17" t="s">
        <v>83</v>
      </c>
    </row>
    <row r="107" s="2" customFormat="1">
      <c r="A107" s="38"/>
      <c r="B107" s="39"/>
      <c r="C107" s="40"/>
      <c r="D107" s="240" t="s">
        <v>240</v>
      </c>
      <c r="E107" s="40"/>
      <c r="F107" s="244" t="s">
        <v>1701</v>
      </c>
      <c r="G107" s="40"/>
      <c r="H107" s="40"/>
      <c r="I107" s="147"/>
      <c r="J107" s="40"/>
      <c r="K107" s="40"/>
      <c r="L107" s="44"/>
      <c r="M107" s="242"/>
      <c r="N107" s="243"/>
      <c r="O107" s="84"/>
      <c r="P107" s="84"/>
      <c r="Q107" s="84"/>
      <c r="R107" s="84"/>
      <c r="S107" s="84"/>
      <c r="T107" s="85"/>
      <c r="U107" s="38"/>
      <c r="V107" s="38"/>
      <c r="W107" s="38"/>
      <c r="X107" s="38"/>
      <c r="Y107" s="38"/>
      <c r="Z107" s="38"/>
      <c r="AA107" s="38"/>
      <c r="AB107" s="38"/>
      <c r="AC107" s="38"/>
      <c r="AD107" s="38"/>
      <c r="AE107" s="38"/>
      <c r="AT107" s="17" t="s">
        <v>240</v>
      </c>
      <c r="AU107" s="17" t="s">
        <v>83</v>
      </c>
    </row>
    <row r="108" s="12" customFormat="1" ht="22.8" customHeight="1">
      <c r="A108" s="12"/>
      <c r="B108" s="211"/>
      <c r="C108" s="212"/>
      <c r="D108" s="213" t="s">
        <v>73</v>
      </c>
      <c r="E108" s="225" t="s">
        <v>1702</v>
      </c>
      <c r="F108" s="225" t="s">
        <v>1703</v>
      </c>
      <c r="G108" s="212"/>
      <c r="H108" s="212"/>
      <c r="I108" s="215"/>
      <c r="J108" s="226">
        <f>BK108</f>
        <v>0</v>
      </c>
      <c r="K108" s="212"/>
      <c r="L108" s="217"/>
      <c r="M108" s="218"/>
      <c r="N108" s="219"/>
      <c r="O108" s="219"/>
      <c r="P108" s="220">
        <f>SUM(P109:P113)</f>
        <v>0</v>
      </c>
      <c r="Q108" s="219"/>
      <c r="R108" s="220">
        <f>SUM(R109:R113)</f>
        <v>0</v>
      </c>
      <c r="S108" s="219"/>
      <c r="T108" s="221">
        <f>SUM(T109:T113)</f>
        <v>0</v>
      </c>
      <c r="U108" s="12"/>
      <c r="V108" s="12"/>
      <c r="W108" s="12"/>
      <c r="X108" s="12"/>
      <c r="Y108" s="12"/>
      <c r="Z108" s="12"/>
      <c r="AA108" s="12"/>
      <c r="AB108" s="12"/>
      <c r="AC108" s="12"/>
      <c r="AD108" s="12"/>
      <c r="AE108" s="12"/>
      <c r="AR108" s="222" t="s">
        <v>205</v>
      </c>
      <c r="AT108" s="223" t="s">
        <v>73</v>
      </c>
      <c r="AU108" s="223" t="s">
        <v>81</v>
      </c>
      <c r="AY108" s="222" t="s">
        <v>204</v>
      </c>
      <c r="BK108" s="224">
        <f>SUM(BK109:BK113)</f>
        <v>0</v>
      </c>
    </row>
    <row r="109" s="2" customFormat="1" ht="16.5" customHeight="1">
      <c r="A109" s="38"/>
      <c r="B109" s="39"/>
      <c r="C109" s="227" t="s">
        <v>104</v>
      </c>
      <c r="D109" s="227" t="s">
        <v>207</v>
      </c>
      <c r="E109" s="228" t="s">
        <v>1704</v>
      </c>
      <c r="F109" s="229" t="s">
        <v>1705</v>
      </c>
      <c r="G109" s="230" t="s">
        <v>943</v>
      </c>
      <c r="H109" s="231">
        <v>1</v>
      </c>
      <c r="I109" s="232"/>
      <c r="J109" s="233">
        <f>ROUND(I109*H109,2)</f>
        <v>0</v>
      </c>
      <c r="K109" s="229" t="s">
        <v>1006</v>
      </c>
      <c r="L109" s="44"/>
      <c r="M109" s="234" t="s">
        <v>19</v>
      </c>
      <c r="N109" s="235" t="s">
        <v>45</v>
      </c>
      <c r="O109" s="84"/>
      <c r="P109" s="236">
        <f>O109*H109</f>
        <v>0</v>
      </c>
      <c r="Q109" s="236">
        <v>0</v>
      </c>
      <c r="R109" s="236">
        <f>Q109*H109</f>
        <v>0</v>
      </c>
      <c r="S109" s="236">
        <v>0</v>
      </c>
      <c r="T109" s="237">
        <f>S109*H109</f>
        <v>0</v>
      </c>
      <c r="U109" s="38"/>
      <c r="V109" s="38"/>
      <c r="W109" s="38"/>
      <c r="X109" s="38"/>
      <c r="Y109" s="38"/>
      <c r="Z109" s="38"/>
      <c r="AA109" s="38"/>
      <c r="AB109" s="38"/>
      <c r="AC109" s="38"/>
      <c r="AD109" s="38"/>
      <c r="AE109" s="38"/>
      <c r="AR109" s="238" t="s">
        <v>104</v>
      </c>
      <c r="AT109" s="238" t="s">
        <v>207</v>
      </c>
      <c r="AU109" s="238" t="s">
        <v>83</v>
      </c>
      <c r="AY109" s="17" t="s">
        <v>204</v>
      </c>
      <c r="BE109" s="239">
        <f>IF(N109="základní",J109,0)</f>
        <v>0</v>
      </c>
      <c r="BF109" s="239">
        <f>IF(N109="snížená",J109,0)</f>
        <v>0</v>
      </c>
      <c r="BG109" s="239">
        <f>IF(N109="zákl. přenesená",J109,0)</f>
        <v>0</v>
      </c>
      <c r="BH109" s="239">
        <f>IF(N109="sníž. přenesená",J109,0)</f>
        <v>0</v>
      </c>
      <c r="BI109" s="239">
        <f>IF(N109="nulová",J109,0)</f>
        <v>0</v>
      </c>
      <c r="BJ109" s="17" t="s">
        <v>81</v>
      </c>
      <c r="BK109" s="239">
        <f>ROUND(I109*H109,2)</f>
        <v>0</v>
      </c>
      <c r="BL109" s="17" t="s">
        <v>104</v>
      </c>
      <c r="BM109" s="238" t="s">
        <v>1900</v>
      </c>
    </row>
    <row r="110" s="2" customFormat="1">
      <c r="A110" s="38"/>
      <c r="B110" s="39"/>
      <c r="C110" s="40"/>
      <c r="D110" s="240" t="s">
        <v>213</v>
      </c>
      <c r="E110" s="40"/>
      <c r="F110" s="241" t="s">
        <v>1705</v>
      </c>
      <c r="G110" s="40"/>
      <c r="H110" s="40"/>
      <c r="I110" s="147"/>
      <c r="J110" s="40"/>
      <c r="K110" s="40"/>
      <c r="L110" s="44"/>
      <c r="M110" s="242"/>
      <c r="N110" s="243"/>
      <c r="O110" s="84"/>
      <c r="P110" s="84"/>
      <c r="Q110" s="84"/>
      <c r="R110" s="84"/>
      <c r="S110" s="84"/>
      <c r="T110" s="85"/>
      <c r="U110" s="38"/>
      <c r="V110" s="38"/>
      <c r="W110" s="38"/>
      <c r="X110" s="38"/>
      <c r="Y110" s="38"/>
      <c r="Z110" s="38"/>
      <c r="AA110" s="38"/>
      <c r="AB110" s="38"/>
      <c r="AC110" s="38"/>
      <c r="AD110" s="38"/>
      <c r="AE110" s="38"/>
      <c r="AT110" s="17" t="s">
        <v>213</v>
      </c>
      <c r="AU110" s="17" t="s">
        <v>83</v>
      </c>
    </row>
    <row r="111" s="2" customFormat="1">
      <c r="A111" s="38"/>
      <c r="B111" s="39"/>
      <c r="C111" s="40"/>
      <c r="D111" s="240" t="s">
        <v>240</v>
      </c>
      <c r="E111" s="40"/>
      <c r="F111" s="244" t="s">
        <v>1707</v>
      </c>
      <c r="G111" s="40"/>
      <c r="H111" s="40"/>
      <c r="I111" s="147"/>
      <c r="J111" s="40"/>
      <c r="K111" s="40"/>
      <c r="L111" s="44"/>
      <c r="M111" s="242"/>
      <c r="N111" s="243"/>
      <c r="O111" s="84"/>
      <c r="P111" s="84"/>
      <c r="Q111" s="84"/>
      <c r="R111" s="84"/>
      <c r="S111" s="84"/>
      <c r="T111" s="85"/>
      <c r="U111" s="38"/>
      <c r="V111" s="38"/>
      <c r="W111" s="38"/>
      <c r="X111" s="38"/>
      <c r="Y111" s="38"/>
      <c r="Z111" s="38"/>
      <c r="AA111" s="38"/>
      <c r="AB111" s="38"/>
      <c r="AC111" s="38"/>
      <c r="AD111" s="38"/>
      <c r="AE111" s="38"/>
      <c r="AT111" s="17" t="s">
        <v>240</v>
      </c>
      <c r="AU111" s="17" t="s">
        <v>83</v>
      </c>
    </row>
    <row r="112" s="13" customFormat="1">
      <c r="A112" s="13"/>
      <c r="B112" s="245"/>
      <c r="C112" s="246"/>
      <c r="D112" s="240" t="s">
        <v>217</v>
      </c>
      <c r="E112" s="247" t="s">
        <v>19</v>
      </c>
      <c r="F112" s="248" t="s">
        <v>1708</v>
      </c>
      <c r="G112" s="246"/>
      <c r="H112" s="247" t="s">
        <v>19</v>
      </c>
      <c r="I112" s="249"/>
      <c r="J112" s="246"/>
      <c r="K112" s="246"/>
      <c r="L112" s="250"/>
      <c r="M112" s="251"/>
      <c r="N112" s="252"/>
      <c r="O112" s="252"/>
      <c r="P112" s="252"/>
      <c r="Q112" s="252"/>
      <c r="R112" s="252"/>
      <c r="S112" s="252"/>
      <c r="T112" s="253"/>
      <c r="U112" s="13"/>
      <c r="V112" s="13"/>
      <c r="W112" s="13"/>
      <c r="X112" s="13"/>
      <c r="Y112" s="13"/>
      <c r="Z112" s="13"/>
      <c r="AA112" s="13"/>
      <c r="AB112" s="13"/>
      <c r="AC112" s="13"/>
      <c r="AD112" s="13"/>
      <c r="AE112" s="13"/>
      <c r="AT112" s="254" t="s">
        <v>217</v>
      </c>
      <c r="AU112" s="254" t="s">
        <v>83</v>
      </c>
      <c r="AV112" s="13" t="s">
        <v>81</v>
      </c>
      <c r="AW112" s="13" t="s">
        <v>35</v>
      </c>
      <c r="AX112" s="13" t="s">
        <v>74</v>
      </c>
      <c r="AY112" s="254" t="s">
        <v>204</v>
      </c>
    </row>
    <row r="113" s="14" customFormat="1">
      <c r="A113" s="14"/>
      <c r="B113" s="255"/>
      <c r="C113" s="256"/>
      <c r="D113" s="240" t="s">
        <v>217</v>
      </c>
      <c r="E113" s="257" t="s">
        <v>19</v>
      </c>
      <c r="F113" s="258" t="s">
        <v>81</v>
      </c>
      <c r="G113" s="256"/>
      <c r="H113" s="259">
        <v>1</v>
      </c>
      <c r="I113" s="260"/>
      <c r="J113" s="256"/>
      <c r="K113" s="256"/>
      <c r="L113" s="261"/>
      <c r="M113" s="287"/>
      <c r="N113" s="288"/>
      <c r="O113" s="288"/>
      <c r="P113" s="288"/>
      <c r="Q113" s="288"/>
      <c r="R113" s="288"/>
      <c r="S113" s="288"/>
      <c r="T113" s="289"/>
      <c r="U113" s="14"/>
      <c r="V113" s="14"/>
      <c r="W113" s="14"/>
      <c r="X113" s="14"/>
      <c r="Y113" s="14"/>
      <c r="Z113" s="14"/>
      <c r="AA113" s="14"/>
      <c r="AB113" s="14"/>
      <c r="AC113" s="14"/>
      <c r="AD113" s="14"/>
      <c r="AE113" s="14"/>
      <c r="AT113" s="265" t="s">
        <v>217</v>
      </c>
      <c r="AU113" s="265" t="s">
        <v>83</v>
      </c>
      <c r="AV113" s="14" t="s">
        <v>83</v>
      </c>
      <c r="AW113" s="14" t="s">
        <v>35</v>
      </c>
      <c r="AX113" s="14" t="s">
        <v>81</v>
      </c>
      <c r="AY113" s="265" t="s">
        <v>204</v>
      </c>
    </row>
    <row r="114" s="2" customFormat="1" ht="6.96" customHeight="1">
      <c r="A114" s="38"/>
      <c r="B114" s="59"/>
      <c r="C114" s="60"/>
      <c r="D114" s="60"/>
      <c r="E114" s="60"/>
      <c r="F114" s="60"/>
      <c r="G114" s="60"/>
      <c r="H114" s="60"/>
      <c r="I114" s="176"/>
      <c r="J114" s="60"/>
      <c r="K114" s="60"/>
      <c r="L114" s="44"/>
      <c r="M114" s="38"/>
      <c r="O114" s="38"/>
      <c r="P114" s="38"/>
      <c r="Q114" s="38"/>
      <c r="R114" s="38"/>
      <c r="S114" s="38"/>
      <c r="T114" s="38"/>
      <c r="U114" s="38"/>
      <c r="V114" s="38"/>
      <c r="W114" s="38"/>
      <c r="X114" s="38"/>
      <c r="Y114" s="38"/>
      <c r="Z114" s="38"/>
      <c r="AA114" s="38"/>
      <c r="AB114" s="38"/>
      <c r="AC114" s="38"/>
      <c r="AD114" s="38"/>
      <c r="AE114" s="38"/>
    </row>
  </sheetData>
  <sheetProtection sheet="1" autoFilter="0" formatColumns="0" formatRows="0" objects="1" scenarios="1" spinCount="100000" saltValue="SCPcR9KA0dQ2xgjqNrbhCEVE+c1wKFLBxsDw2VCfe1FNm+uhaYr7p/fM7II0cjZ6e3sNpm+TdtnrJyF+smbrjg==" hashValue="M9jGrYoIua1e+rK28FOmMiIPXIokSKCEGGaXETN2xbrXwISG6rGY9m9neWiX2XFhLTfyk0F0+DgMXStx9ZDT9A==" algorithmName="SHA-512" password="CC35"/>
  <autoFilter ref="C94:K113"/>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148</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988</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1901</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687</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1902</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ROUND(J100,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ROUND((SUM(BE100:BE201)),  2)</f>
        <v>0</v>
      </c>
      <c r="G37" s="38"/>
      <c r="H37" s="38"/>
      <c r="I37" s="165">
        <v>0.20999999999999999</v>
      </c>
      <c r="J37" s="164">
        <f>ROUND(((SUM(BE100:BE201))*I37),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ROUND((SUM(BF100:BF201)),  2)</f>
        <v>0</v>
      </c>
      <c r="G38" s="38"/>
      <c r="H38" s="38"/>
      <c r="I38" s="165">
        <v>0.14999999999999999</v>
      </c>
      <c r="J38" s="164">
        <f>ROUND(((SUM(BF100:BF201))*I38),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ROUND((SUM(BG100:BG201)),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ROUND((SUM(BH100:BH201)),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ROUND((SUM(BI100:BI201)),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988</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1901</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687</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001 - km 441,562 - most</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J100</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187</v>
      </c>
      <c r="E68" s="189"/>
      <c r="F68" s="189"/>
      <c r="G68" s="189"/>
      <c r="H68" s="189"/>
      <c r="I68" s="190"/>
      <c r="J68" s="191">
        <f>J101</f>
        <v>0</v>
      </c>
      <c r="K68" s="187"/>
      <c r="L68" s="192"/>
      <c r="S68" s="9"/>
      <c r="T68" s="9"/>
      <c r="U68" s="9"/>
      <c r="V68" s="9"/>
      <c r="W68" s="9"/>
      <c r="X68" s="9"/>
      <c r="Y68" s="9"/>
      <c r="Z68" s="9"/>
      <c r="AA68" s="9"/>
      <c r="AB68" s="9"/>
      <c r="AC68" s="9"/>
      <c r="AD68" s="9"/>
      <c r="AE68" s="9"/>
    </row>
    <row r="69" hidden="1" s="10" customFormat="1" ht="19.92" customHeight="1">
      <c r="A69" s="10"/>
      <c r="B69" s="193"/>
      <c r="C69" s="125"/>
      <c r="D69" s="194" t="s">
        <v>991</v>
      </c>
      <c r="E69" s="195"/>
      <c r="F69" s="195"/>
      <c r="G69" s="195"/>
      <c r="H69" s="195"/>
      <c r="I69" s="196"/>
      <c r="J69" s="197">
        <f>J102</f>
        <v>0</v>
      </c>
      <c r="K69" s="125"/>
      <c r="L69" s="198"/>
      <c r="S69" s="10"/>
      <c r="T69" s="10"/>
      <c r="U69" s="10"/>
      <c r="V69" s="10"/>
      <c r="W69" s="10"/>
      <c r="X69" s="10"/>
      <c r="Y69" s="10"/>
      <c r="Z69" s="10"/>
      <c r="AA69" s="10"/>
      <c r="AB69" s="10"/>
      <c r="AC69" s="10"/>
      <c r="AD69" s="10"/>
      <c r="AE69" s="10"/>
    </row>
    <row r="70" hidden="1" s="10" customFormat="1" ht="19.92" customHeight="1">
      <c r="A70" s="10"/>
      <c r="B70" s="193"/>
      <c r="C70" s="125"/>
      <c r="D70" s="194" t="s">
        <v>992</v>
      </c>
      <c r="E70" s="195"/>
      <c r="F70" s="195"/>
      <c r="G70" s="195"/>
      <c r="H70" s="195"/>
      <c r="I70" s="196"/>
      <c r="J70" s="197">
        <f>J155</f>
        <v>0</v>
      </c>
      <c r="K70" s="125"/>
      <c r="L70" s="198"/>
      <c r="S70" s="10"/>
      <c r="T70" s="10"/>
      <c r="U70" s="10"/>
      <c r="V70" s="10"/>
      <c r="W70" s="10"/>
      <c r="X70" s="10"/>
      <c r="Y70" s="10"/>
      <c r="Z70" s="10"/>
      <c r="AA70" s="10"/>
      <c r="AB70" s="10"/>
      <c r="AC70" s="10"/>
      <c r="AD70" s="10"/>
      <c r="AE70" s="10"/>
    </row>
    <row r="71" hidden="1" s="10" customFormat="1" ht="19.92" customHeight="1">
      <c r="A71" s="10"/>
      <c r="B71" s="193"/>
      <c r="C71" s="125"/>
      <c r="D71" s="194" t="s">
        <v>993</v>
      </c>
      <c r="E71" s="195"/>
      <c r="F71" s="195"/>
      <c r="G71" s="195"/>
      <c r="H71" s="195"/>
      <c r="I71" s="196"/>
      <c r="J71" s="197">
        <f>J161</f>
        <v>0</v>
      </c>
      <c r="K71" s="125"/>
      <c r="L71" s="198"/>
      <c r="S71" s="10"/>
      <c r="T71" s="10"/>
      <c r="U71" s="10"/>
      <c r="V71" s="10"/>
      <c r="W71" s="10"/>
      <c r="X71" s="10"/>
      <c r="Y71" s="10"/>
      <c r="Z71" s="10"/>
      <c r="AA71" s="10"/>
      <c r="AB71" s="10"/>
      <c r="AC71" s="10"/>
      <c r="AD71" s="10"/>
      <c r="AE71" s="10"/>
    </row>
    <row r="72" hidden="1" s="10" customFormat="1" ht="19.92" customHeight="1">
      <c r="A72" s="10"/>
      <c r="B72" s="193"/>
      <c r="C72" s="125"/>
      <c r="D72" s="194" t="s">
        <v>994</v>
      </c>
      <c r="E72" s="195"/>
      <c r="F72" s="195"/>
      <c r="G72" s="195"/>
      <c r="H72" s="195"/>
      <c r="I72" s="196"/>
      <c r="J72" s="197">
        <f>J167</f>
        <v>0</v>
      </c>
      <c r="K72" s="125"/>
      <c r="L72" s="198"/>
      <c r="S72" s="10"/>
      <c r="T72" s="10"/>
      <c r="U72" s="10"/>
      <c r="V72" s="10"/>
      <c r="W72" s="10"/>
      <c r="X72" s="10"/>
      <c r="Y72" s="10"/>
      <c r="Z72" s="10"/>
      <c r="AA72" s="10"/>
      <c r="AB72" s="10"/>
      <c r="AC72" s="10"/>
      <c r="AD72" s="10"/>
      <c r="AE72" s="10"/>
    </row>
    <row r="73" hidden="1" s="10" customFormat="1" ht="19.92" customHeight="1">
      <c r="A73" s="10"/>
      <c r="B73" s="193"/>
      <c r="C73" s="125"/>
      <c r="D73" s="194" t="s">
        <v>996</v>
      </c>
      <c r="E73" s="195"/>
      <c r="F73" s="195"/>
      <c r="G73" s="195"/>
      <c r="H73" s="195"/>
      <c r="I73" s="196"/>
      <c r="J73" s="197">
        <f>J180</f>
        <v>0</v>
      </c>
      <c r="K73" s="125"/>
      <c r="L73" s="198"/>
      <c r="S73" s="10"/>
      <c r="T73" s="10"/>
      <c r="U73" s="10"/>
      <c r="V73" s="10"/>
      <c r="W73" s="10"/>
      <c r="X73" s="10"/>
      <c r="Y73" s="10"/>
      <c r="Z73" s="10"/>
      <c r="AA73" s="10"/>
      <c r="AB73" s="10"/>
      <c r="AC73" s="10"/>
      <c r="AD73" s="10"/>
      <c r="AE73" s="10"/>
    </row>
    <row r="74" hidden="1" s="10" customFormat="1" ht="19.92" customHeight="1">
      <c r="A74" s="10"/>
      <c r="B74" s="193"/>
      <c r="C74" s="125"/>
      <c r="D74" s="194" t="s">
        <v>998</v>
      </c>
      <c r="E74" s="195"/>
      <c r="F74" s="195"/>
      <c r="G74" s="195"/>
      <c r="H74" s="195"/>
      <c r="I74" s="196"/>
      <c r="J74" s="197">
        <f>J185</f>
        <v>0</v>
      </c>
      <c r="K74" s="125"/>
      <c r="L74" s="198"/>
      <c r="S74" s="10"/>
      <c r="T74" s="10"/>
      <c r="U74" s="10"/>
      <c r="V74" s="10"/>
      <c r="W74" s="10"/>
      <c r="X74" s="10"/>
      <c r="Y74" s="10"/>
      <c r="Z74" s="10"/>
      <c r="AA74" s="10"/>
      <c r="AB74" s="10"/>
      <c r="AC74" s="10"/>
      <c r="AD74" s="10"/>
      <c r="AE74" s="10"/>
    </row>
    <row r="75" hidden="1" s="9" customFormat="1" ht="24.96" customHeight="1">
      <c r="A75" s="9"/>
      <c r="B75" s="186"/>
      <c r="C75" s="187"/>
      <c r="D75" s="188" t="s">
        <v>999</v>
      </c>
      <c r="E75" s="189"/>
      <c r="F75" s="189"/>
      <c r="G75" s="189"/>
      <c r="H75" s="189"/>
      <c r="I75" s="190"/>
      <c r="J75" s="191">
        <f>J190</f>
        <v>0</v>
      </c>
      <c r="K75" s="187"/>
      <c r="L75" s="192"/>
      <c r="S75" s="9"/>
      <c r="T75" s="9"/>
      <c r="U75" s="9"/>
      <c r="V75" s="9"/>
      <c r="W75" s="9"/>
      <c r="X75" s="9"/>
      <c r="Y75" s="9"/>
      <c r="Z75" s="9"/>
      <c r="AA75" s="9"/>
      <c r="AB75" s="9"/>
      <c r="AC75" s="9"/>
      <c r="AD75" s="9"/>
      <c r="AE75" s="9"/>
    </row>
    <row r="76" hidden="1" s="10" customFormat="1" ht="19.92" customHeight="1">
      <c r="A76" s="10"/>
      <c r="B76" s="193"/>
      <c r="C76" s="125"/>
      <c r="D76" s="194" t="s">
        <v>1000</v>
      </c>
      <c r="E76" s="195"/>
      <c r="F76" s="195"/>
      <c r="G76" s="195"/>
      <c r="H76" s="195"/>
      <c r="I76" s="196"/>
      <c r="J76" s="197">
        <f>J191</f>
        <v>0</v>
      </c>
      <c r="K76" s="125"/>
      <c r="L76" s="198"/>
      <c r="S76" s="10"/>
      <c r="T76" s="10"/>
      <c r="U76" s="10"/>
      <c r="V76" s="10"/>
      <c r="W76" s="10"/>
      <c r="X76" s="10"/>
      <c r="Y76" s="10"/>
      <c r="Z76" s="10"/>
      <c r="AA76" s="10"/>
      <c r="AB76" s="10"/>
      <c r="AC76" s="10"/>
      <c r="AD76" s="10"/>
      <c r="AE76" s="10"/>
    </row>
    <row r="77" hidden="1" s="2" customFormat="1" ht="21.84" customHeight="1">
      <c r="A77" s="38"/>
      <c r="B77" s="39"/>
      <c r="C77" s="40"/>
      <c r="D77" s="40"/>
      <c r="E77" s="40"/>
      <c r="F77" s="40"/>
      <c r="G77" s="40"/>
      <c r="H77" s="40"/>
      <c r="I77" s="147"/>
      <c r="J77" s="40"/>
      <c r="K77" s="40"/>
      <c r="L77" s="148"/>
      <c r="S77" s="38"/>
      <c r="T77" s="38"/>
      <c r="U77" s="38"/>
      <c r="V77" s="38"/>
      <c r="W77" s="38"/>
      <c r="X77" s="38"/>
      <c r="Y77" s="38"/>
      <c r="Z77" s="38"/>
      <c r="AA77" s="38"/>
      <c r="AB77" s="38"/>
      <c r="AC77" s="38"/>
      <c r="AD77" s="38"/>
      <c r="AE77" s="38"/>
    </row>
    <row r="78" hidden="1" s="2" customFormat="1" ht="6.96" customHeight="1">
      <c r="A78" s="38"/>
      <c r="B78" s="59"/>
      <c r="C78" s="60"/>
      <c r="D78" s="60"/>
      <c r="E78" s="60"/>
      <c r="F78" s="60"/>
      <c r="G78" s="60"/>
      <c r="H78" s="60"/>
      <c r="I78" s="176"/>
      <c r="J78" s="60"/>
      <c r="K78" s="60"/>
      <c r="L78" s="148"/>
      <c r="S78" s="38"/>
      <c r="T78" s="38"/>
      <c r="U78" s="38"/>
      <c r="V78" s="38"/>
      <c r="W78" s="38"/>
      <c r="X78" s="38"/>
      <c r="Y78" s="38"/>
      <c r="Z78" s="38"/>
      <c r="AA78" s="38"/>
      <c r="AB78" s="38"/>
      <c r="AC78" s="38"/>
      <c r="AD78" s="38"/>
      <c r="AE78" s="38"/>
    </row>
    <row r="79" hidden="1"/>
    <row r="80" hidden="1"/>
    <row r="81" hidden="1"/>
    <row r="82" s="2" customFormat="1" ht="6.96" customHeight="1">
      <c r="A82" s="38"/>
      <c r="B82" s="61"/>
      <c r="C82" s="62"/>
      <c r="D82" s="62"/>
      <c r="E82" s="62"/>
      <c r="F82" s="62"/>
      <c r="G82" s="62"/>
      <c r="H82" s="62"/>
      <c r="I82" s="179"/>
      <c r="J82" s="62"/>
      <c r="K82" s="62"/>
      <c r="L82" s="148"/>
      <c r="S82" s="38"/>
      <c r="T82" s="38"/>
      <c r="U82" s="38"/>
      <c r="V82" s="38"/>
      <c r="W82" s="38"/>
      <c r="X82" s="38"/>
      <c r="Y82" s="38"/>
      <c r="Z82" s="38"/>
      <c r="AA82" s="38"/>
      <c r="AB82" s="38"/>
      <c r="AC82" s="38"/>
      <c r="AD82" s="38"/>
      <c r="AE82" s="38"/>
    </row>
    <row r="83" s="2" customFormat="1" ht="24.96" customHeight="1">
      <c r="A83" s="38"/>
      <c r="B83" s="39"/>
      <c r="C83" s="23" t="s">
        <v>189</v>
      </c>
      <c r="D83" s="40"/>
      <c r="E83" s="40"/>
      <c r="F83" s="40"/>
      <c r="G83" s="40"/>
      <c r="H83" s="40"/>
      <c r="I83" s="147"/>
      <c r="J83" s="40"/>
      <c r="K83" s="40"/>
      <c r="L83" s="148"/>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147"/>
      <c r="J84" s="40"/>
      <c r="K84" s="40"/>
      <c r="L84" s="148"/>
      <c r="S84" s="38"/>
      <c r="T84" s="38"/>
      <c r="U84" s="38"/>
      <c r="V84" s="38"/>
      <c r="W84" s="38"/>
      <c r="X84" s="38"/>
      <c r="Y84" s="38"/>
      <c r="Z84" s="38"/>
      <c r="AA84" s="38"/>
      <c r="AB84" s="38"/>
      <c r="AC84" s="38"/>
      <c r="AD84" s="38"/>
      <c r="AE84" s="38"/>
    </row>
    <row r="85" s="2" customFormat="1" ht="12" customHeight="1">
      <c r="A85" s="38"/>
      <c r="B85" s="39"/>
      <c r="C85" s="32" t="s">
        <v>16</v>
      </c>
      <c r="D85" s="40"/>
      <c r="E85" s="40"/>
      <c r="F85" s="40"/>
      <c r="G85" s="40"/>
      <c r="H85" s="40"/>
      <c r="I85" s="147"/>
      <c r="J85" s="40"/>
      <c r="K85" s="40"/>
      <c r="L85" s="148"/>
      <c r="S85" s="38"/>
      <c r="T85" s="38"/>
      <c r="U85" s="38"/>
      <c r="V85" s="38"/>
      <c r="W85" s="38"/>
      <c r="X85" s="38"/>
      <c r="Y85" s="38"/>
      <c r="Z85" s="38"/>
      <c r="AA85" s="38"/>
      <c r="AB85" s="38"/>
      <c r="AC85" s="38"/>
      <c r="AD85" s="38"/>
      <c r="AE85" s="38"/>
    </row>
    <row r="86" s="2" customFormat="1" ht="16.5" customHeight="1">
      <c r="A86" s="38"/>
      <c r="B86" s="39"/>
      <c r="C86" s="40"/>
      <c r="D86" s="40"/>
      <c r="E86" s="180" t="str">
        <f>E7</f>
        <v>Oprava trati v úseku Velké Březno - Boletice n/L km 440,200 - 443,320</v>
      </c>
      <c r="F86" s="32"/>
      <c r="G86" s="32"/>
      <c r="H86" s="32"/>
      <c r="I86" s="147"/>
      <c r="J86" s="40"/>
      <c r="K86" s="40"/>
      <c r="L86" s="148"/>
      <c r="S86" s="38"/>
      <c r="T86" s="38"/>
      <c r="U86" s="38"/>
      <c r="V86" s="38"/>
      <c r="W86" s="38"/>
      <c r="X86" s="38"/>
      <c r="Y86" s="38"/>
      <c r="Z86" s="38"/>
      <c r="AA86" s="38"/>
      <c r="AB86" s="38"/>
      <c r="AC86" s="38"/>
      <c r="AD86" s="38"/>
      <c r="AE86" s="38"/>
    </row>
    <row r="87" s="1" customFormat="1" ht="12" customHeight="1">
      <c r="B87" s="21"/>
      <c r="C87" s="32" t="s">
        <v>179</v>
      </c>
      <c r="D87" s="22"/>
      <c r="E87" s="22"/>
      <c r="F87" s="22"/>
      <c r="G87" s="22"/>
      <c r="H87" s="22"/>
      <c r="I87" s="139"/>
      <c r="J87" s="22"/>
      <c r="K87" s="22"/>
      <c r="L87" s="20"/>
    </row>
    <row r="88" s="1" customFormat="1" ht="16.5" customHeight="1">
      <c r="B88" s="21"/>
      <c r="C88" s="22"/>
      <c r="D88" s="22"/>
      <c r="E88" s="180" t="s">
        <v>988</v>
      </c>
      <c r="F88" s="22"/>
      <c r="G88" s="22"/>
      <c r="H88" s="22"/>
      <c r="I88" s="139"/>
      <c r="J88" s="22"/>
      <c r="K88" s="22"/>
      <c r="L88" s="20"/>
    </row>
    <row r="89" s="1" customFormat="1" ht="12" customHeight="1">
      <c r="B89" s="21"/>
      <c r="C89" s="32" t="s">
        <v>181</v>
      </c>
      <c r="D89" s="22"/>
      <c r="E89" s="22"/>
      <c r="F89" s="22"/>
      <c r="G89" s="22"/>
      <c r="H89" s="22"/>
      <c r="I89" s="139"/>
      <c r="J89" s="22"/>
      <c r="K89" s="22"/>
      <c r="L89" s="20"/>
    </row>
    <row r="90" s="2" customFormat="1" ht="16.5" customHeight="1">
      <c r="A90" s="38"/>
      <c r="B90" s="39"/>
      <c r="C90" s="40"/>
      <c r="D90" s="40"/>
      <c r="E90" s="290" t="s">
        <v>1901</v>
      </c>
      <c r="F90" s="40"/>
      <c r="G90" s="40"/>
      <c r="H90" s="40"/>
      <c r="I90" s="147"/>
      <c r="J90" s="40"/>
      <c r="K90" s="40"/>
      <c r="L90" s="148"/>
      <c r="S90" s="38"/>
      <c r="T90" s="38"/>
      <c r="U90" s="38"/>
      <c r="V90" s="38"/>
      <c r="W90" s="38"/>
      <c r="X90" s="38"/>
      <c r="Y90" s="38"/>
      <c r="Z90" s="38"/>
      <c r="AA90" s="38"/>
      <c r="AB90" s="38"/>
      <c r="AC90" s="38"/>
      <c r="AD90" s="38"/>
      <c r="AE90" s="38"/>
    </row>
    <row r="91" s="2" customFormat="1" ht="12" customHeight="1">
      <c r="A91" s="38"/>
      <c r="B91" s="39"/>
      <c r="C91" s="32" t="s">
        <v>687</v>
      </c>
      <c r="D91" s="40"/>
      <c r="E91" s="40"/>
      <c r="F91" s="40"/>
      <c r="G91" s="40"/>
      <c r="H91" s="40"/>
      <c r="I91" s="147"/>
      <c r="J91" s="40"/>
      <c r="K91" s="40"/>
      <c r="L91" s="148"/>
      <c r="S91" s="38"/>
      <c r="T91" s="38"/>
      <c r="U91" s="38"/>
      <c r="V91" s="38"/>
      <c r="W91" s="38"/>
      <c r="X91" s="38"/>
      <c r="Y91" s="38"/>
      <c r="Z91" s="38"/>
      <c r="AA91" s="38"/>
      <c r="AB91" s="38"/>
      <c r="AC91" s="38"/>
      <c r="AD91" s="38"/>
      <c r="AE91" s="38"/>
    </row>
    <row r="92" s="2" customFormat="1" ht="16.5" customHeight="1">
      <c r="A92" s="38"/>
      <c r="B92" s="39"/>
      <c r="C92" s="40"/>
      <c r="D92" s="40"/>
      <c r="E92" s="69" t="str">
        <f>E13</f>
        <v>001 - km 441,562 - most</v>
      </c>
      <c r="F92" s="40"/>
      <c r="G92" s="40"/>
      <c r="H92" s="40"/>
      <c r="I92" s="147"/>
      <c r="J92" s="40"/>
      <c r="K92" s="40"/>
      <c r="L92" s="148"/>
      <c r="S92" s="38"/>
      <c r="T92" s="38"/>
      <c r="U92" s="38"/>
      <c r="V92" s="38"/>
      <c r="W92" s="38"/>
      <c r="X92" s="38"/>
      <c r="Y92" s="38"/>
      <c r="Z92" s="38"/>
      <c r="AA92" s="38"/>
      <c r="AB92" s="38"/>
      <c r="AC92" s="38"/>
      <c r="AD92" s="38"/>
      <c r="AE92" s="38"/>
    </row>
    <row r="93" s="2" customFormat="1" ht="6.96" customHeight="1">
      <c r="A93" s="38"/>
      <c r="B93" s="39"/>
      <c r="C93" s="40"/>
      <c r="D93" s="40"/>
      <c r="E93" s="40"/>
      <c r="F93" s="40"/>
      <c r="G93" s="40"/>
      <c r="H93" s="40"/>
      <c r="I93" s="147"/>
      <c r="J93" s="40"/>
      <c r="K93" s="40"/>
      <c r="L93" s="148"/>
      <c r="S93" s="38"/>
      <c r="T93" s="38"/>
      <c r="U93" s="38"/>
      <c r="V93" s="38"/>
      <c r="W93" s="38"/>
      <c r="X93" s="38"/>
      <c r="Y93" s="38"/>
      <c r="Z93" s="38"/>
      <c r="AA93" s="38"/>
      <c r="AB93" s="38"/>
      <c r="AC93" s="38"/>
      <c r="AD93" s="38"/>
      <c r="AE93" s="38"/>
    </row>
    <row r="94" s="2" customFormat="1" ht="12" customHeight="1">
      <c r="A94" s="38"/>
      <c r="B94" s="39"/>
      <c r="C94" s="32" t="s">
        <v>21</v>
      </c>
      <c r="D94" s="40"/>
      <c r="E94" s="40"/>
      <c r="F94" s="27" t="str">
        <f>F16</f>
        <v>trať 073</v>
      </c>
      <c r="G94" s="40"/>
      <c r="H94" s="40"/>
      <c r="I94" s="150" t="s">
        <v>23</v>
      </c>
      <c r="J94" s="72" t="str">
        <f>IF(J16="","",J16)</f>
        <v>14. 2. 2020</v>
      </c>
      <c r="K94" s="40"/>
      <c r="L94" s="148"/>
      <c r="S94" s="38"/>
      <c r="T94" s="38"/>
      <c r="U94" s="38"/>
      <c r="V94" s="38"/>
      <c r="W94" s="38"/>
      <c r="X94" s="38"/>
      <c r="Y94" s="38"/>
      <c r="Z94" s="38"/>
      <c r="AA94" s="38"/>
      <c r="AB94" s="38"/>
      <c r="AC94" s="38"/>
      <c r="AD94" s="38"/>
      <c r="AE94" s="38"/>
    </row>
    <row r="95" s="2" customFormat="1" ht="6.96" customHeight="1">
      <c r="A95" s="38"/>
      <c r="B95" s="39"/>
      <c r="C95" s="40"/>
      <c r="D95" s="40"/>
      <c r="E95" s="40"/>
      <c r="F95" s="40"/>
      <c r="G95" s="40"/>
      <c r="H95" s="40"/>
      <c r="I95" s="147"/>
      <c r="J95" s="40"/>
      <c r="K95" s="40"/>
      <c r="L95" s="148"/>
      <c r="S95" s="38"/>
      <c r="T95" s="38"/>
      <c r="U95" s="38"/>
      <c r="V95" s="38"/>
      <c r="W95" s="38"/>
      <c r="X95" s="38"/>
      <c r="Y95" s="38"/>
      <c r="Z95" s="38"/>
      <c r="AA95" s="38"/>
      <c r="AB95" s="38"/>
      <c r="AC95" s="38"/>
      <c r="AD95" s="38"/>
      <c r="AE95" s="38"/>
    </row>
    <row r="96" s="2" customFormat="1" ht="15.15" customHeight="1">
      <c r="A96" s="38"/>
      <c r="B96" s="39"/>
      <c r="C96" s="32" t="s">
        <v>25</v>
      </c>
      <c r="D96" s="40"/>
      <c r="E96" s="40"/>
      <c r="F96" s="27" t="str">
        <f>E19</f>
        <v>Správa železnic, OŘ ÚNL</v>
      </c>
      <c r="G96" s="40"/>
      <c r="H96" s="40"/>
      <c r="I96" s="150" t="s">
        <v>33</v>
      </c>
      <c r="J96" s="36" t="str">
        <f>E25</f>
        <v xml:space="preserve"> </v>
      </c>
      <c r="K96" s="40"/>
      <c r="L96" s="148"/>
      <c r="S96" s="38"/>
      <c r="T96" s="38"/>
      <c r="U96" s="38"/>
      <c r="V96" s="38"/>
      <c r="W96" s="38"/>
      <c r="X96" s="38"/>
      <c r="Y96" s="38"/>
      <c r="Z96" s="38"/>
      <c r="AA96" s="38"/>
      <c r="AB96" s="38"/>
      <c r="AC96" s="38"/>
      <c r="AD96" s="38"/>
      <c r="AE96" s="38"/>
    </row>
    <row r="97" s="2" customFormat="1" ht="15.15" customHeight="1">
      <c r="A97" s="38"/>
      <c r="B97" s="39"/>
      <c r="C97" s="32" t="s">
        <v>31</v>
      </c>
      <c r="D97" s="40"/>
      <c r="E97" s="40"/>
      <c r="F97" s="27" t="str">
        <f>IF(E22="","",E22)</f>
        <v>Vyplň údaj</v>
      </c>
      <c r="G97" s="40"/>
      <c r="H97" s="40"/>
      <c r="I97" s="150" t="s">
        <v>36</v>
      </c>
      <c r="J97" s="36" t="str">
        <f>E28</f>
        <v>Věra Trnková</v>
      </c>
      <c r="K97" s="40"/>
      <c r="L97" s="148"/>
      <c r="S97" s="38"/>
      <c r="T97" s="38"/>
      <c r="U97" s="38"/>
      <c r="V97" s="38"/>
      <c r="W97" s="38"/>
      <c r="X97" s="38"/>
      <c r="Y97" s="38"/>
      <c r="Z97" s="38"/>
      <c r="AA97" s="38"/>
      <c r="AB97" s="38"/>
      <c r="AC97" s="38"/>
      <c r="AD97" s="38"/>
      <c r="AE97" s="38"/>
    </row>
    <row r="98" s="2" customFormat="1" ht="10.32" customHeight="1">
      <c r="A98" s="38"/>
      <c r="B98" s="39"/>
      <c r="C98" s="40"/>
      <c r="D98" s="40"/>
      <c r="E98" s="40"/>
      <c r="F98" s="40"/>
      <c r="G98" s="40"/>
      <c r="H98" s="40"/>
      <c r="I98" s="147"/>
      <c r="J98" s="40"/>
      <c r="K98" s="40"/>
      <c r="L98" s="148"/>
      <c r="S98" s="38"/>
      <c r="T98" s="38"/>
      <c r="U98" s="38"/>
      <c r="V98" s="38"/>
      <c r="W98" s="38"/>
      <c r="X98" s="38"/>
      <c r="Y98" s="38"/>
      <c r="Z98" s="38"/>
      <c r="AA98" s="38"/>
      <c r="AB98" s="38"/>
      <c r="AC98" s="38"/>
      <c r="AD98" s="38"/>
      <c r="AE98" s="38"/>
    </row>
    <row r="99" s="11" customFormat="1" ht="29.28" customHeight="1">
      <c r="A99" s="199"/>
      <c r="B99" s="200"/>
      <c r="C99" s="201" t="s">
        <v>190</v>
      </c>
      <c r="D99" s="202" t="s">
        <v>59</v>
      </c>
      <c r="E99" s="202" t="s">
        <v>55</v>
      </c>
      <c r="F99" s="202" t="s">
        <v>56</v>
      </c>
      <c r="G99" s="202" t="s">
        <v>191</v>
      </c>
      <c r="H99" s="202" t="s">
        <v>192</v>
      </c>
      <c r="I99" s="203" t="s">
        <v>193</v>
      </c>
      <c r="J99" s="202" t="s">
        <v>185</v>
      </c>
      <c r="K99" s="204" t="s">
        <v>194</v>
      </c>
      <c r="L99" s="205"/>
      <c r="M99" s="92" t="s">
        <v>19</v>
      </c>
      <c r="N99" s="93" t="s">
        <v>44</v>
      </c>
      <c r="O99" s="93" t="s">
        <v>195</v>
      </c>
      <c r="P99" s="93" t="s">
        <v>196</v>
      </c>
      <c r="Q99" s="93" t="s">
        <v>197</v>
      </c>
      <c r="R99" s="93" t="s">
        <v>198</v>
      </c>
      <c r="S99" s="93" t="s">
        <v>199</v>
      </c>
      <c r="T99" s="94" t="s">
        <v>200</v>
      </c>
      <c r="U99" s="199"/>
      <c r="V99" s="199"/>
      <c r="W99" s="199"/>
      <c r="X99" s="199"/>
      <c r="Y99" s="199"/>
      <c r="Z99" s="199"/>
      <c r="AA99" s="199"/>
      <c r="AB99" s="199"/>
      <c r="AC99" s="199"/>
      <c r="AD99" s="199"/>
      <c r="AE99" s="199"/>
    </row>
    <row r="100" s="2" customFormat="1" ht="22.8" customHeight="1">
      <c r="A100" s="38"/>
      <c r="B100" s="39"/>
      <c r="C100" s="99" t="s">
        <v>201</v>
      </c>
      <c r="D100" s="40"/>
      <c r="E100" s="40"/>
      <c r="F100" s="40"/>
      <c r="G100" s="40"/>
      <c r="H100" s="40"/>
      <c r="I100" s="147"/>
      <c r="J100" s="206">
        <f>BK100</f>
        <v>0</v>
      </c>
      <c r="K100" s="40"/>
      <c r="L100" s="44"/>
      <c r="M100" s="95"/>
      <c r="N100" s="207"/>
      <c r="O100" s="96"/>
      <c r="P100" s="208">
        <f>P101+P190</f>
        <v>0</v>
      </c>
      <c r="Q100" s="96"/>
      <c r="R100" s="208">
        <f>R101+R190</f>
        <v>38.932405723999999</v>
      </c>
      <c r="S100" s="96"/>
      <c r="T100" s="209">
        <f>T101+T190</f>
        <v>0.0050000000000000001</v>
      </c>
      <c r="U100" s="38"/>
      <c r="V100" s="38"/>
      <c r="W100" s="38"/>
      <c r="X100" s="38"/>
      <c r="Y100" s="38"/>
      <c r="Z100" s="38"/>
      <c r="AA100" s="38"/>
      <c r="AB100" s="38"/>
      <c r="AC100" s="38"/>
      <c r="AD100" s="38"/>
      <c r="AE100" s="38"/>
      <c r="AT100" s="17" t="s">
        <v>73</v>
      </c>
      <c r="AU100" s="17" t="s">
        <v>186</v>
      </c>
      <c r="BK100" s="210">
        <f>BK101+BK190</f>
        <v>0</v>
      </c>
    </row>
    <row r="101" s="12" customFormat="1" ht="25.92" customHeight="1">
      <c r="A101" s="12"/>
      <c r="B101" s="211"/>
      <c r="C101" s="212"/>
      <c r="D101" s="213" t="s">
        <v>73</v>
      </c>
      <c r="E101" s="214" t="s">
        <v>202</v>
      </c>
      <c r="F101" s="214" t="s">
        <v>203</v>
      </c>
      <c r="G101" s="212"/>
      <c r="H101" s="212"/>
      <c r="I101" s="215"/>
      <c r="J101" s="216">
        <f>BK101</f>
        <v>0</v>
      </c>
      <c r="K101" s="212"/>
      <c r="L101" s="217"/>
      <c r="M101" s="218"/>
      <c r="N101" s="219"/>
      <c r="O101" s="219"/>
      <c r="P101" s="220">
        <f>P102+P155+P161+P167+P180+P185</f>
        <v>0</v>
      </c>
      <c r="Q101" s="219"/>
      <c r="R101" s="220">
        <f>R102+R155+R161+R167+R180+R185</f>
        <v>38.932405723999999</v>
      </c>
      <c r="S101" s="219"/>
      <c r="T101" s="221">
        <f>T102+T155+T161+T167+T180+T185</f>
        <v>0.0050000000000000001</v>
      </c>
      <c r="U101" s="12"/>
      <c r="V101" s="12"/>
      <c r="W101" s="12"/>
      <c r="X101" s="12"/>
      <c r="Y101" s="12"/>
      <c r="Z101" s="12"/>
      <c r="AA101" s="12"/>
      <c r="AB101" s="12"/>
      <c r="AC101" s="12"/>
      <c r="AD101" s="12"/>
      <c r="AE101" s="12"/>
      <c r="AR101" s="222" t="s">
        <v>81</v>
      </c>
      <c r="AT101" s="223" t="s">
        <v>73</v>
      </c>
      <c r="AU101" s="223" t="s">
        <v>74</v>
      </c>
      <c r="AY101" s="222" t="s">
        <v>204</v>
      </c>
      <c r="BK101" s="224">
        <f>BK102+BK155+BK161+BK167+BK180+BK185</f>
        <v>0</v>
      </c>
    </row>
    <row r="102" s="12" customFormat="1" ht="22.8" customHeight="1">
      <c r="A102" s="12"/>
      <c r="B102" s="211"/>
      <c r="C102" s="212"/>
      <c r="D102" s="213" t="s">
        <v>73</v>
      </c>
      <c r="E102" s="225" t="s">
        <v>81</v>
      </c>
      <c r="F102" s="225" t="s">
        <v>1003</v>
      </c>
      <c r="G102" s="212"/>
      <c r="H102" s="212"/>
      <c r="I102" s="215"/>
      <c r="J102" s="226">
        <f>BK102</f>
        <v>0</v>
      </c>
      <c r="K102" s="212"/>
      <c r="L102" s="217"/>
      <c r="M102" s="218"/>
      <c r="N102" s="219"/>
      <c r="O102" s="219"/>
      <c r="P102" s="220">
        <f>SUM(P103:P154)</f>
        <v>0</v>
      </c>
      <c r="Q102" s="219"/>
      <c r="R102" s="220">
        <f>SUM(R103:R154)</f>
        <v>21.1024688</v>
      </c>
      <c r="S102" s="219"/>
      <c r="T102" s="221">
        <f>SUM(T103:T154)</f>
        <v>0</v>
      </c>
      <c r="U102" s="12"/>
      <c r="V102" s="12"/>
      <c r="W102" s="12"/>
      <c r="X102" s="12"/>
      <c r="Y102" s="12"/>
      <c r="Z102" s="12"/>
      <c r="AA102" s="12"/>
      <c r="AB102" s="12"/>
      <c r="AC102" s="12"/>
      <c r="AD102" s="12"/>
      <c r="AE102" s="12"/>
      <c r="AR102" s="222" t="s">
        <v>81</v>
      </c>
      <c r="AT102" s="223" t="s">
        <v>73</v>
      </c>
      <c r="AU102" s="223" t="s">
        <v>81</v>
      </c>
      <c r="AY102" s="222" t="s">
        <v>204</v>
      </c>
      <c r="BK102" s="224">
        <f>SUM(BK103:BK154)</f>
        <v>0</v>
      </c>
    </row>
    <row r="103" s="2" customFormat="1" ht="21.75" customHeight="1">
      <c r="A103" s="38"/>
      <c r="B103" s="39"/>
      <c r="C103" s="227" t="s">
        <v>81</v>
      </c>
      <c r="D103" s="227" t="s">
        <v>207</v>
      </c>
      <c r="E103" s="228" t="s">
        <v>1004</v>
      </c>
      <c r="F103" s="229" t="s">
        <v>1005</v>
      </c>
      <c r="G103" s="230" t="s">
        <v>525</v>
      </c>
      <c r="H103" s="231">
        <v>30</v>
      </c>
      <c r="I103" s="232"/>
      <c r="J103" s="233">
        <f>ROUND(I103*H103,2)</f>
        <v>0</v>
      </c>
      <c r="K103" s="229" t="s">
        <v>1006</v>
      </c>
      <c r="L103" s="44"/>
      <c r="M103" s="234" t="s">
        <v>19</v>
      </c>
      <c r="N103" s="235" t="s">
        <v>45</v>
      </c>
      <c r="O103" s="84"/>
      <c r="P103" s="236">
        <f>O103*H103</f>
        <v>0</v>
      </c>
      <c r="Q103" s="236">
        <v>0</v>
      </c>
      <c r="R103" s="236">
        <f>Q103*H103</f>
        <v>0</v>
      </c>
      <c r="S103" s="236">
        <v>0</v>
      </c>
      <c r="T103" s="237">
        <f>S103*H103</f>
        <v>0</v>
      </c>
      <c r="U103" s="38"/>
      <c r="V103" s="38"/>
      <c r="W103" s="38"/>
      <c r="X103" s="38"/>
      <c r="Y103" s="38"/>
      <c r="Z103" s="38"/>
      <c r="AA103" s="38"/>
      <c r="AB103" s="38"/>
      <c r="AC103" s="38"/>
      <c r="AD103" s="38"/>
      <c r="AE103" s="38"/>
      <c r="AR103" s="238" t="s">
        <v>104</v>
      </c>
      <c r="AT103" s="238" t="s">
        <v>207</v>
      </c>
      <c r="AU103" s="238" t="s">
        <v>83</v>
      </c>
      <c r="AY103" s="17" t="s">
        <v>204</v>
      </c>
      <c r="BE103" s="239">
        <f>IF(N103="základní",J103,0)</f>
        <v>0</v>
      </c>
      <c r="BF103" s="239">
        <f>IF(N103="snížená",J103,0)</f>
        <v>0</v>
      </c>
      <c r="BG103" s="239">
        <f>IF(N103="zákl. přenesená",J103,0)</f>
        <v>0</v>
      </c>
      <c r="BH103" s="239">
        <f>IF(N103="sníž. přenesená",J103,0)</f>
        <v>0</v>
      </c>
      <c r="BI103" s="239">
        <f>IF(N103="nulová",J103,0)</f>
        <v>0</v>
      </c>
      <c r="BJ103" s="17" t="s">
        <v>81</v>
      </c>
      <c r="BK103" s="239">
        <f>ROUND(I103*H103,2)</f>
        <v>0</v>
      </c>
      <c r="BL103" s="17" t="s">
        <v>104</v>
      </c>
      <c r="BM103" s="238" t="s">
        <v>1903</v>
      </c>
    </row>
    <row r="104" s="2" customFormat="1">
      <c r="A104" s="38"/>
      <c r="B104" s="39"/>
      <c r="C104" s="40"/>
      <c r="D104" s="240" t="s">
        <v>213</v>
      </c>
      <c r="E104" s="40"/>
      <c r="F104" s="241" t="s">
        <v>1008</v>
      </c>
      <c r="G104" s="40"/>
      <c r="H104" s="40"/>
      <c r="I104" s="147"/>
      <c r="J104" s="40"/>
      <c r="K104" s="40"/>
      <c r="L104" s="44"/>
      <c r="M104" s="242"/>
      <c r="N104" s="243"/>
      <c r="O104" s="84"/>
      <c r="P104" s="84"/>
      <c r="Q104" s="84"/>
      <c r="R104" s="84"/>
      <c r="S104" s="84"/>
      <c r="T104" s="85"/>
      <c r="U104" s="38"/>
      <c r="V104" s="38"/>
      <c r="W104" s="38"/>
      <c r="X104" s="38"/>
      <c r="Y104" s="38"/>
      <c r="Z104" s="38"/>
      <c r="AA104" s="38"/>
      <c r="AB104" s="38"/>
      <c r="AC104" s="38"/>
      <c r="AD104" s="38"/>
      <c r="AE104" s="38"/>
      <c r="AT104" s="17" t="s">
        <v>213</v>
      </c>
      <c r="AU104" s="17" t="s">
        <v>83</v>
      </c>
    </row>
    <row r="105" s="2" customFormat="1">
      <c r="A105" s="38"/>
      <c r="B105" s="39"/>
      <c r="C105" s="40"/>
      <c r="D105" s="240" t="s">
        <v>215</v>
      </c>
      <c r="E105" s="40"/>
      <c r="F105" s="244" t="s">
        <v>1009</v>
      </c>
      <c r="G105" s="40"/>
      <c r="H105" s="40"/>
      <c r="I105" s="147"/>
      <c r="J105" s="40"/>
      <c r="K105" s="40"/>
      <c r="L105" s="44"/>
      <c r="M105" s="242"/>
      <c r="N105" s="243"/>
      <c r="O105" s="84"/>
      <c r="P105" s="84"/>
      <c r="Q105" s="84"/>
      <c r="R105" s="84"/>
      <c r="S105" s="84"/>
      <c r="T105" s="85"/>
      <c r="U105" s="38"/>
      <c r="V105" s="38"/>
      <c r="W105" s="38"/>
      <c r="X105" s="38"/>
      <c r="Y105" s="38"/>
      <c r="Z105" s="38"/>
      <c r="AA105" s="38"/>
      <c r="AB105" s="38"/>
      <c r="AC105" s="38"/>
      <c r="AD105" s="38"/>
      <c r="AE105" s="38"/>
      <c r="AT105" s="17" t="s">
        <v>215</v>
      </c>
      <c r="AU105" s="17" t="s">
        <v>83</v>
      </c>
    </row>
    <row r="106" s="13" customFormat="1">
      <c r="A106" s="13"/>
      <c r="B106" s="245"/>
      <c r="C106" s="246"/>
      <c r="D106" s="240" t="s">
        <v>217</v>
      </c>
      <c r="E106" s="247" t="s">
        <v>19</v>
      </c>
      <c r="F106" s="248" t="s">
        <v>1010</v>
      </c>
      <c r="G106" s="246"/>
      <c r="H106" s="247" t="s">
        <v>19</v>
      </c>
      <c r="I106" s="249"/>
      <c r="J106" s="246"/>
      <c r="K106" s="246"/>
      <c r="L106" s="250"/>
      <c r="M106" s="251"/>
      <c r="N106" s="252"/>
      <c r="O106" s="252"/>
      <c r="P106" s="252"/>
      <c r="Q106" s="252"/>
      <c r="R106" s="252"/>
      <c r="S106" s="252"/>
      <c r="T106" s="253"/>
      <c r="U106" s="13"/>
      <c r="V106" s="13"/>
      <c r="W106" s="13"/>
      <c r="X106" s="13"/>
      <c r="Y106" s="13"/>
      <c r="Z106" s="13"/>
      <c r="AA106" s="13"/>
      <c r="AB106" s="13"/>
      <c r="AC106" s="13"/>
      <c r="AD106" s="13"/>
      <c r="AE106" s="13"/>
      <c r="AT106" s="254" t="s">
        <v>217</v>
      </c>
      <c r="AU106" s="254" t="s">
        <v>83</v>
      </c>
      <c r="AV106" s="13" t="s">
        <v>81</v>
      </c>
      <c r="AW106" s="13" t="s">
        <v>35</v>
      </c>
      <c r="AX106" s="13" t="s">
        <v>74</v>
      </c>
      <c r="AY106" s="254" t="s">
        <v>204</v>
      </c>
    </row>
    <row r="107" s="14" customFormat="1">
      <c r="A107" s="14"/>
      <c r="B107" s="255"/>
      <c r="C107" s="256"/>
      <c r="D107" s="240" t="s">
        <v>217</v>
      </c>
      <c r="E107" s="257" t="s">
        <v>19</v>
      </c>
      <c r="F107" s="258" t="s">
        <v>1011</v>
      </c>
      <c r="G107" s="256"/>
      <c r="H107" s="259">
        <v>30</v>
      </c>
      <c r="I107" s="260"/>
      <c r="J107" s="256"/>
      <c r="K107" s="256"/>
      <c r="L107" s="261"/>
      <c r="M107" s="262"/>
      <c r="N107" s="263"/>
      <c r="O107" s="263"/>
      <c r="P107" s="263"/>
      <c r="Q107" s="263"/>
      <c r="R107" s="263"/>
      <c r="S107" s="263"/>
      <c r="T107" s="264"/>
      <c r="U107" s="14"/>
      <c r="V107" s="14"/>
      <c r="W107" s="14"/>
      <c r="X107" s="14"/>
      <c r="Y107" s="14"/>
      <c r="Z107" s="14"/>
      <c r="AA107" s="14"/>
      <c r="AB107" s="14"/>
      <c r="AC107" s="14"/>
      <c r="AD107" s="14"/>
      <c r="AE107" s="14"/>
      <c r="AT107" s="265" t="s">
        <v>217</v>
      </c>
      <c r="AU107" s="265" t="s">
        <v>83</v>
      </c>
      <c r="AV107" s="14" t="s">
        <v>83</v>
      </c>
      <c r="AW107" s="14" t="s">
        <v>35</v>
      </c>
      <c r="AX107" s="14" t="s">
        <v>74</v>
      </c>
      <c r="AY107" s="265" t="s">
        <v>204</v>
      </c>
    </row>
    <row r="108" s="15" customFormat="1">
      <c r="A108" s="15"/>
      <c r="B108" s="266"/>
      <c r="C108" s="267"/>
      <c r="D108" s="240" t="s">
        <v>217</v>
      </c>
      <c r="E108" s="268" t="s">
        <v>19</v>
      </c>
      <c r="F108" s="269" t="s">
        <v>268</v>
      </c>
      <c r="G108" s="267"/>
      <c r="H108" s="270">
        <v>30</v>
      </c>
      <c r="I108" s="271"/>
      <c r="J108" s="267"/>
      <c r="K108" s="267"/>
      <c r="L108" s="272"/>
      <c r="M108" s="273"/>
      <c r="N108" s="274"/>
      <c r="O108" s="274"/>
      <c r="P108" s="274"/>
      <c r="Q108" s="274"/>
      <c r="R108" s="274"/>
      <c r="S108" s="274"/>
      <c r="T108" s="275"/>
      <c r="U108" s="15"/>
      <c r="V108" s="15"/>
      <c r="W108" s="15"/>
      <c r="X108" s="15"/>
      <c r="Y108" s="15"/>
      <c r="Z108" s="15"/>
      <c r="AA108" s="15"/>
      <c r="AB108" s="15"/>
      <c r="AC108" s="15"/>
      <c r="AD108" s="15"/>
      <c r="AE108" s="15"/>
      <c r="AT108" s="276" t="s">
        <v>217</v>
      </c>
      <c r="AU108" s="276" t="s">
        <v>83</v>
      </c>
      <c r="AV108" s="15" t="s">
        <v>104</v>
      </c>
      <c r="AW108" s="15" t="s">
        <v>35</v>
      </c>
      <c r="AX108" s="15" t="s">
        <v>81</v>
      </c>
      <c r="AY108" s="276" t="s">
        <v>204</v>
      </c>
    </row>
    <row r="109" s="2" customFormat="1" ht="21.75" customHeight="1">
      <c r="A109" s="38"/>
      <c r="B109" s="39"/>
      <c r="C109" s="227" t="s">
        <v>83</v>
      </c>
      <c r="D109" s="227" t="s">
        <v>207</v>
      </c>
      <c r="E109" s="228" t="s">
        <v>1012</v>
      </c>
      <c r="F109" s="229" t="s">
        <v>1013</v>
      </c>
      <c r="G109" s="230" t="s">
        <v>261</v>
      </c>
      <c r="H109" s="231">
        <v>0.40000000000000002</v>
      </c>
      <c r="I109" s="232"/>
      <c r="J109" s="233">
        <f>ROUND(I109*H109,2)</f>
        <v>0</v>
      </c>
      <c r="K109" s="229" t="s">
        <v>1006</v>
      </c>
      <c r="L109" s="44"/>
      <c r="M109" s="234" t="s">
        <v>19</v>
      </c>
      <c r="N109" s="235" t="s">
        <v>45</v>
      </c>
      <c r="O109" s="84"/>
      <c r="P109" s="236">
        <f>O109*H109</f>
        <v>0</v>
      </c>
      <c r="Q109" s="236">
        <v>0</v>
      </c>
      <c r="R109" s="236">
        <f>Q109*H109</f>
        <v>0</v>
      </c>
      <c r="S109" s="236">
        <v>0</v>
      </c>
      <c r="T109" s="237">
        <f>S109*H109</f>
        <v>0</v>
      </c>
      <c r="U109" s="38"/>
      <c r="V109" s="38"/>
      <c r="W109" s="38"/>
      <c r="X109" s="38"/>
      <c r="Y109" s="38"/>
      <c r="Z109" s="38"/>
      <c r="AA109" s="38"/>
      <c r="AB109" s="38"/>
      <c r="AC109" s="38"/>
      <c r="AD109" s="38"/>
      <c r="AE109" s="38"/>
      <c r="AR109" s="238" t="s">
        <v>104</v>
      </c>
      <c r="AT109" s="238" t="s">
        <v>207</v>
      </c>
      <c r="AU109" s="238" t="s">
        <v>83</v>
      </c>
      <c r="AY109" s="17" t="s">
        <v>204</v>
      </c>
      <c r="BE109" s="239">
        <f>IF(N109="základní",J109,0)</f>
        <v>0</v>
      </c>
      <c r="BF109" s="239">
        <f>IF(N109="snížená",J109,0)</f>
        <v>0</v>
      </c>
      <c r="BG109" s="239">
        <f>IF(N109="zákl. přenesená",J109,0)</f>
        <v>0</v>
      </c>
      <c r="BH109" s="239">
        <f>IF(N109="sníž. přenesená",J109,0)</f>
        <v>0</v>
      </c>
      <c r="BI109" s="239">
        <f>IF(N109="nulová",J109,0)</f>
        <v>0</v>
      </c>
      <c r="BJ109" s="17" t="s">
        <v>81</v>
      </c>
      <c r="BK109" s="239">
        <f>ROUND(I109*H109,2)</f>
        <v>0</v>
      </c>
      <c r="BL109" s="17" t="s">
        <v>104</v>
      </c>
      <c r="BM109" s="238" t="s">
        <v>1904</v>
      </c>
    </row>
    <row r="110" s="2" customFormat="1">
      <c r="A110" s="38"/>
      <c r="B110" s="39"/>
      <c r="C110" s="40"/>
      <c r="D110" s="240" t="s">
        <v>213</v>
      </c>
      <c r="E110" s="40"/>
      <c r="F110" s="241" t="s">
        <v>1015</v>
      </c>
      <c r="G110" s="40"/>
      <c r="H110" s="40"/>
      <c r="I110" s="147"/>
      <c r="J110" s="40"/>
      <c r="K110" s="40"/>
      <c r="L110" s="44"/>
      <c r="M110" s="242"/>
      <c r="N110" s="243"/>
      <c r="O110" s="84"/>
      <c r="P110" s="84"/>
      <c r="Q110" s="84"/>
      <c r="R110" s="84"/>
      <c r="S110" s="84"/>
      <c r="T110" s="85"/>
      <c r="U110" s="38"/>
      <c r="V110" s="38"/>
      <c r="W110" s="38"/>
      <c r="X110" s="38"/>
      <c r="Y110" s="38"/>
      <c r="Z110" s="38"/>
      <c r="AA110" s="38"/>
      <c r="AB110" s="38"/>
      <c r="AC110" s="38"/>
      <c r="AD110" s="38"/>
      <c r="AE110" s="38"/>
      <c r="AT110" s="17" t="s">
        <v>213</v>
      </c>
      <c r="AU110" s="17" t="s">
        <v>83</v>
      </c>
    </row>
    <row r="111" s="2" customFormat="1">
      <c r="A111" s="38"/>
      <c r="B111" s="39"/>
      <c r="C111" s="40"/>
      <c r="D111" s="240" t="s">
        <v>215</v>
      </c>
      <c r="E111" s="40"/>
      <c r="F111" s="244" t="s">
        <v>1016</v>
      </c>
      <c r="G111" s="40"/>
      <c r="H111" s="40"/>
      <c r="I111" s="147"/>
      <c r="J111" s="40"/>
      <c r="K111" s="40"/>
      <c r="L111" s="44"/>
      <c r="M111" s="242"/>
      <c r="N111" s="243"/>
      <c r="O111" s="84"/>
      <c r="P111" s="84"/>
      <c r="Q111" s="84"/>
      <c r="R111" s="84"/>
      <c r="S111" s="84"/>
      <c r="T111" s="85"/>
      <c r="U111" s="38"/>
      <c r="V111" s="38"/>
      <c r="W111" s="38"/>
      <c r="X111" s="38"/>
      <c r="Y111" s="38"/>
      <c r="Z111" s="38"/>
      <c r="AA111" s="38"/>
      <c r="AB111" s="38"/>
      <c r="AC111" s="38"/>
      <c r="AD111" s="38"/>
      <c r="AE111" s="38"/>
      <c r="AT111" s="17" t="s">
        <v>215</v>
      </c>
      <c r="AU111" s="17" t="s">
        <v>83</v>
      </c>
    </row>
    <row r="112" s="14" customFormat="1">
      <c r="A112" s="14"/>
      <c r="B112" s="255"/>
      <c r="C112" s="256"/>
      <c r="D112" s="240" t="s">
        <v>217</v>
      </c>
      <c r="E112" s="257" t="s">
        <v>19</v>
      </c>
      <c r="F112" s="258" t="s">
        <v>1017</v>
      </c>
      <c r="G112" s="256"/>
      <c r="H112" s="259">
        <v>0.40000000000000002</v>
      </c>
      <c r="I112" s="260"/>
      <c r="J112" s="256"/>
      <c r="K112" s="256"/>
      <c r="L112" s="261"/>
      <c r="M112" s="262"/>
      <c r="N112" s="263"/>
      <c r="O112" s="263"/>
      <c r="P112" s="263"/>
      <c r="Q112" s="263"/>
      <c r="R112" s="263"/>
      <c r="S112" s="263"/>
      <c r="T112" s="264"/>
      <c r="U112" s="14"/>
      <c r="V112" s="14"/>
      <c r="W112" s="14"/>
      <c r="X112" s="14"/>
      <c r="Y112" s="14"/>
      <c r="Z112" s="14"/>
      <c r="AA112" s="14"/>
      <c r="AB112" s="14"/>
      <c r="AC112" s="14"/>
      <c r="AD112" s="14"/>
      <c r="AE112" s="14"/>
      <c r="AT112" s="265" t="s">
        <v>217</v>
      </c>
      <c r="AU112" s="265" t="s">
        <v>83</v>
      </c>
      <c r="AV112" s="14" t="s">
        <v>83</v>
      </c>
      <c r="AW112" s="14" t="s">
        <v>35</v>
      </c>
      <c r="AX112" s="14" t="s">
        <v>81</v>
      </c>
      <c r="AY112" s="265" t="s">
        <v>204</v>
      </c>
    </row>
    <row r="113" s="2" customFormat="1" ht="21.75" customHeight="1">
      <c r="A113" s="38"/>
      <c r="B113" s="39"/>
      <c r="C113" s="227" t="s">
        <v>94</v>
      </c>
      <c r="D113" s="227" t="s">
        <v>207</v>
      </c>
      <c r="E113" s="228" t="s">
        <v>1018</v>
      </c>
      <c r="F113" s="229" t="s">
        <v>1019</v>
      </c>
      <c r="G113" s="230" t="s">
        <v>286</v>
      </c>
      <c r="H113" s="231">
        <v>16</v>
      </c>
      <c r="I113" s="232"/>
      <c r="J113" s="233">
        <f>ROUND(I113*H113,2)</f>
        <v>0</v>
      </c>
      <c r="K113" s="229" t="s">
        <v>1006</v>
      </c>
      <c r="L113" s="44"/>
      <c r="M113" s="234" t="s">
        <v>19</v>
      </c>
      <c r="N113" s="235" t="s">
        <v>45</v>
      </c>
      <c r="O113" s="84"/>
      <c r="P113" s="236">
        <f>O113*H113</f>
        <v>0</v>
      </c>
      <c r="Q113" s="236">
        <v>0.036904300000000001</v>
      </c>
      <c r="R113" s="236">
        <f>Q113*H113</f>
        <v>0.59046880000000002</v>
      </c>
      <c r="S113" s="236">
        <v>0</v>
      </c>
      <c r="T113" s="237">
        <f>S113*H113</f>
        <v>0</v>
      </c>
      <c r="U113" s="38"/>
      <c r="V113" s="38"/>
      <c r="W113" s="38"/>
      <c r="X113" s="38"/>
      <c r="Y113" s="38"/>
      <c r="Z113" s="38"/>
      <c r="AA113" s="38"/>
      <c r="AB113" s="38"/>
      <c r="AC113" s="38"/>
      <c r="AD113" s="38"/>
      <c r="AE113" s="38"/>
      <c r="AR113" s="238" t="s">
        <v>104</v>
      </c>
      <c r="AT113" s="238" t="s">
        <v>207</v>
      </c>
      <c r="AU113" s="238" t="s">
        <v>83</v>
      </c>
      <c r="AY113" s="17" t="s">
        <v>204</v>
      </c>
      <c r="BE113" s="239">
        <f>IF(N113="základní",J113,0)</f>
        <v>0</v>
      </c>
      <c r="BF113" s="239">
        <f>IF(N113="snížená",J113,0)</f>
        <v>0</v>
      </c>
      <c r="BG113" s="239">
        <f>IF(N113="zákl. přenesená",J113,0)</f>
        <v>0</v>
      </c>
      <c r="BH113" s="239">
        <f>IF(N113="sníž. přenesená",J113,0)</f>
        <v>0</v>
      </c>
      <c r="BI113" s="239">
        <f>IF(N113="nulová",J113,0)</f>
        <v>0</v>
      </c>
      <c r="BJ113" s="17" t="s">
        <v>81</v>
      </c>
      <c r="BK113" s="239">
        <f>ROUND(I113*H113,2)</f>
        <v>0</v>
      </c>
      <c r="BL113" s="17" t="s">
        <v>104</v>
      </c>
      <c r="BM113" s="238" t="s">
        <v>1905</v>
      </c>
    </row>
    <row r="114" s="2" customFormat="1">
      <c r="A114" s="38"/>
      <c r="B114" s="39"/>
      <c r="C114" s="40"/>
      <c r="D114" s="240" t="s">
        <v>213</v>
      </c>
      <c r="E114" s="40"/>
      <c r="F114" s="241" t="s">
        <v>1021</v>
      </c>
      <c r="G114" s="40"/>
      <c r="H114" s="40"/>
      <c r="I114" s="147"/>
      <c r="J114" s="40"/>
      <c r="K114" s="40"/>
      <c r="L114" s="44"/>
      <c r="M114" s="242"/>
      <c r="N114" s="243"/>
      <c r="O114" s="84"/>
      <c r="P114" s="84"/>
      <c r="Q114" s="84"/>
      <c r="R114" s="84"/>
      <c r="S114" s="84"/>
      <c r="T114" s="85"/>
      <c r="U114" s="38"/>
      <c r="V114" s="38"/>
      <c r="W114" s="38"/>
      <c r="X114" s="38"/>
      <c r="Y114" s="38"/>
      <c r="Z114" s="38"/>
      <c r="AA114" s="38"/>
      <c r="AB114" s="38"/>
      <c r="AC114" s="38"/>
      <c r="AD114" s="38"/>
      <c r="AE114" s="38"/>
      <c r="AT114" s="17" t="s">
        <v>213</v>
      </c>
      <c r="AU114" s="17" t="s">
        <v>83</v>
      </c>
    </row>
    <row r="115" s="2" customFormat="1">
      <c r="A115" s="38"/>
      <c r="B115" s="39"/>
      <c r="C115" s="40"/>
      <c r="D115" s="240" t="s">
        <v>215</v>
      </c>
      <c r="E115" s="40"/>
      <c r="F115" s="244" t="s">
        <v>1022</v>
      </c>
      <c r="G115" s="40"/>
      <c r="H115" s="40"/>
      <c r="I115" s="147"/>
      <c r="J115" s="40"/>
      <c r="K115" s="40"/>
      <c r="L115" s="44"/>
      <c r="M115" s="242"/>
      <c r="N115" s="243"/>
      <c r="O115" s="84"/>
      <c r="P115" s="84"/>
      <c r="Q115" s="84"/>
      <c r="R115" s="84"/>
      <c r="S115" s="84"/>
      <c r="T115" s="85"/>
      <c r="U115" s="38"/>
      <c r="V115" s="38"/>
      <c r="W115" s="38"/>
      <c r="X115" s="38"/>
      <c r="Y115" s="38"/>
      <c r="Z115" s="38"/>
      <c r="AA115" s="38"/>
      <c r="AB115" s="38"/>
      <c r="AC115" s="38"/>
      <c r="AD115" s="38"/>
      <c r="AE115" s="38"/>
      <c r="AT115" s="17" t="s">
        <v>215</v>
      </c>
      <c r="AU115" s="17" t="s">
        <v>83</v>
      </c>
    </row>
    <row r="116" s="2" customFormat="1">
      <c r="A116" s="38"/>
      <c r="B116" s="39"/>
      <c r="C116" s="40"/>
      <c r="D116" s="240" t="s">
        <v>240</v>
      </c>
      <c r="E116" s="40"/>
      <c r="F116" s="244" t="s">
        <v>1906</v>
      </c>
      <c r="G116" s="40"/>
      <c r="H116" s="40"/>
      <c r="I116" s="147"/>
      <c r="J116" s="40"/>
      <c r="K116" s="40"/>
      <c r="L116" s="44"/>
      <c r="M116" s="242"/>
      <c r="N116" s="243"/>
      <c r="O116" s="84"/>
      <c r="P116" s="84"/>
      <c r="Q116" s="84"/>
      <c r="R116" s="84"/>
      <c r="S116" s="84"/>
      <c r="T116" s="85"/>
      <c r="U116" s="38"/>
      <c r="V116" s="38"/>
      <c r="W116" s="38"/>
      <c r="X116" s="38"/>
      <c r="Y116" s="38"/>
      <c r="Z116" s="38"/>
      <c r="AA116" s="38"/>
      <c r="AB116" s="38"/>
      <c r="AC116" s="38"/>
      <c r="AD116" s="38"/>
      <c r="AE116" s="38"/>
      <c r="AT116" s="17" t="s">
        <v>240</v>
      </c>
      <c r="AU116" s="17" t="s">
        <v>83</v>
      </c>
    </row>
    <row r="117" s="2" customFormat="1" ht="33" customHeight="1">
      <c r="A117" s="38"/>
      <c r="B117" s="39"/>
      <c r="C117" s="227" t="s">
        <v>104</v>
      </c>
      <c r="D117" s="227" t="s">
        <v>207</v>
      </c>
      <c r="E117" s="228" t="s">
        <v>1030</v>
      </c>
      <c r="F117" s="229" t="s">
        <v>1031</v>
      </c>
      <c r="G117" s="230" t="s">
        <v>261</v>
      </c>
      <c r="H117" s="231">
        <v>43.600000000000001</v>
      </c>
      <c r="I117" s="232"/>
      <c r="J117" s="233">
        <f>ROUND(I117*H117,2)</f>
        <v>0</v>
      </c>
      <c r="K117" s="229" t="s">
        <v>1006</v>
      </c>
      <c r="L117" s="44"/>
      <c r="M117" s="234" t="s">
        <v>19</v>
      </c>
      <c r="N117" s="235" t="s">
        <v>45</v>
      </c>
      <c r="O117" s="84"/>
      <c r="P117" s="236">
        <f>O117*H117</f>
        <v>0</v>
      </c>
      <c r="Q117" s="236">
        <v>0</v>
      </c>
      <c r="R117" s="236">
        <f>Q117*H117</f>
        <v>0</v>
      </c>
      <c r="S117" s="236">
        <v>0</v>
      </c>
      <c r="T117" s="237">
        <f>S117*H117</f>
        <v>0</v>
      </c>
      <c r="U117" s="38"/>
      <c r="V117" s="38"/>
      <c r="W117" s="38"/>
      <c r="X117" s="38"/>
      <c r="Y117" s="38"/>
      <c r="Z117" s="38"/>
      <c r="AA117" s="38"/>
      <c r="AB117" s="38"/>
      <c r="AC117" s="38"/>
      <c r="AD117" s="38"/>
      <c r="AE117" s="38"/>
      <c r="AR117" s="238" t="s">
        <v>104</v>
      </c>
      <c r="AT117" s="238" t="s">
        <v>207</v>
      </c>
      <c r="AU117" s="238" t="s">
        <v>83</v>
      </c>
      <c r="AY117" s="17" t="s">
        <v>204</v>
      </c>
      <c r="BE117" s="239">
        <f>IF(N117="základní",J117,0)</f>
        <v>0</v>
      </c>
      <c r="BF117" s="239">
        <f>IF(N117="snížená",J117,0)</f>
        <v>0</v>
      </c>
      <c r="BG117" s="239">
        <f>IF(N117="zákl. přenesená",J117,0)</f>
        <v>0</v>
      </c>
      <c r="BH117" s="239">
        <f>IF(N117="sníž. přenesená",J117,0)</f>
        <v>0</v>
      </c>
      <c r="BI117" s="239">
        <f>IF(N117="nulová",J117,0)</f>
        <v>0</v>
      </c>
      <c r="BJ117" s="17" t="s">
        <v>81</v>
      </c>
      <c r="BK117" s="239">
        <f>ROUND(I117*H117,2)</f>
        <v>0</v>
      </c>
      <c r="BL117" s="17" t="s">
        <v>104</v>
      </c>
      <c r="BM117" s="238" t="s">
        <v>1907</v>
      </c>
    </row>
    <row r="118" s="2" customFormat="1">
      <c r="A118" s="38"/>
      <c r="B118" s="39"/>
      <c r="C118" s="40"/>
      <c r="D118" s="240" t="s">
        <v>213</v>
      </c>
      <c r="E118" s="40"/>
      <c r="F118" s="241" t="s">
        <v>1033</v>
      </c>
      <c r="G118" s="40"/>
      <c r="H118" s="40"/>
      <c r="I118" s="147"/>
      <c r="J118" s="40"/>
      <c r="K118" s="40"/>
      <c r="L118" s="44"/>
      <c r="M118" s="242"/>
      <c r="N118" s="243"/>
      <c r="O118" s="84"/>
      <c r="P118" s="84"/>
      <c r="Q118" s="84"/>
      <c r="R118" s="84"/>
      <c r="S118" s="84"/>
      <c r="T118" s="85"/>
      <c r="U118" s="38"/>
      <c r="V118" s="38"/>
      <c r="W118" s="38"/>
      <c r="X118" s="38"/>
      <c r="Y118" s="38"/>
      <c r="Z118" s="38"/>
      <c r="AA118" s="38"/>
      <c r="AB118" s="38"/>
      <c r="AC118" s="38"/>
      <c r="AD118" s="38"/>
      <c r="AE118" s="38"/>
      <c r="AT118" s="17" t="s">
        <v>213</v>
      </c>
      <c r="AU118" s="17" t="s">
        <v>83</v>
      </c>
    </row>
    <row r="119" s="2" customFormat="1">
      <c r="A119" s="38"/>
      <c r="B119" s="39"/>
      <c r="C119" s="40"/>
      <c r="D119" s="240" t="s">
        <v>215</v>
      </c>
      <c r="E119" s="40"/>
      <c r="F119" s="244" t="s">
        <v>1034</v>
      </c>
      <c r="G119" s="40"/>
      <c r="H119" s="40"/>
      <c r="I119" s="147"/>
      <c r="J119" s="40"/>
      <c r="K119" s="40"/>
      <c r="L119" s="44"/>
      <c r="M119" s="242"/>
      <c r="N119" s="243"/>
      <c r="O119" s="84"/>
      <c r="P119" s="84"/>
      <c r="Q119" s="84"/>
      <c r="R119" s="84"/>
      <c r="S119" s="84"/>
      <c r="T119" s="85"/>
      <c r="U119" s="38"/>
      <c r="V119" s="38"/>
      <c r="W119" s="38"/>
      <c r="X119" s="38"/>
      <c r="Y119" s="38"/>
      <c r="Z119" s="38"/>
      <c r="AA119" s="38"/>
      <c r="AB119" s="38"/>
      <c r="AC119" s="38"/>
      <c r="AD119" s="38"/>
      <c r="AE119" s="38"/>
      <c r="AT119" s="17" t="s">
        <v>215</v>
      </c>
      <c r="AU119" s="17" t="s">
        <v>83</v>
      </c>
    </row>
    <row r="120" s="14" customFormat="1">
      <c r="A120" s="14"/>
      <c r="B120" s="255"/>
      <c r="C120" s="256"/>
      <c r="D120" s="240" t="s">
        <v>217</v>
      </c>
      <c r="E120" s="257" t="s">
        <v>19</v>
      </c>
      <c r="F120" s="258" t="s">
        <v>1908</v>
      </c>
      <c r="G120" s="256"/>
      <c r="H120" s="259">
        <v>33.600000000000001</v>
      </c>
      <c r="I120" s="260"/>
      <c r="J120" s="256"/>
      <c r="K120" s="256"/>
      <c r="L120" s="261"/>
      <c r="M120" s="262"/>
      <c r="N120" s="263"/>
      <c r="O120" s="263"/>
      <c r="P120" s="263"/>
      <c r="Q120" s="263"/>
      <c r="R120" s="263"/>
      <c r="S120" s="263"/>
      <c r="T120" s="264"/>
      <c r="U120" s="14"/>
      <c r="V120" s="14"/>
      <c r="W120" s="14"/>
      <c r="X120" s="14"/>
      <c r="Y120" s="14"/>
      <c r="Z120" s="14"/>
      <c r="AA120" s="14"/>
      <c r="AB120" s="14"/>
      <c r="AC120" s="14"/>
      <c r="AD120" s="14"/>
      <c r="AE120" s="14"/>
      <c r="AT120" s="265" t="s">
        <v>217</v>
      </c>
      <c r="AU120" s="265" t="s">
        <v>83</v>
      </c>
      <c r="AV120" s="14" t="s">
        <v>83</v>
      </c>
      <c r="AW120" s="14" t="s">
        <v>35</v>
      </c>
      <c r="AX120" s="14" t="s">
        <v>74</v>
      </c>
      <c r="AY120" s="265" t="s">
        <v>204</v>
      </c>
    </row>
    <row r="121" s="14" customFormat="1">
      <c r="A121" s="14"/>
      <c r="B121" s="255"/>
      <c r="C121" s="256"/>
      <c r="D121" s="240" t="s">
        <v>217</v>
      </c>
      <c r="E121" s="257" t="s">
        <v>19</v>
      </c>
      <c r="F121" s="258" t="s">
        <v>1909</v>
      </c>
      <c r="G121" s="256"/>
      <c r="H121" s="259">
        <v>10</v>
      </c>
      <c r="I121" s="260"/>
      <c r="J121" s="256"/>
      <c r="K121" s="256"/>
      <c r="L121" s="261"/>
      <c r="M121" s="262"/>
      <c r="N121" s="263"/>
      <c r="O121" s="263"/>
      <c r="P121" s="263"/>
      <c r="Q121" s="263"/>
      <c r="R121" s="263"/>
      <c r="S121" s="263"/>
      <c r="T121" s="264"/>
      <c r="U121" s="14"/>
      <c r="V121" s="14"/>
      <c r="W121" s="14"/>
      <c r="X121" s="14"/>
      <c r="Y121" s="14"/>
      <c r="Z121" s="14"/>
      <c r="AA121" s="14"/>
      <c r="AB121" s="14"/>
      <c r="AC121" s="14"/>
      <c r="AD121" s="14"/>
      <c r="AE121" s="14"/>
      <c r="AT121" s="265" t="s">
        <v>217</v>
      </c>
      <c r="AU121" s="265" t="s">
        <v>83</v>
      </c>
      <c r="AV121" s="14" t="s">
        <v>83</v>
      </c>
      <c r="AW121" s="14" t="s">
        <v>35</v>
      </c>
      <c r="AX121" s="14" t="s">
        <v>74</v>
      </c>
      <c r="AY121" s="265" t="s">
        <v>204</v>
      </c>
    </row>
    <row r="122" s="15" customFormat="1">
      <c r="A122" s="15"/>
      <c r="B122" s="266"/>
      <c r="C122" s="267"/>
      <c r="D122" s="240" t="s">
        <v>217</v>
      </c>
      <c r="E122" s="268" t="s">
        <v>19</v>
      </c>
      <c r="F122" s="269" t="s">
        <v>268</v>
      </c>
      <c r="G122" s="267"/>
      <c r="H122" s="270">
        <v>43.600000000000001</v>
      </c>
      <c r="I122" s="271"/>
      <c r="J122" s="267"/>
      <c r="K122" s="267"/>
      <c r="L122" s="272"/>
      <c r="M122" s="273"/>
      <c r="N122" s="274"/>
      <c r="O122" s="274"/>
      <c r="P122" s="274"/>
      <c r="Q122" s="274"/>
      <c r="R122" s="274"/>
      <c r="S122" s="274"/>
      <c r="T122" s="275"/>
      <c r="U122" s="15"/>
      <c r="V122" s="15"/>
      <c r="W122" s="15"/>
      <c r="X122" s="15"/>
      <c r="Y122" s="15"/>
      <c r="Z122" s="15"/>
      <c r="AA122" s="15"/>
      <c r="AB122" s="15"/>
      <c r="AC122" s="15"/>
      <c r="AD122" s="15"/>
      <c r="AE122" s="15"/>
      <c r="AT122" s="276" t="s">
        <v>217</v>
      </c>
      <c r="AU122" s="276" t="s">
        <v>83</v>
      </c>
      <c r="AV122" s="15" t="s">
        <v>104</v>
      </c>
      <c r="AW122" s="15" t="s">
        <v>35</v>
      </c>
      <c r="AX122" s="15" t="s">
        <v>81</v>
      </c>
      <c r="AY122" s="276" t="s">
        <v>204</v>
      </c>
    </row>
    <row r="123" s="2" customFormat="1" ht="21.75" customHeight="1">
      <c r="A123" s="38"/>
      <c r="B123" s="39"/>
      <c r="C123" s="227" t="s">
        <v>205</v>
      </c>
      <c r="D123" s="227" t="s">
        <v>207</v>
      </c>
      <c r="E123" s="228" t="s">
        <v>1041</v>
      </c>
      <c r="F123" s="229" t="s">
        <v>1042</v>
      </c>
      <c r="G123" s="230" t="s">
        <v>261</v>
      </c>
      <c r="H123" s="231">
        <v>16</v>
      </c>
      <c r="I123" s="232"/>
      <c r="J123" s="233">
        <f>ROUND(I123*H123,2)</f>
        <v>0</v>
      </c>
      <c r="K123" s="229" t="s">
        <v>19</v>
      </c>
      <c r="L123" s="44"/>
      <c r="M123" s="234" t="s">
        <v>19</v>
      </c>
      <c r="N123" s="235" t="s">
        <v>45</v>
      </c>
      <c r="O123" s="84"/>
      <c r="P123" s="236">
        <f>O123*H123</f>
        <v>0</v>
      </c>
      <c r="Q123" s="236">
        <v>0</v>
      </c>
      <c r="R123" s="236">
        <f>Q123*H123</f>
        <v>0</v>
      </c>
      <c r="S123" s="236">
        <v>0</v>
      </c>
      <c r="T123" s="237">
        <f>S123*H123</f>
        <v>0</v>
      </c>
      <c r="U123" s="38"/>
      <c r="V123" s="38"/>
      <c r="W123" s="38"/>
      <c r="X123" s="38"/>
      <c r="Y123" s="38"/>
      <c r="Z123" s="38"/>
      <c r="AA123" s="38"/>
      <c r="AB123" s="38"/>
      <c r="AC123" s="38"/>
      <c r="AD123" s="38"/>
      <c r="AE123" s="38"/>
      <c r="AR123" s="238" t="s">
        <v>104</v>
      </c>
      <c r="AT123" s="238" t="s">
        <v>207</v>
      </c>
      <c r="AU123" s="238" t="s">
        <v>83</v>
      </c>
      <c r="AY123" s="17" t="s">
        <v>204</v>
      </c>
      <c r="BE123" s="239">
        <f>IF(N123="základní",J123,0)</f>
        <v>0</v>
      </c>
      <c r="BF123" s="239">
        <f>IF(N123="snížená",J123,0)</f>
        <v>0</v>
      </c>
      <c r="BG123" s="239">
        <f>IF(N123="zákl. přenesená",J123,0)</f>
        <v>0</v>
      </c>
      <c r="BH123" s="239">
        <f>IF(N123="sníž. přenesená",J123,0)</f>
        <v>0</v>
      </c>
      <c r="BI123" s="239">
        <f>IF(N123="nulová",J123,0)</f>
        <v>0</v>
      </c>
      <c r="BJ123" s="17" t="s">
        <v>81</v>
      </c>
      <c r="BK123" s="239">
        <f>ROUND(I123*H123,2)</f>
        <v>0</v>
      </c>
      <c r="BL123" s="17" t="s">
        <v>104</v>
      </c>
      <c r="BM123" s="238" t="s">
        <v>1910</v>
      </c>
    </row>
    <row r="124" s="2" customFormat="1">
      <c r="A124" s="38"/>
      <c r="B124" s="39"/>
      <c r="C124" s="40"/>
      <c r="D124" s="240" t="s">
        <v>213</v>
      </c>
      <c r="E124" s="40"/>
      <c r="F124" s="241" t="s">
        <v>1044</v>
      </c>
      <c r="G124" s="40"/>
      <c r="H124" s="40"/>
      <c r="I124" s="147"/>
      <c r="J124" s="40"/>
      <c r="K124" s="40"/>
      <c r="L124" s="44"/>
      <c r="M124" s="242"/>
      <c r="N124" s="243"/>
      <c r="O124" s="84"/>
      <c r="P124" s="84"/>
      <c r="Q124" s="84"/>
      <c r="R124" s="84"/>
      <c r="S124" s="84"/>
      <c r="T124" s="85"/>
      <c r="U124" s="38"/>
      <c r="V124" s="38"/>
      <c r="W124" s="38"/>
      <c r="X124" s="38"/>
      <c r="Y124" s="38"/>
      <c r="Z124" s="38"/>
      <c r="AA124" s="38"/>
      <c r="AB124" s="38"/>
      <c r="AC124" s="38"/>
      <c r="AD124" s="38"/>
      <c r="AE124" s="38"/>
      <c r="AT124" s="17" t="s">
        <v>213</v>
      </c>
      <c r="AU124" s="17" t="s">
        <v>83</v>
      </c>
    </row>
    <row r="125" s="2" customFormat="1">
      <c r="A125" s="38"/>
      <c r="B125" s="39"/>
      <c r="C125" s="40"/>
      <c r="D125" s="240" t="s">
        <v>215</v>
      </c>
      <c r="E125" s="40"/>
      <c r="F125" s="244" t="s">
        <v>1045</v>
      </c>
      <c r="G125" s="40"/>
      <c r="H125" s="40"/>
      <c r="I125" s="147"/>
      <c r="J125" s="40"/>
      <c r="K125" s="40"/>
      <c r="L125" s="44"/>
      <c r="M125" s="242"/>
      <c r="N125" s="243"/>
      <c r="O125" s="84"/>
      <c r="P125" s="84"/>
      <c r="Q125" s="84"/>
      <c r="R125" s="84"/>
      <c r="S125" s="84"/>
      <c r="T125" s="85"/>
      <c r="U125" s="38"/>
      <c r="V125" s="38"/>
      <c r="W125" s="38"/>
      <c r="X125" s="38"/>
      <c r="Y125" s="38"/>
      <c r="Z125" s="38"/>
      <c r="AA125" s="38"/>
      <c r="AB125" s="38"/>
      <c r="AC125" s="38"/>
      <c r="AD125" s="38"/>
      <c r="AE125" s="38"/>
      <c r="AT125" s="17" t="s">
        <v>215</v>
      </c>
      <c r="AU125" s="17" t="s">
        <v>83</v>
      </c>
    </row>
    <row r="126" s="13" customFormat="1">
      <c r="A126" s="13"/>
      <c r="B126" s="245"/>
      <c r="C126" s="246"/>
      <c r="D126" s="240" t="s">
        <v>217</v>
      </c>
      <c r="E126" s="247" t="s">
        <v>19</v>
      </c>
      <c r="F126" s="248" t="s">
        <v>1046</v>
      </c>
      <c r="G126" s="246"/>
      <c r="H126" s="247" t="s">
        <v>19</v>
      </c>
      <c r="I126" s="249"/>
      <c r="J126" s="246"/>
      <c r="K126" s="246"/>
      <c r="L126" s="250"/>
      <c r="M126" s="251"/>
      <c r="N126" s="252"/>
      <c r="O126" s="252"/>
      <c r="P126" s="252"/>
      <c r="Q126" s="252"/>
      <c r="R126" s="252"/>
      <c r="S126" s="252"/>
      <c r="T126" s="253"/>
      <c r="U126" s="13"/>
      <c r="V126" s="13"/>
      <c r="W126" s="13"/>
      <c r="X126" s="13"/>
      <c r="Y126" s="13"/>
      <c r="Z126" s="13"/>
      <c r="AA126" s="13"/>
      <c r="AB126" s="13"/>
      <c r="AC126" s="13"/>
      <c r="AD126" s="13"/>
      <c r="AE126" s="13"/>
      <c r="AT126" s="254" t="s">
        <v>217</v>
      </c>
      <c r="AU126" s="254" t="s">
        <v>83</v>
      </c>
      <c r="AV126" s="13" t="s">
        <v>81</v>
      </c>
      <c r="AW126" s="13" t="s">
        <v>35</v>
      </c>
      <c r="AX126" s="13" t="s">
        <v>74</v>
      </c>
      <c r="AY126" s="254" t="s">
        <v>204</v>
      </c>
    </row>
    <row r="127" s="14" customFormat="1">
      <c r="A127" s="14"/>
      <c r="B127" s="255"/>
      <c r="C127" s="256"/>
      <c r="D127" s="240" t="s">
        <v>217</v>
      </c>
      <c r="E127" s="257" t="s">
        <v>19</v>
      </c>
      <c r="F127" s="258" t="s">
        <v>1911</v>
      </c>
      <c r="G127" s="256"/>
      <c r="H127" s="259">
        <v>16</v>
      </c>
      <c r="I127" s="260"/>
      <c r="J127" s="256"/>
      <c r="K127" s="256"/>
      <c r="L127" s="261"/>
      <c r="M127" s="262"/>
      <c r="N127" s="263"/>
      <c r="O127" s="263"/>
      <c r="P127" s="263"/>
      <c r="Q127" s="263"/>
      <c r="R127" s="263"/>
      <c r="S127" s="263"/>
      <c r="T127" s="264"/>
      <c r="U127" s="14"/>
      <c r="V127" s="14"/>
      <c r="W127" s="14"/>
      <c r="X127" s="14"/>
      <c r="Y127" s="14"/>
      <c r="Z127" s="14"/>
      <c r="AA127" s="14"/>
      <c r="AB127" s="14"/>
      <c r="AC127" s="14"/>
      <c r="AD127" s="14"/>
      <c r="AE127" s="14"/>
      <c r="AT127" s="265" t="s">
        <v>217</v>
      </c>
      <c r="AU127" s="265" t="s">
        <v>83</v>
      </c>
      <c r="AV127" s="14" t="s">
        <v>83</v>
      </c>
      <c r="AW127" s="14" t="s">
        <v>35</v>
      </c>
      <c r="AX127" s="14" t="s">
        <v>81</v>
      </c>
      <c r="AY127" s="265" t="s">
        <v>204</v>
      </c>
    </row>
    <row r="128" s="2" customFormat="1" ht="21.75" customHeight="1">
      <c r="A128" s="38"/>
      <c r="B128" s="39"/>
      <c r="C128" s="227" t="s">
        <v>242</v>
      </c>
      <c r="D128" s="227" t="s">
        <v>207</v>
      </c>
      <c r="E128" s="228" t="s">
        <v>1048</v>
      </c>
      <c r="F128" s="229" t="s">
        <v>1049</v>
      </c>
      <c r="G128" s="230" t="s">
        <v>525</v>
      </c>
      <c r="H128" s="231">
        <v>16</v>
      </c>
      <c r="I128" s="232"/>
      <c r="J128" s="233">
        <f>ROUND(I128*H128,2)</f>
        <v>0</v>
      </c>
      <c r="K128" s="229" t="s">
        <v>1006</v>
      </c>
      <c r="L128" s="44"/>
      <c r="M128" s="234" t="s">
        <v>19</v>
      </c>
      <c r="N128" s="235" t="s">
        <v>45</v>
      </c>
      <c r="O128" s="84"/>
      <c r="P128" s="236">
        <f>O128*H128</f>
        <v>0</v>
      </c>
      <c r="Q128" s="236">
        <v>0.002</v>
      </c>
      <c r="R128" s="236">
        <f>Q128*H128</f>
        <v>0.032000000000000001</v>
      </c>
      <c r="S128" s="236">
        <v>0</v>
      </c>
      <c r="T128" s="237">
        <f>S128*H128</f>
        <v>0</v>
      </c>
      <c r="U128" s="38"/>
      <c r="V128" s="38"/>
      <c r="W128" s="38"/>
      <c r="X128" s="38"/>
      <c r="Y128" s="38"/>
      <c r="Z128" s="38"/>
      <c r="AA128" s="38"/>
      <c r="AB128" s="38"/>
      <c r="AC128" s="38"/>
      <c r="AD128" s="38"/>
      <c r="AE128" s="38"/>
      <c r="AR128" s="238" t="s">
        <v>104</v>
      </c>
      <c r="AT128" s="238" t="s">
        <v>207</v>
      </c>
      <c r="AU128" s="238" t="s">
        <v>83</v>
      </c>
      <c r="AY128" s="17" t="s">
        <v>204</v>
      </c>
      <c r="BE128" s="239">
        <f>IF(N128="základní",J128,0)</f>
        <v>0</v>
      </c>
      <c r="BF128" s="239">
        <f>IF(N128="snížená",J128,0)</f>
        <v>0</v>
      </c>
      <c r="BG128" s="239">
        <f>IF(N128="zákl. přenesená",J128,0)</f>
        <v>0</v>
      </c>
      <c r="BH128" s="239">
        <f>IF(N128="sníž. přenesená",J128,0)</f>
        <v>0</v>
      </c>
      <c r="BI128" s="239">
        <f>IF(N128="nulová",J128,0)</f>
        <v>0</v>
      </c>
      <c r="BJ128" s="17" t="s">
        <v>81</v>
      </c>
      <c r="BK128" s="239">
        <f>ROUND(I128*H128,2)</f>
        <v>0</v>
      </c>
      <c r="BL128" s="17" t="s">
        <v>104</v>
      </c>
      <c r="BM128" s="238" t="s">
        <v>1912</v>
      </c>
    </row>
    <row r="129" s="2" customFormat="1">
      <c r="A129" s="38"/>
      <c r="B129" s="39"/>
      <c r="C129" s="40"/>
      <c r="D129" s="240" t="s">
        <v>213</v>
      </c>
      <c r="E129" s="40"/>
      <c r="F129" s="241" t="s">
        <v>1051</v>
      </c>
      <c r="G129" s="40"/>
      <c r="H129" s="40"/>
      <c r="I129" s="147"/>
      <c r="J129" s="40"/>
      <c r="K129" s="40"/>
      <c r="L129" s="44"/>
      <c r="M129" s="242"/>
      <c r="N129" s="243"/>
      <c r="O129" s="84"/>
      <c r="P129" s="84"/>
      <c r="Q129" s="84"/>
      <c r="R129" s="84"/>
      <c r="S129" s="84"/>
      <c r="T129" s="85"/>
      <c r="U129" s="38"/>
      <c r="V129" s="38"/>
      <c r="W129" s="38"/>
      <c r="X129" s="38"/>
      <c r="Y129" s="38"/>
      <c r="Z129" s="38"/>
      <c r="AA129" s="38"/>
      <c r="AB129" s="38"/>
      <c r="AC129" s="38"/>
      <c r="AD129" s="38"/>
      <c r="AE129" s="38"/>
      <c r="AT129" s="17" t="s">
        <v>213</v>
      </c>
      <c r="AU129" s="17" t="s">
        <v>83</v>
      </c>
    </row>
    <row r="130" s="2" customFormat="1">
      <c r="A130" s="38"/>
      <c r="B130" s="39"/>
      <c r="C130" s="40"/>
      <c r="D130" s="240" t="s">
        <v>215</v>
      </c>
      <c r="E130" s="40"/>
      <c r="F130" s="244" t="s">
        <v>1052</v>
      </c>
      <c r="G130" s="40"/>
      <c r="H130" s="40"/>
      <c r="I130" s="147"/>
      <c r="J130" s="40"/>
      <c r="K130" s="40"/>
      <c r="L130" s="44"/>
      <c r="M130" s="242"/>
      <c r="N130" s="243"/>
      <c r="O130" s="84"/>
      <c r="P130" s="84"/>
      <c r="Q130" s="84"/>
      <c r="R130" s="84"/>
      <c r="S130" s="84"/>
      <c r="T130" s="85"/>
      <c r="U130" s="38"/>
      <c r="V130" s="38"/>
      <c r="W130" s="38"/>
      <c r="X130" s="38"/>
      <c r="Y130" s="38"/>
      <c r="Z130" s="38"/>
      <c r="AA130" s="38"/>
      <c r="AB130" s="38"/>
      <c r="AC130" s="38"/>
      <c r="AD130" s="38"/>
      <c r="AE130" s="38"/>
      <c r="AT130" s="17" t="s">
        <v>215</v>
      </c>
      <c r="AU130" s="17" t="s">
        <v>83</v>
      </c>
    </row>
    <row r="131" s="13" customFormat="1">
      <c r="A131" s="13"/>
      <c r="B131" s="245"/>
      <c r="C131" s="246"/>
      <c r="D131" s="240" t="s">
        <v>217</v>
      </c>
      <c r="E131" s="247" t="s">
        <v>19</v>
      </c>
      <c r="F131" s="248" t="s">
        <v>1055</v>
      </c>
      <c r="G131" s="246"/>
      <c r="H131" s="247" t="s">
        <v>19</v>
      </c>
      <c r="I131" s="249"/>
      <c r="J131" s="246"/>
      <c r="K131" s="246"/>
      <c r="L131" s="250"/>
      <c r="M131" s="251"/>
      <c r="N131" s="252"/>
      <c r="O131" s="252"/>
      <c r="P131" s="252"/>
      <c r="Q131" s="252"/>
      <c r="R131" s="252"/>
      <c r="S131" s="252"/>
      <c r="T131" s="253"/>
      <c r="U131" s="13"/>
      <c r="V131" s="13"/>
      <c r="W131" s="13"/>
      <c r="X131" s="13"/>
      <c r="Y131" s="13"/>
      <c r="Z131" s="13"/>
      <c r="AA131" s="13"/>
      <c r="AB131" s="13"/>
      <c r="AC131" s="13"/>
      <c r="AD131" s="13"/>
      <c r="AE131" s="13"/>
      <c r="AT131" s="254" t="s">
        <v>217</v>
      </c>
      <c r="AU131" s="254" t="s">
        <v>83</v>
      </c>
      <c r="AV131" s="13" t="s">
        <v>81</v>
      </c>
      <c r="AW131" s="13" t="s">
        <v>35</v>
      </c>
      <c r="AX131" s="13" t="s">
        <v>74</v>
      </c>
      <c r="AY131" s="254" t="s">
        <v>204</v>
      </c>
    </row>
    <row r="132" s="14" customFormat="1">
      <c r="A132" s="14"/>
      <c r="B132" s="255"/>
      <c r="C132" s="256"/>
      <c r="D132" s="240" t="s">
        <v>217</v>
      </c>
      <c r="E132" s="257" t="s">
        <v>19</v>
      </c>
      <c r="F132" s="258" t="s">
        <v>1730</v>
      </c>
      <c r="G132" s="256"/>
      <c r="H132" s="259">
        <v>16</v>
      </c>
      <c r="I132" s="260"/>
      <c r="J132" s="256"/>
      <c r="K132" s="256"/>
      <c r="L132" s="261"/>
      <c r="M132" s="262"/>
      <c r="N132" s="263"/>
      <c r="O132" s="263"/>
      <c r="P132" s="263"/>
      <c r="Q132" s="263"/>
      <c r="R132" s="263"/>
      <c r="S132" s="263"/>
      <c r="T132" s="264"/>
      <c r="U132" s="14"/>
      <c r="V132" s="14"/>
      <c r="W132" s="14"/>
      <c r="X132" s="14"/>
      <c r="Y132" s="14"/>
      <c r="Z132" s="14"/>
      <c r="AA132" s="14"/>
      <c r="AB132" s="14"/>
      <c r="AC132" s="14"/>
      <c r="AD132" s="14"/>
      <c r="AE132" s="14"/>
      <c r="AT132" s="265" t="s">
        <v>217</v>
      </c>
      <c r="AU132" s="265" t="s">
        <v>83</v>
      </c>
      <c r="AV132" s="14" t="s">
        <v>83</v>
      </c>
      <c r="AW132" s="14" t="s">
        <v>35</v>
      </c>
      <c r="AX132" s="14" t="s">
        <v>81</v>
      </c>
      <c r="AY132" s="265" t="s">
        <v>204</v>
      </c>
    </row>
    <row r="133" s="2" customFormat="1" ht="21.75" customHeight="1">
      <c r="A133" s="38"/>
      <c r="B133" s="39"/>
      <c r="C133" s="227" t="s">
        <v>247</v>
      </c>
      <c r="D133" s="227" t="s">
        <v>207</v>
      </c>
      <c r="E133" s="228" t="s">
        <v>1057</v>
      </c>
      <c r="F133" s="229" t="s">
        <v>1058</v>
      </c>
      <c r="G133" s="230" t="s">
        <v>525</v>
      </c>
      <c r="H133" s="231">
        <v>16</v>
      </c>
      <c r="I133" s="232"/>
      <c r="J133" s="233">
        <f>ROUND(I133*H133,2)</f>
        <v>0</v>
      </c>
      <c r="K133" s="229" t="s">
        <v>1006</v>
      </c>
      <c r="L133" s="44"/>
      <c r="M133" s="234" t="s">
        <v>19</v>
      </c>
      <c r="N133" s="235" t="s">
        <v>45</v>
      </c>
      <c r="O133" s="84"/>
      <c r="P133" s="236">
        <f>O133*H133</f>
        <v>0</v>
      </c>
      <c r="Q133" s="236">
        <v>0</v>
      </c>
      <c r="R133" s="236">
        <f>Q133*H133</f>
        <v>0</v>
      </c>
      <c r="S133" s="236">
        <v>0</v>
      </c>
      <c r="T133" s="237">
        <f>S133*H133</f>
        <v>0</v>
      </c>
      <c r="U133" s="38"/>
      <c r="V133" s="38"/>
      <c r="W133" s="38"/>
      <c r="X133" s="38"/>
      <c r="Y133" s="38"/>
      <c r="Z133" s="38"/>
      <c r="AA133" s="38"/>
      <c r="AB133" s="38"/>
      <c r="AC133" s="38"/>
      <c r="AD133" s="38"/>
      <c r="AE133" s="38"/>
      <c r="AR133" s="238" t="s">
        <v>104</v>
      </c>
      <c r="AT133" s="238" t="s">
        <v>207</v>
      </c>
      <c r="AU133" s="238" t="s">
        <v>83</v>
      </c>
      <c r="AY133" s="17" t="s">
        <v>204</v>
      </c>
      <c r="BE133" s="239">
        <f>IF(N133="základní",J133,0)</f>
        <v>0</v>
      </c>
      <c r="BF133" s="239">
        <f>IF(N133="snížená",J133,0)</f>
        <v>0</v>
      </c>
      <c r="BG133" s="239">
        <f>IF(N133="zákl. přenesená",J133,0)</f>
        <v>0</v>
      </c>
      <c r="BH133" s="239">
        <f>IF(N133="sníž. přenesená",J133,0)</f>
        <v>0</v>
      </c>
      <c r="BI133" s="239">
        <f>IF(N133="nulová",J133,0)</f>
        <v>0</v>
      </c>
      <c r="BJ133" s="17" t="s">
        <v>81</v>
      </c>
      <c r="BK133" s="239">
        <f>ROUND(I133*H133,2)</f>
        <v>0</v>
      </c>
      <c r="BL133" s="17" t="s">
        <v>104</v>
      </c>
      <c r="BM133" s="238" t="s">
        <v>1913</v>
      </c>
    </row>
    <row r="134" s="2" customFormat="1">
      <c r="A134" s="38"/>
      <c r="B134" s="39"/>
      <c r="C134" s="40"/>
      <c r="D134" s="240" t="s">
        <v>213</v>
      </c>
      <c r="E134" s="40"/>
      <c r="F134" s="241" t="s">
        <v>1060</v>
      </c>
      <c r="G134" s="40"/>
      <c r="H134" s="40"/>
      <c r="I134" s="147"/>
      <c r="J134" s="40"/>
      <c r="K134" s="40"/>
      <c r="L134" s="44"/>
      <c r="M134" s="242"/>
      <c r="N134" s="243"/>
      <c r="O134" s="84"/>
      <c r="P134" s="84"/>
      <c r="Q134" s="84"/>
      <c r="R134" s="84"/>
      <c r="S134" s="84"/>
      <c r="T134" s="85"/>
      <c r="U134" s="38"/>
      <c r="V134" s="38"/>
      <c r="W134" s="38"/>
      <c r="X134" s="38"/>
      <c r="Y134" s="38"/>
      <c r="Z134" s="38"/>
      <c r="AA134" s="38"/>
      <c r="AB134" s="38"/>
      <c r="AC134" s="38"/>
      <c r="AD134" s="38"/>
      <c r="AE134" s="38"/>
      <c r="AT134" s="17" t="s">
        <v>213</v>
      </c>
      <c r="AU134" s="17" t="s">
        <v>83</v>
      </c>
    </row>
    <row r="135" s="2" customFormat="1" ht="21.75" customHeight="1">
      <c r="A135" s="38"/>
      <c r="B135" s="39"/>
      <c r="C135" s="227" t="s">
        <v>252</v>
      </c>
      <c r="D135" s="227" t="s">
        <v>207</v>
      </c>
      <c r="E135" s="228" t="s">
        <v>1061</v>
      </c>
      <c r="F135" s="229" t="s">
        <v>1062</v>
      </c>
      <c r="G135" s="230" t="s">
        <v>261</v>
      </c>
      <c r="H135" s="231">
        <v>43.600000000000001</v>
      </c>
      <c r="I135" s="232"/>
      <c r="J135" s="233">
        <f>ROUND(I135*H135,2)</f>
        <v>0</v>
      </c>
      <c r="K135" s="229" t="s">
        <v>1006</v>
      </c>
      <c r="L135" s="44"/>
      <c r="M135" s="234" t="s">
        <v>19</v>
      </c>
      <c r="N135" s="235" t="s">
        <v>45</v>
      </c>
      <c r="O135" s="84"/>
      <c r="P135" s="236">
        <f>O135*H135</f>
        <v>0</v>
      </c>
      <c r="Q135" s="236">
        <v>0</v>
      </c>
      <c r="R135" s="236">
        <f>Q135*H135</f>
        <v>0</v>
      </c>
      <c r="S135" s="236">
        <v>0</v>
      </c>
      <c r="T135" s="237">
        <f>S135*H135</f>
        <v>0</v>
      </c>
      <c r="U135" s="38"/>
      <c r="V135" s="38"/>
      <c r="W135" s="38"/>
      <c r="X135" s="38"/>
      <c r="Y135" s="38"/>
      <c r="Z135" s="38"/>
      <c r="AA135" s="38"/>
      <c r="AB135" s="38"/>
      <c r="AC135" s="38"/>
      <c r="AD135" s="38"/>
      <c r="AE135" s="38"/>
      <c r="AR135" s="238" t="s">
        <v>104</v>
      </c>
      <c r="AT135" s="238" t="s">
        <v>207</v>
      </c>
      <c r="AU135" s="238" t="s">
        <v>83</v>
      </c>
      <c r="AY135" s="17" t="s">
        <v>204</v>
      </c>
      <c r="BE135" s="239">
        <f>IF(N135="základní",J135,0)</f>
        <v>0</v>
      </c>
      <c r="BF135" s="239">
        <f>IF(N135="snížená",J135,0)</f>
        <v>0</v>
      </c>
      <c r="BG135" s="239">
        <f>IF(N135="zákl. přenesená",J135,0)</f>
        <v>0</v>
      </c>
      <c r="BH135" s="239">
        <f>IF(N135="sníž. přenesená",J135,0)</f>
        <v>0</v>
      </c>
      <c r="BI135" s="239">
        <f>IF(N135="nulová",J135,0)</f>
        <v>0</v>
      </c>
      <c r="BJ135" s="17" t="s">
        <v>81</v>
      </c>
      <c r="BK135" s="239">
        <f>ROUND(I135*H135,2)</f>
        <v>0</v>
      </c>
      <c r="BL135" s="17" t="s">
        <v>104</v>
      </c>
      <c r="BM135" s="238" t="s">
        <v>1914</v>
      </c>
    </row>
    <row r="136" s="2" customFormat="1">
      <c r="A136" s="38"/>
      <c r="B136" s="39"/>
      <c r="C136" s="40"/>
      <c r="D136" s="240" t="s">
        <v>213</v>
      </c>
      <c r="E136" s="40"/>
      <c r="F136" s="241" t="s">
        <v>1064</v>
      </c>
      <c r="G136" s="40"/>
      <c r="H136" s="40"/>
      <c r="I136" s="147"/>
      <c r="J136" s="40"/>
      <c r="K136" s="40"/>
      <c r="L136" s="44"/>
      <c r="M136" s="242"/>
      <c r="N136" s="243"/>
      <c r="O136" s="84"/>
      <c r="P136" s="84"/>
      <c r="Q136" s="84"/>
      <c r="R136" s="84"/>
      <c r="S136" s="84"/>
      <c r="T136" s="85"/>
      <c r="U136" s="38"/>
      <c r="V136" s="38"/>
      <c r="W136" s="38"/>
      <c r="X136" s="38"/>
      <c r="Y136" s="38"/>
      <c r="Z136" s="38"/>
      <c r="AA136" s="38"/>
      <c r="AB136" s="38"/>
      <c r="AC136" s="38"/>
      <c r="AD136" s="38"/>
      <c r="AE136" s="38"/>
      <c r="AT136" s="17" t="s">
        <v>213</v>
      </c>
      <c r="AU136" s="17" t="s">
        <v>83</v>
      </c>
    </row>
    <row r="137" s="2" customFormat="1">
      <c r="A137" s="38"/>
      <c r="B137" s="39"/>
      <c r="C137" s="40"/>
      <c r="D137" s="240" t="s">
        <v>215</v>
      </c>
      <c r="E137" s="40"/>
      <c r="F137" s="244" t="s">
        <v>1065</v>
      </c>
      <c r="G137" s="40"/>
      <c r="H137" s="40"/>
      <c r="I137" s="147"/>
      <c r="J137" s="40"/>
      <c r="K137" s="40"/>
      <c r="L137" s="44"/>
      <c r="M137" s="242"/>
      <c r="N137" s="243"/>
      <c r="O137" s="84"/>
      <c r="P137" s="84"/>
      <c r="Q137" s="84"/>
      <c r="R137" s="84"/>
      <c r="S137" s="84"/>
      <c r="T137" s="85"/>
      <c r="U137" s="38"/>
      <c r="V137" s="38"/>
      <c r="W137" s="38"/>
      <c r="X137" s="38"/>
      <c r="Y137" s="38"/>
      <c r="Z137" s="38"/>
      <c r="AA137" s="38"/>
      <c r="AB137" s="38"/>
      <c r="AC137" s="38"/>
      <c r="AD137" s="38"/>
      <c r="AE137" s="38"/>
      <c r="AT137" s="17" t="s">
        <v>215</v>
      </c>
      <c r="AU137" s="17" t="s">
        <v>83</v>
      </c>
    </row>
    <row r="138" s="2" customFormat="1">
      <c r="A138" s="38"/>
      <c r="B138" s="39"/>
      <c r="C138" s="40"/>
      <c r="D138" s="240" t="s">
        <v>240</v>
      </c>
      <c r="E138" s="40"/>
      <c r="F138" s="244" t="s">
        <v>1733</v>
      </c>
      <c r="G138" s="40"/>
      <c r="H138" s="40"/>
      <c r="I138" s="147"/>
      <c r="J138" s="40"/>
      <c r="K138" s="40"/>
      <c r="L138" s="44"/>
      <c r="M138" s="242"/>
      <c r="N138" s="243"/>
      <c r="O138" s="84"/>
      <c r="P138" s="84"/>
      <c r="Q138" s="84"/>
      <c r="R138" s="84"/>
      <c r="S138" s="84"/>
      <c r="T138" s="85"/>
      <c r="U138" s="38"/>
      <c r="V138" s="38"/>
      <c r="W138" s="38"/>
      <c r="X138" s="38"/>
      <c r="Y138" s="38"/>
      <c r="Z138" s="38"/>
      <c r="AA138" s="38"/>
      <c r="AB138" s="38"/>
      <c r="AC138" s="38"/>
      <c r="AD138" s="38"/>
      <c r="AE138" s="38"/>
      <c r="AT138" s="17" t="s">
        <v>240</v>
      </c>
      <c r="AU138" s="17" t="s">
        <v>83</v>
      </c>
    </row>
    <row r="139" s="2" customFormat="1" ht="33" customHeight="1">
      <c r="A139" s="38"/>
      <c r="B139" s="39"/>
      <c r="C139" s="227" t="s">
        <v>258</v>
      </c>
      <c r="D139" s="227" t="s">
        <v>207</v>
      </c>
      <c r="E139" s="228" t="s">
        <v>1066</v>
      </c>
      <c r="F139" s="229" t="s">
        <v>1067</v>
      </c>
      <c r="G139" s="230" t="s">
        <v>261</v>
      </c>
      <c r="H139" s="231">
        <v>348.80000000000001</v>
      </c>
      <c r="I139" s="232"/>
      <c r="J139" s="233">
        <f>ROUND(I139*H139,2)</f>
        <v>0</v>
      </c>
      <c r="K139" s="229" t="s">
        <v>1006</v>
      </c>
      <c r="L139" s="44"/>
      <c r="M139" s="234" t="s">
        <v>19</v>
      </c>
      <c r="N139" s="235" t="s">
        <v>45</v>
      </c>
      <c r="O139" s="84"/>
      <c r="P139" s="236">
        <f>O139*H139</f>
        <v>0</v>
      </c>
      <c r="Q139" s="236">
        <v>0</v>
      </c>
      <c r="R139" s="236">
        <f>Q139*H139</f>
        <v>0</v>
      </c>
      <c r="S139" s="236">
        <v>0</v>
      </c>
      <c r="T139" s="237">
        <f>S139*H139</f>
        <v>0</v>
      </c>
      <c r="U139" s="38"/>
      <c r="V139" s="38"/>
      <c r="W139" s="38"/>
      <c r="X139" s="38"/>
      <c r="Y139" s="38"/>
      <c r="Z139" s="38"/>
      <c r="AA139" s="38"/>
      <c r="AB139" s="38"/>
      <c r="AC139" s="38"/>
      <c r="AD139" s="38"/>
      <c r="AE139" s="38"/>
      <c r="AR139" s="238" t="s">
        <v>104</v>
      </c>
      <c r="AT139" s="238" t="s">
        <v>207</v>
      </c>
      <c r="AU139" s="238" t="s">
        <v>83</v>
      </c>
      <c r="AY139" s="17" t="s">
        <v>204</v>
      </c>
      <c r="BE139" s="239">
        <f>IF(N139="základní",J139,0)</f>
        <v>0</v>
      </c>
      <c r="BF139" s="239">
        <f>IF(N139="snížená",J139,0)</f>
        <v>0</v>
      </c>
      <c r="BG139" s="239">
        <f>IF(N139="zákl. přenesená",J139,0)</f>
        <v>0</v>
      </c>
      <c r="BH139" s="239">
        <f>IF(N139="sníž. přenesená",J139,0)</f>
        <v>0</v>
      </c>
      <c r="BI139" s="239">
        <f>IF(N139="nulová",J139,0)</f>
        <v>0</v>
      </c>
      <c r="BJ139" s="17" t="s">
        <v>81</v>
      </c>
      <c r="BK139" s="239">
        <f>ROUND(I139*H139,2)</f>
        <v>0</v>
      </c>
      <c r="BL139" s="17" t="s">
        <v>104</v>
      </c>
      <c r="BM139" s="238" t="s">
        <v>1915</v>
      </c>
    </row>
    <row r="140" s="2" customFormat="1">
      <c r="A140" s="38"/>
      <c r="B140" s="39"/>
      <c r="C140" s="40"/>
      <c r="D140" s="240" t="s">
        <v>213</v>
      </c>
      <c r="E140" s="40"/>
      <c r="F140" s="241" t="s">
        <v>1069</v>
      </c>
      <c r="G140" s="40"/>
      <c r="H140" s="40"/>
      <c r="I140" s="147"/>
      <c r="J140" s="40"/>
      <c r="K140" s="40"/>
      <c r="L140" s="44"/>
      <c r="M140" s="242"/>
      <c r="N140" s="243"/>
      <c r="O140" s="84"/>
      <c r="P140" s="84"/>
      <c r="Q140" s="84"/>
      <c r="R140" s="84"/>
      <c r="S140" s="84"/>
      <c r="T140" s="85"/>
      <c r="U140" s="38"/>
      <c r="V140" s="38"/>
      <c r="W140" s="38"/>
      <c r="X140" s="38"/>
      <c r="Y140" s="38"/>
      <c r="Z140" s="38"/>
      <c r="AA140" s="38"/>
      <c r="AB140" s="38"/>
      <c r="AC140" s="38"/>
      <c r="AD140" s="38"/>
      <c r="AE140" s="38"/>
      <c r="AT140" s="17" t="s">
        <v>213</v>
      </c>
      <c r="AU140" s="17" t="s">
        <v>83</v>
      </c>
    </row>
    <row r="141" s="2" customFormat="1">
      <c r="A141" s="38"/>
      <c r="B141" s="39"/>
      <c r="C141" s="40"/>
      <c r="D141" s="240" t="s">
        <v>215</v>
      </c>
      <c r="E141" s="40"/>
      <c r="F141" s="244" t="s">
        <v>1065</v>
      </c>
      <c r="G141" s="40"/>
      <c r="H141" s="40"/>
      <c r="I141" s="147"/>
      <c r="J141" s="40"/>
      <c r="K141" s="40"/>
      <c r="L141" s="44"/>
      <c r="M141" s="242"/>
      <c r="N141" s="243"/>
      <c r="O141" s="84"/>
      <c r="P141" s="84"/>
      <c r="Q141" s="84"/>
      <c r="R141" s="84"/>
      <c r="S141" s="84"/>
      <c r="T141" s="85"/>
      <c r="U141" s="38"/>
      <c r="V141" s="38"/>
      <c r="W141" s="38"/>
      <c r="X141" s="38"/>
      <c r="Y141" s="38"/>
      <c r="Z141" s="38"/>
      <c r="AA141" s="38"/>
      <c r="AB141" s="38"/>
      <c r="AC141" s="38"/>
      <c r="AD141" s="38"/>
      <c r="AE141" s="38"/>
      <c r="AT141" s="17" t="s">
        <v>215</v>
      </c>
      <c r="AU141" s="17" t="s">
        <v>83</v>
      </c>
    </row>
    <row r="142" s="2" customFormat="1">
      <c r="A142" s="38"/>
      <c r="B142" s="39"/>
      <c r="C142" s="40"/>
      <c r="D142" s="240" t="s">
        <v>240</v>
      </c>
      <c r="E142" s="40"/>
      <c r="F142" s="244" t="s">
        <v>1736</v>
      </c>
      <c r="G142" s="40"/>
      <c r="H142" s="40"/>
      <c r="I142" s="147"/>
      <c r="J142" s="40"/>
      <c r="K142" s="40"/>
      <c r="L142" s="44"/>
      <c r="M142" s="242"/>
      <c r="N142" s="243"/>
      <c r="O142" s="84"/>
      <c r="P142" s="84"/>
      <c r="Q142" s="84"/>
      <c r="R142" s="84"/>
      <c r="S142" s="84"/>
      <c r="T142" s="85"/>
      <c r="U142" s="38"/>
      <c r="V142" s="38"/>
      <c r="W142" s="38"/>
      <c r="X142" s="38"/>
      <c r="Y142" s="38"/>
      <c r="Z142" s="38"/>
      <c r="AA142" s="38"/>
      <c r="AB142" s="38"/>
      <c r="AC142" s="38"/>
      <c r="AD142" s="38"/>
      <c r="AE142" s="38"/>
      <c r="AT142" s="17" t="s">
        <v>240</v>
      </c>
      <c r="AU142" s="17" t="s">
        <v>83</v>
      </c>
    </row>
    <row r="143" s="14" customFormat="1">
      <c r="A143" s="14"/>
      <c r="B143" s="255"/>
      <c r="C143" s="256"/>
      <c r="D143" s="240" t="s">
        <v>217</v>
      </c>
      <c r="E143" s="257" t="s">
        <v>19</v>
      </c>
      <c r="F143" s="258" t="s">
        <v>1916</v>
      </c>
      <c r="G143" s="256"/>
      <c r="H143" s="259">
        <v>348.80000000000001</v>
      </c>
      <c r="I143" s="260"/>
      <c r="J143" s="256"/>
      <c r="K143" s="256"/>
      <c r="L143" s="261"/>
      <c r="M143" s="262"/>
      <c r="N143" s="263"/>
      <c r="O143" s="263"/>
      <c r="P143" s="263"/>
      <c r="Q143" s="263"/>
      <c r="R143" s="263"/>
      <c r="S143" s="263"/>
      <c r="T143" s="264"/>
      <c r="U143" s="14"/>
      <c r="V143" s="14"/>
      <c r="W143" s="14"/>
      <c r="X143" s="14"/>
      <c r="Y143" s="14"/>
      <c r="Z143" s="14"/>
      <c r="AA143" s="14"/>
      <c r="AB143" s="14"/>
      <c r="AC143" s="14"/>
      <c r="AD143" s="14"/>
      <c r="AE143" s="14"/>
      <c r="AT143" s="265" t="s">
        <v>217</v>
      </c>
      <c r="AU143" s="265" t="s">
        <v>83</v>
      </c>
      <c r="AV143" s="14" t="s">
        <v>83</v>
      </c>
      <c r="AW143" s="14" t="s">
        <v>35</v>
      </c>
      <c r="AX143" s="14" t="s">
        <v>81</v>
      </c>
      <c r="AY143" s="265" t="s">
        <v>204</v>
      </c>
    </row>
    <row r="144" s="2" customFormat="1" ht="21.75" customHeight="1">
      <c r="A144" s="38"/>
      <c r="B144" s="39"/>
      <c r="C144" s="227" t="s">
        <v>269</v>
      </c>
      <c r="D144" s="227" t="s">
        <v>207</v>
      </c>
      <c r="E144" s="228" t="s">
        <v>1079</v>
      </c>
      <c r="F144" s="229" t="s">
        <v>1080</v>
      </c>
      <c r="G144" s="230" t="s">
        <v>250</v>
      </c>
      <c r="H144" s="231">
        <v>87.200000000000003</v>
      </c>
      <c r="I144" s="232"/>
      <c r="J144" s="233">
        <f>ROUND(I144*H144,2)</f>
        <v>0</v>
      </c>
      <c r="K144" s="229" t="s">
        <v>1006</v>
      </c>
      <c r="L144" s="44"/>
      <c r="M144" s="234" t="s">
        <v>19</v>
      </c>
      <c r="N144" s="235" t="s">
        <v>45</v>
      </c>
      <c r="O144" s="84"/>
      <c r="P144" s="236">
        <f>O144*H144</f>
        <v>0</v>
      </c>
      <c r="Q144" s="236">
        <v>0</v>
      </c>
      <c r="R144" s="236">
        <f>Q144*H144</f>
        <v>0</v>
      </c>
      <c r="S144" s="236">
        <v>0</v>
      </c>
      <c r="T144" s="237">
        <f>S144*H144</f>
        <v>0</v>
      </c>
      <c r="U144" s="38"/>
      <c r="V144" s="38"/>
      <c r="W144" s="38"/>
      <c r="X144" s="38"/>
      <c r="Y144" s="38"/>
      <c r="Z144" s="38"/>
      <c r="AA144" s="38"/>
      <c r="AB144" s="38"/>
      <c r="AC144" s="38"/>
      <c r="AD144" s="38"/>
      <c r="AE144" s="38"/>
      <c r="AR144" s="238" t="s">
        <v>104</v>
      </c>
      <c r="AT144" s="238" t="s">
        <v>207</v>
      </c>
      <c r="AU144" s="238" t="s">
        <v>83</v>
      </c>
      <c r="AY144" s="17" t="s">
        <v>204</v>
      </c>
      <c r="BE144" s="239">
        <f>IF(N144="základní",J144,0)</f>
        <v>0</v>
      </c>
      <c r="BF144" s="239">
        <f>IF(N144="snížená",J144,0)</f>
        <v>0</v>
      </c>
      <c r="BG144" s="239">
        <f>IF(N144="zákl. přenesená",J144,0)</f>
        <v>0</v>
      </c>
      <c r="BH144" s="239">
        <f>IF(N144="sníž. přenesená",J144,0)</f>
        <v>0</v>
      </c>
      <c r="BI144" s="239">
        <f>IF(N144="nulová",J144,0)</f>
        <v>0</v>
      </c>
      <c r="BJ144" s="17" t="s">
        <v>81</v>
      </c>
      <c r="BK144" s="239">
        <f>ROUND(I144*H144,2)</f>
        <v>0</v>
      </c>
      <c r="BL144" s="17" t="s">
        <v>104</v>
      </c>
      <c r="BM144" s="238" t="s">
        <v>1917</v>
      </c>
    </row>
    <row r="145" s="2" customFormat="1">
      <c r="A145" s="38"/>
      <c r="B145" s="39"/>
      <c r="C145" s="40"/>
      <c r="D145" s="240" t="s">
        <v>213</v>
      </c>
      <c r="E145" s="40"/>
      <c r="F145" s="241" t="s">
        <v>1082</v>
      </c>
      <c r="G145" s="40"/>
      <c r="H145" s="40"/>
      <c r="I145" s="147"/>
      <c r="J145" s="40"/>
      <c r="K145" s="40"/>
      <c r="L145" s="44"/>
      <c r="M145" s="242"/>
      <c r="N145" s="243"/>
      <c r="O145" s="84"/>
      <c r="P145" s="84"/>
      <c r="Q145" s="84"/>
      <c r="R145" s="84"/>
      <c r="S145" s="84"/>
      <c r="T145" s="85"/>
      <c r="U145" s="38"/>
      <c r="V145" s="38"/>
      <c r="W145" s="38"/>
      <c r="X145" s="38"/>
      <c r="Y145" s="38"/>
      <c r="Z145" s="38"/>
      <c r="AA145" s="38"/>
      <c r="AB145" s="38"/>
      <c r="AC145" s="38"/>
      <c r="AD145" s="38"/>
      <c r="AE145" s="38"/>
      <c r="AT145" s="17" t="s">
        <v>213</v>
      </c>
      <c r="AU145" s="17" t="s">
        <v>83</v>
      </c>
    </row>
    <row r="146" s="14" customFormat="1">
      <c r="A146" s="14"/>
      <c r="B146" s="255"/>
      <c r="C146" s="256"/>
      <c r="D146" s="240" t="s">
        <v>217</v>
      </c>
      <c r="E146" s="257" t="s">
        <v>19</v>
      </c>
      <c r="F146" s="258" t="s">
        <v>1918</v>
      </c>
      <c r="G146" s="256"/>
      <c r="H146" s="259">
        <v>87.200000000000003</v>
      </c>
      <c r="I146" s="260"/>
      <c r="J146" s="256"/>
      <c r="K146" s="256"/>
      <c r="L146" s="261"/>
      <c r="M146" s="262"/>
      <c r="N146" s="263"/>
      <c r="O146" s="263"/>
      <c r="P146" s="263"/>
      <c r="Q146" s="263"/>
      <c r="R146" s="263"/>
      <c r="S146" s="263"/>
      <c r="T146" s="264"/>
      <c r="U146" s="14"/>
      <c r="V146" s="14"/>
      <c r="W146" s="14"/>
      <c r="X146" s="14"/>
      <c r="Y146" s="14"/>
      <c r="Z146" s="14"/>
      <c r="AA146" s="14"/>
      <c r="AB146" s="14"/>
      <c r="AC146" s="14"/>
      <c r="AD146" s="14"/>
      <c r="AE146" s="14"/>
      <c r="AT146" s="265" t="s">
        <v>217</v>
      </c>
      <c r="AU146" s="265" t="s">
        <v>83</v>
      </c>
      <c r="AV146" s="14" t="s">
        <v>83</v>
      </c>
      <c r="AW146" s="14" t="s">
        <v>35</v>
      </c>
      <c r="AX146" s="14" t="s">
        <v>81</v>
      </c>
      <c r="AY146" s="265" t="s">
        <v>204</v>
      </c>
    </row>
    <row r="147" s="2" customFormat="1" ht="21.75" customHeight="1">
      <c r="A147" s="38"/>
      <c r="B147" s="39"/>
      <c r="C147" s="227" t="s">
        <v>275</v>
      </c>
      <c r="D147" s="227" t="s">
        <v>207</v>
      </c>
      <c r="E147" s="228" t="s">
        <v>1084</v>
      </c>
      <c r="F147" s="229" t="s">
        <v>1085</v>
      </c>
      <c r="G147" s="230" t="s">
        <v>261</v>
      </c>
      <c r="H147" s="231">
        <v>12.800000000000001</v>
      </c>
      <c r="I147" s="232"/>
      <c r="J147" s="233">
        <f>ROUND(I147*H147,2)</f>
        <v>0</v>
      </c>
      <c r="K147" s="229" t="s">
        <v>1006</v>
      </c>
      <c r="L147" s="44"/>
      <c r="M147" s="234" t="s">
        <v>19</v>
      </c>
      <c r="N147" s="235" t="s">
        <v>45</v>
      </c>
      <c r="O147" s="84"/>
      <c r="P147" s="236">
        <f>O147*H147</f>
        <v>0</v>
      </c>
      <c r="Q147" s="236">
        <v>0</v>
      </c>
      <c r="R147" s="236">
        <f>Q147*H147</f>
        <v>0</v>
      </c>
      <c r="S147" s="236">
        <v>0</v>
      </c>
      <c r="T147" s="237">
        <f>S147*H147</f>
        <v>0</v>
      </c>
      <c r="U147" s="38"/>
      <c r="V147" s="38"/>
      <c r="W147" s="38"/>
      <c r="X147" s="38"/>
      <c r="Y147" s="38"/>
      <c r="Z147" s="38"/>
      <c r="AA147" s="38"/>
      <c r="AB147" s="38"/>
      <c r="AC147" s="38"/>
      <c r="AD147" s="38"/>
      <c r="AE147" s="38"/>
      <c r="AR147" s="238" t="s">
        <v>104</v>
      </c>
      <c r="AT147" s="238" t="s">
        <v>207</v>
      </c>
      <c r="AU147" s="238" t="s">
        <v>83</v>
      </c>
      <c r="AY147" s="17" t="s">
        <v>204</v>
      </c>
      <c r="BE147" s="239">
        <f>IF(N147="základní",J147,0)</f>
        <v>0</v>
      </c>
      <c r="BF147" s="239">
        <f>IF(N147="snížená",J147,0)</f>
        <v>0</v>
      </c>
      <c r="BG147" s="239">
        <f>IF(N147="zákl. přenesená",J147,0)</f>
        <v>0</v>
      </c>
      <c r="BH147" s="239">
        <f>IF(N147="sníž. přenesená",J147,0)</f>
        <v>0</v>
      </c>
      <c r="BI147" s="239">
        <f>IF(N147="nulová",J147,0)</f>
        <v>0</v>
      </c>
      <c r="BJ147" s="17" t="s">
        <v>81</v>
      </c>
      <c r="BK147" s="239">
        <f>ROUND(I147*H147,2)</f>
        <v>0</v>
      </c>
      <c r="BL147" s="17" t="s">
        <v>104</v>
      </c>
      <c r="BM147" s="238" t="s">
        <v>1919</v>
      </c>
    </row>
    <row r="148" s="2" customFormat="1">
      <c r="A148" s="38"/>
      <c r="B148" s="39"/>
      <c r="C148" s="40"/>
      <c r="D148" s="240" t="s">
        <v>213</v>
      </c>
      <c r="E148" s="40"/>
      <c r="F148" s="241" t="s">
        <v>1087</v>
      </c>
      <c r="G148" s="40"/>
      <c r="H148" s="40"/>
      <c r="I148" s="147"/>
      <c r="J148" s="40"/>
      <c r="K148" s="40"/>
      <c r="L148" s="44"/>
      <c r="M148" s="242"/>
      <c r="N148" s="243"/>
      <c r="O148" s="84"/>
      <c r="P148" s="84"/>
      <c r="Q148" s="84"/>
      <c r="R148" s="84"/>
      <c r="S148" s="84"/>
      <c r="T148" s="85"/>
      <c r="U148" s="38"/>
      <c r="V148" s="38"/>
      <c r="W148" s="38"/>
      <c r="X148" s="38"/>
      <c r="Y148" s="38"/>
      <c r="Z148" s="38"/>
      <c r="AA148" s="38"/>
      <c r="AB148" s="38"/>
      <c r="AC148" s="38"/>
      <c r="AD148" s="38"/>
      <c r="AE148" s="38"/>
      <c r="AT148" s="17" t="s">
        <v>213</v>
      </c>
      <c r="AU148" s="17" t="s">
        <v>83</v>
      </c>
    </row>
    <row r="149" s="2" customFormat="1">
      <c r="A149" s="38"/>
      <c r="B149" s="39"/>
      <c r="C149" s="40"/>
      <c r="D149" s="240" t="s">
        <v>215</v>
      </c>
      <c r="E149" s="40"/>
      <c r="F149" s="244" t="s">
        <v>1088</v>
      </c>
      <c r="G149" s="40"/>
      <c r="H149" s="40"/>
      <c r="I149" s="147"/>
      <c r="J149" s="40"/>
      <c r="K149" s="40"/>
      <c r="L149" s="44"/>
      <c r="M149" s="242"/>
      <c r="N149" s="243"/>
      <c r="O149" s="84"/>
      <c r="P149" s="84"/>
      <c r="Q149" s="84"/>
      <c r="R149" s="84"/>
      <c r="S149" s="84"/>
      <c r="T149" s="85"/>
      <c r="U149" s="38"/>
      <c r="V149" s="38"/>
      <c r="W149" s="38"/>
      <c r="X149" s="38"/>
      <c r="Y149" s="38"/>
      <c r="Z149" s="38"/>
      <c r="AA149" s="38"/>
      <c r="AB149" s="38"/>
      <c r="AC149" s="38"/>
      <c r="AD149" s="38"/>
      <c r="AE149" s="38"/>
      <c r="AT149" s="17" t="s">
        <v>215</v>
      </c>
      <c r="AU149" s="17" t="s">
        <v>83</v>
      </c>
    </row>
    <row r="150" s="13" customFormat="1">
      <c r="A150" s="13"/>
      <c r="B150" s="245"/>
      <c r="C150" s="246"/>
      <c r="D150" s="240" t="s">
        <v>217</v>
      </c>
      <c r="E150" s="247" t="s">
        <v>19</v>
      </c>
      <c r="F150" s="248" t="s">
        <v>1089</v>
      </c>
      <c r="G150" s="246"/>
      <c r="H150" s="247" t="s">
        <v>19</v>
      </c>
      <c r="I150" s="249"/>
      <c r="J150" s="246"/>
      <c r="K150" s="246"/>
      <c r="L150" s="250"/>
      <c r="M150" s="251"/>
      <c r="N150" s="252"/>
      <c r="O150" s="252"/>
      <c r="P150" s="252"/>
      <c r="Q150" s="252"/>
      <c r="R150" s="252"/>
      <c r="S150" s="252"/>
      <c r="T150" s="253"/>
      <c r="U150" s="13"/>
      <c r="V150" s="13"/>
      <c r="W150" s="13"/>
      <c r="X150" s="13"/>
      <c r="Y150" s="13"/>
      <c r="Z150" s="13"/>
      <c r="AA150" s="13"/>
      <c r="AB150" s="13"/>
      <c r="AC150" s="13"/>
      <c r="AD150" s="13"/>
      <c r="AE150" s="13"/>
      <c r="AT150" s="254" t="s">
        <v>217</v>
      </c>
      <c r="AU150" s="254" t="s">
        <v>83</v>
      </c>
      <c r="AV150" s="13" t="s">
        <v>81</v>
      </c>
      <c r="AW150" s="13" t="s">
        <v>35</v>
      </c>
      <c r="AX150" s="13" t="s">
        <v>74</v>
      </c>
      <c r="AY150" s="254" t="s">
        <v>204</v>
      </c>
    </row>
    <row r="151" s="14" customFormat="1">
      <c r="A151" s="14"/>
      <c r="B151" s="255"/>
      <c r="C151" s="256"/>
      <c r="D151" s="240" t="s">
        <v>217</v>
      </c>
      <c r="E151" s="257" t="s">
        <v>19</v>
      </c>
      <c r="F151" s="258" t="s">
        <v>1920</v>
      </c>
      <c r="G151" s="256"/>
      <c r="H151" s="259">
        <v>12.800000000000001</v>
      </c>
      <c r="I151" s="260"/>
      <c r="J151" s="256"/>
      <c r="K151" s="256"/>
      <c r="L151" s="261"/>
      <c r="M151" s="262"/>
      <c r="N151" s="263"/>
      <c r="O151" s="263"/>
      <c r="P151" s="263"/>
      <c r="Q151" s="263"/>
      <c r="R151" s="263"/>
      <c r="S151" s="263"/>
      <c r="T151" s="264"/>
      <c r="U151" s="14"/>
      <c r="V151" s="14"/>
      <c r="W151" s="14"/>
      <c r="X151" s="14"/>
      <c r="Y151" s="14"/>
      <c r="Z151" s="14"/>
      <c r="AA151" s="14"/>
      <c r="AB151" s="14"/>
      <c r="AC151" s="14"/>
      <c r="AD151" s="14"/>
      <c r="AE151" s="14"/>
      <c r="AT151" s="265" t="s">
        <v>217</v>
      </c>
      <c r="AU151" s="265" t="s">
        <v>83</v>
      </c>
      <c r="AV151" s="14" t="s">
        <v>83</v>
      </c>
      <c r="AW151" s="14" t="s">
        <v>35</v>
      </c>
      <c r="AX151" s="14" t="s">
        <v>81</v>
      </c>
      <c r="AY151" s="265" t="s">
        <v>204</v>
      </c>
    </row>
    <row r="152" s="2" customFormat="1" ht="16.5" customHeight="1">
      <c r="A152" s="38"/>
      <c r="B152" s="39"/>
      <c r="C152" s="277" t="s">
        <v>283</v>
      </c>
      <c r="D152" s="277" t="s">
        <v>270</v>
      </c>
      <c r="E152" s="278" t="s">
        <v>1091</v>
      </c>
      <c r="F152" s="279" t="s">
        <v>1092</v>
      </c>
      <c r="G152" s="280" t="s">
        <v>250</v>
      </c>
      <c r="H152" s="281">
        <v>20.48</v>
      </c>
      <c r="I152" s="282"/>
      <c r="J152" s="283">
        <f>ROUND(I152*H152,2)</f>
        <v>0</v>
      </c>
      <c r="K152" s="279" t="s">
        <v>1006</v>
      </c>
      <c r="L152" s="284"/>
      <c r="M152" s="285" t="s">
        <v>19</v>
      </c>
      <c r="N152" s="286" t="s">
        <v>45</v>
      </c>
      <c r="O152" s="84"/>
      <c r="P152" s="236">
        <f>O152*H152</f>
        <v>0</v>
      </c>
      <c r="Q152" s="236">
        <v>1</v>
      </c>
      <c r="R152" s="236">
        <f>Q152*H152</f>
        <v>20.48</v>
      </c>
      <c r="S152" s="236">
        <v>0</v>
      </c>
      <c r="T152" s="237">
        <f>S152*H152</f>
        <v>0</v>
      </c>
      <c r="U152" s="38"/>
      <c r="V152" s="38"/>
      <c r="W152" s="38"/>
      <c r="X152" s="38"/>
      <c r="Y152" s="38"/>
      <c r="Z152" s="38"/>
      <c r="AA152" s="38"/>
      <c r="AB152" s="38"/>
      <c r="AC152" s="38"/>
      <c r="AD152" s="38"/>
      <c r="AE152" s="38"/>
      <c r="AR152" s="238" t="s">
        <v>252</v>
      </c>
      <c r="AT152" s="238" t="s">
        <v>270</v>
      </c>
      <c r="AU152" s="238" t="s">
        <v>83</v>
      </c>
      <c r="AY152" s="17" t="s">
        <v>204</v>
      </c>
      <c r="BE152" s="239">
        <f>IF(N152="základní",J152,0)</f>
        <v>0</v>
      </c>
      <c r="BF152" s="239">
        <f>IF(N152="snížená",J152,0)</f>
        <v>0</v>
      </c>
      <c r="BG152" s="239">
        <f>IF(N152="zákl. přenesená",J152,0)</f>
        <v>0</v>
      </c>
      <c r="BH152" s="239">
        <f>IF(N152="sníž. přenesená",J152,0)</f>
        <v>0</v>
      </c>
      <c r="BI152" s="239">
        <f>IF(N152="nulová",J152,0)</f>
        <v>0</v>
      </c>
      <c r="BJ152" s="17" t="s">
        <v>81</v>
      </c>
      <c r="BK152" s="239">
        <f>ROUND(I152*H152,2)</f>
        <v>0</v>
      </c>
      <c r="BL152" s="17" t="s">
        <v>104</v>
      </c>
      <c r="BM152" s="238" t="s">
        <v>1921</v>
      </c>
    </row>
    <row r="153" s="2" customFormat="1">
      <c r="A153" s="38"/>
      <c r="B153" s="39"/>
      <c r="C153" s="40"/>
      <c r="D153" s="240" t="s">
        <v>213</v>
      </c>
      <c r="E153" s="40"/>
      <c r="F153" s="241" t="s">
        <v>1092</v>
      </c>
      <c r="G153" s="40"/>
      <c r="H153" s="40"/>
      <c r="I153" s="147"/>
      <c r="J153" s="40"/>
      <c r="K153" s="40"/>
      <c r="L153" s="44"/>
      <c r="M153" s="242"/>
      <c r="N153" s="243"/>
      <c r="O153" s="84"/>
      <c r="P153" s="84"/>
      <c r="Q153" s="84"/>
      <c r="R153" s="84"/>
      <c r="S153" s="84"/>
      <c r="T153" s="85"/>
      <c r="U153" s="38"/>
      <c r="V153" s="38"/>
      <c r="W153" s="38"/>
      <c r="X153" s="38"/>
      <c r="Y153" s="38"/>
      <c r="Z153" s="38"/>
      <c r="AA153" s="38"/>
      <c r="AB153" s="38"/>
      <c r="AC153" s="38"/>
      <c r="AD153" s="38"/>
      <c r="AE153" s="38"/>
      <c r="AT153" s="17" t="s">
        <v>213</v>
      </c>
      <c r="AU153" s="17" t="s">
        <v>83</v>
      </c>
    </row>
    <row r="154" s="14" customFormat="1">
      <c r="A154" s="14"/>
      <c r="B154" s="255"/>
      <c r="C154" s="256"/>
      <c r="D154" s="240" t="s">
        <v>217</v>
      </c>
      <c r="E154" s="257" t="s">
        <v>19</v>
      </c>
      <c r="F154" s="258" t="s">
        <v>1922</v>
      </c>
      <c r="G154" s="256"/>
      <c r="H154" s="259">
        <v>20.48</v>
      </c>
      <c r="I154" s="260"/>
      <c r="J154" s="256"/>
      <c r="K154" s="256"/>
      <c r="L154" s="261"/>
      <c r="M154" s="262"/>
      <c r="N154" s="263"/>
      <c r="O154" s="263"/>
      <c r="P154" s="263"/>
      <c r="Q154" s="263"/>
      <c r="R154" s="263"/>
      <c r="S154" s="263"/>
      <c r="T154" s="264"/>
      <c r="U154" s="14"/>
      <c r="V154" s="14"/>
      <c r="W154" s="14"/>
      <c r="X154" s="14"/>
      <c r="Y154" s="14"/>
      <c r="Z154" s="14"/>
      <c r="AA154" s="14"/>
      <c r="AB154" s="14"/>
      <c r="AC154" s="14"/>
      <c r="AD154" s="14"/>
      <c r="AE154" s="14"/>
      <c r="AT154" s="265" t="s">
        <v>217</v>
      </c>
      <c r="AU154" s="265" t="s">
        <v>83</v>
      </c>
      <c r="AV154" s="14" t="s">
        <v>83</v>
      </c>
      <c r="AW154" s="14" t="s">
        <v>35</v>
      </c>
      <c r="AX154" s="14" t="s">
        <v>81</v>
      </c>
      <c r="AY154" s="265" t="s">
        <v>204</v>
      </c>
    </row>
    <row r="155" s="12" customFormat="1" ht="22.8" customHeight="1">
      <c r="A155" s="12"/>
      <c r="B155" s="211"/>
      <c r="C155" s="212"/>
      <c r="D155" s="213" t="s">
        <v>73</v>
      </c>
      <c r="E155" s="225" t="s">
        <v>83</v>
      </c>
      <c r="F155" s="225" t="s">
        <v>1117</v>
      </c>
      <c r="G155" s="212"/>
      <c r="H155" s="212"/>
      <c r="I155" s="215"/>
      <c r="J155" s="226">
        <f>BK155</f>
        <v>0</v>
      </c>
      <c r="K155" s="212"/>
      <c r="L155" s="217"/>
      <c r="M155" s="218"/>
      <c r="N155" s="219"/>
      <c r="O155" s="219"/>
      <c r="P155" s="220">
        <f>SUM(P156:P160)</f>
        <v>0</v>
      </c>
      <c r="Q155" s="219"/>
      <c r="R155" s="220">
        <f>SUM(R156:R160)</f>
        <v>16.772425999999999</v>
      </c>
      <c r="S155" s="219"/>
      <c r="T155" s="221">
        <f>SUM(T156:T160)</f>
        <v>0</v>
      </c>
      <c r="U155" s="12"/>
      <c r="V155" s="12"/>
      <c r="W155" s="12"/>
      <c r="X155" s="12"/>
      <c r="Y155" s="12"/>
      <c r="Z155" s="12"/>
      <c r="AA155" s="12"/>
      <c r="AB155" s="12"/>
      <c r="AC155" s="12"/>
      <c r="AD155" s="12"/>
      <c r="AE155" s="12"/>
      <c r="AR155" s="222" t="s">
        <v>81</v>
      </c>
      <c r="AT155" s="223" t="s">
        <v>73</v>
      </c>
      <c r="AU155" s="223" t="s">
        <v>81</v>
      </c>
      <c r="AY155" s="222" t="s">
        <v>204</v>
      </c>
      <c r="BK155" s="224">
        <f>SUM(BK156:BK160)</f>
        <v>0</v>
      </c>
    </row>
    <row r="156" s="2" customFormat="1" ht="21.75" customHeight="1">
      <c r="A156" s="38"/>
      <c r="B156" s="39"/>
      <c r="C156" s="227" t="s">
        <v>292</v>
      </c>
      <c r="D156" s="227" t="s">
        <v>207</v>
      </c>
      <c r="E156" s="228" t="s">
        <v>1118</v>
      </c>
      <c r="F156" s="229" t="s">
        <v>1119</v>
      </c>
      <c r="G156" s="230" t="s">
        <v>286</v>
      </c>
      <c r="H156" s="231">
        <v>11</v>
      </c>
      <c r="I156" s="232"/>
      <c r="J156" s="233">
        <f>ROUND(I156*H156,2)</f>
        <v>0</v>
      </c>
      <c r="K156" s="229" t="s">
        <v>1006</v>
      </c>
      <c r="L156" s="44"/>
      <c r="M156" s="234" t="s">
        <v>19</v>
      </c>
      <c r="N156" s="235" t="s">
        <v>45</v>
      </c>
      <c r="O156" s="84"/>
      <c r="P156" s="236">
        <f>O156*H156</f>
        <v>0</v>
      </c>
      <c r="Q156" s="236">
        <v>1.5247660000000001</v>
      </c>
      <c r="R156" s="236">
        <f>Q156*H156</f>
        <v>16.772425999999999</v>
      </c>
      <c r="S156" s="236">
        <v>0</v>
      </c>
      <c r="T156" s="237">
        <f>S156*H156</f>
        <v>0</v>
      </c>
      <c r="U156" s="38"/>
      <c r="V156" s="38"/>
      <c r="W156" s="38"/>
      <c r="X156" s="38"/>
      <c r="Y156" s="38"/>
      <c r="Z156" s="38"/>
      <c r="AA156" s="38"/>
      <c r="AB156" s="38"/>
      <c r="AC156" s="38"/>
      <c r="AD156" s="38"/>
      <c r="AE156" s="38"/>
      <c r="AR156" s="238" t="s">
        <v>104</v>
      </c>
      <c r="AT156" s="238" t="s">
        <v>207</v>
      </c>
      <c r="AU156" s="238" t="s">
        <v>83</v>
      </c>
      <c r="AY156" s="17" t="s">
        <v>204</v>
      </c>
      <c r="BE156" s="239">
        <f>IF(N156="základní",J156,0)</f>
        <v>0</v>
      </c>
      <c r="BF156" s="239">
        <f>IF(N156="snížená",J156,0)</f>
        <v>0</v>
      </c>
      <c r="BG156" s="239">
        <f>IF(N156="zákl. přenesená",J156,0)</f>
        <v>0</v>
      </c>
      <c r="BH156" s="239">
        <f>IF(N156="sníž. přenesená",J156,0)</f>
        <v>0</v>
      </c>
      <c r="BI156" s="239">
        <f>IF(N156="nulová",J156,0)</f>
        <v>0</v>
      </c>
      <c r="BJ156" s="17" t="s">
        <v>81</v>
      </c>
      <c r="BK156" s="239">
        <f>ROUND(I156*H156,2)</f>
        <v>0</v>
      </c>
      <c r="BL156" s="17" t="s">
        <v>104</v>
      </c>
      <c r="BM156" s="238" t="s">
        <v>1923</v>
      </c>
    </row>
    <row r="157" s="2" customFormat="1">
      <c r="A157" s="38"/>
      <c r="B157" s="39"/>
      <c r="C157" s="40"/>
      <c r="D157" s="240" t="s">
        <v>213</v>
      </c>
      <c r="E157" s="40"/>
      <c r="F157" s="241" t="s">
        <v>1121</v>
      </c>
      <c r="G157" s="40"/>
      <c r="H157" s="40"/>
      <c r="I157" s="147"/>
      <c r="J157" s="40"/>
      <c r="K157" s="40"/>
      <c r="L157" s="44"/>
      <c r="M157" s="242"/>
      <c r="N157" s="243"/>
      <c r="O157" s="84"/>
      <c r="P157" s="84"/>
      <c r="Q157" s="84"/>
      <c r="R157" s="84"/>
      <c r="S157" s="84"/>
      <c r="T157" s="85"/>
      <c r="U157" s="38"/>
      <c r="V157" s="38"/>
      <c r="W157" s="38"/>
      <c r="X157" s="38"/>
      <c r="Y157" s="38"/>
      <c r="Z157" s="38"/>
      <c r="AA157" s="38"/>
      <c r="AB157" s="38"/>
      <c r="AC157" s="38"/>
      <c r="AD157" s="38"/>
      <c r="AE157" s="38"/>
      <c r="AT157" s="17" t="s">
        <v>213</v>
      </c>
      <c r="AU157" s="17" t="s">
        <v>83</v>
      </c>
    </row>
    <row r="158" s="2" customFormat="1">
      <c r="A158" s="38"/>
      <c r="B158" s="39"/>
      <c r="C158" s="40"/>
      <c r="D158" s="240" t="s">
        <v>215</v>
      </c>
      <c r="E158" s="40"/>
      <c r="F158" s="244" t="s">
        <v>1122</v>
      </c>
      <c r="G158" s="40"/>
      <c r="H158" s="40"/>
      <c r="I158" s="147"/>
      <c r="J158" s="40"/>
      <c r="K158" s="40"/>
      <c r="L158" s="44"/>
      <c r="M158" s="242"/>
      <c r="N158" s="243"/>
      <c r="O158" s="84"/>
      <c r="P158" s="84"/>
      <c r="Q158" s="84"/>
      <c r="R158" s="84"/>
      <c r="S158" s="84"/>
      <c r="T158" s="85"/>
      <c r="U158" s="38"/>
      <c r="V158" s="38"/>
      <c r="W158" s="38"/>
      <c r="X158" s="38"/>
      <c r="Y158" s="38"/>
      <c r="Z158" s="38"/>
      <c r="AA158" s="38"/>
      <c r="AB158" s="38"/>
      <c r="AC158" s="38"/>
      <c r="AD158" s="38"/>
      <c r="AE158" s="38"/>
      <c r="AT158" s="17" t="s">
        <v>215</v>
      </c>
      <c r="AU158" s="17" t="s">
        <v>83</v>
      </c>
    </row>
    <row r="159" s="2" customFormat="1">
      <c r="A159" s="38"/>
      <c r="B159" s="39"/>
      <c r="C159" s="40"/>
      <c r="D159" s="240" t="s">
        <v>240</v>
      </c>
      <c r="E159" s="40"/>
      <c r="F159" s="244" t="s">
        <v>1123</v>
      </c>
      <c r="G159" s="40"/>
      <c r="H159" s="40"/>
      <c r="I159" s="147"/>
      <c r="J159" s="40"/>
      <c r="K159" s="40"/>
      <c r="L159" s="44"/>
      <c r="M159" s="242"/>
      <c r="N159" s="243"/>
      <c r="O159" s="84"/>
      <c r="P159" s="84"/>
      <c r="Q159" s="84"/>
      <c r="R159" s="84"/>
      <c r="S159" s="84"/>
      <c r="T159" s="85"/>
      <c r="U159" s="38"/>
      <c r="V159" s="38"/>
      <c r="W159" s="38"/>
      <c r="X159" s="38"/>
      <c r="Y159" s="38"/>
      <c r="Z159" s="38"/>
      <c r="AA159" s="38"/>
      <c r="AB159" s="38"/>
      <c r="AC159" s="38"/>
      <c r="AD159" s="38"/>
      <c r="AE159" s="38"/>
      <c r="AT159" s="17" t="s">
        <v>240</v>
      </c>
      <c r="AU159" s="17" t="s">
        <v>83</v>
      </c>
    </row>
    <row r="160" s="14" customFormat="1">
      <c r="A160" s="14"/>
      <c r="B160" s="255"/>
      <c r="C160" s="256"/>
      <c r="D160" s="240" t="s">
        <v>217</v>
      </c>
      <c r="E160" s="257" t="s">
        <v>19</v>
      </c>
      <c r="F160" s="258" t="s">
        <v>1924</v>
      </c>
      <c r="G160" s="256"/>
      <c r="H160" s="259">
        <v>11</v>
      </c>
      <c r="I160" s="260"/>
      <c r="J160" s="256"/>
      <c r="K160" s="256"/>
      <c r="L160" s="261"/>
      <c r="M160" s="262"/>
      <c r="N160" s="263"/>
      <c r="O160" s="263"/>
      <c r="P160" s="263"/>
      <c r="Q160" s="263"/>
      <c r="R160" s="263"/>
      <c r="S160" s="263"/>
      <c r="T160" s="264"/>
      <c r="U160" s="14"/>
      <c r="V160" s="14"/>
      <c r="W160" s="14"/>
      <c r="X160" s="14"/>
      <c r="Y160" s="14"/>
      <c r="Z160" s="14"/>
      <c r="AA160" s="14"/>
      <c r="AB160" s="14"/>
      <c r="AC160" s="14"/>
      <c r="AD160" s="14"/>
      <c r="AE160" s="14"/>
      <c r="AT160" s="265" t="s">
        <v>217</v>
      </c>
      <c r="AU160" s="265" t="s">
        <v>83</v>
      </c>
      <c r="AV160" s="14" t="s">
        <v>83</v>
      </c>
      <c r="AW160" s="14" t="s">
        <v>35</v>
      </c>
      <c r="AX160" s="14" t="s">
        <v>81</v>
      </c>
      <c r="AY160" s="265" t="s">
        <v>204</v>
      </c>
    </row>
    <row r="161" s="12" customFormat="1" ht="22.8" customHeight="1">
      <c r="A161" s="12"/>
      <c r="B161" s="211"/>
      <c r="C161" s="212"/>
      <c r="D161" s="213" t="s">
        <v>73</v>
      </c>
      <c r="E161" s="225" t="s">
        <v>94</v>
      </c>
      <c r="F161" s="225" t="s">
        <v>1132</v>
      </c>
      <c r="G161" s="212"/>
      <c r="H161" s="212"/>
      <c r="I161" s="215"/>
      <c r="J161" s="226">
        <f>BK161</f>
        <v>0</v>
      </c>
      <c r="K161" s="212"/>
      <c r="L161" s="217"/>
      <c r="M161" s="218"/>
      <c r="N161" s="219"/>
      <c r="O161" s="219"/>
      <c r="P161" s="220">
        <f>SUM(P162:P166)</f>
        <v>0</v>
      </c>
      <c r="Q161" s="219"/>
      <c r="R161" s="220">
        <f>SUM(R162:R166)</f>
        <v>0.21184</v>
      </c>
      <c r="S161" s="219"/>
      <c r="T161" s="221">
        <f>SUM(T162:T166)</f>
        <v>0</v>
      </c>
      <c r="U161" s="12"/>
      <c r="V161" s="12"/>
      <c r="W161" s="12"/>
      <c r="X161" s="12"/>
      <c r="Y161" s="12"/>
      <c r="Z161" s="12"/>
      <c r="AA161" s="12"/>
      <c r="AB161" s="12"/>
      <c r="AC161" s="12"/>
      <c r="AD161" s="12"/>
      <c r="AE161" s="12"/>
      <c r="AR161" s="222" t="s">
        <v>81</v>
      </c>
      <c r="AT161" s="223" t="s">
        <v>73</v>
      </c>
      <c r="AU161" s="223" t="s">
        <v>81</v>
      </c>
      <c r="AY161" s="222" t="s">
        <v>204</v>
      </c>
      <c r="BK161" s="224">
        <f>SUM(BK162:BK166)</f>
        <v>0</v>
      </c>
    </row>
    <row r="162" s="2" customFormat="1" ht="21.75" customHeight="1">
      <c r="A162" s="38"/>
      <c r="B162" s="39"/>
      <c r="C162" s="227" t="s">
        <v>300</v>
      </c>
      <c r="D162" s="227" t="s">
        <v>207</v>
      </c>
      <c r="E162" s="228" t="s">
        <v>1223</v>
      </c>
      <c r="F162" s="229" t="s">
        <v>1224</v>
      </c>
      <c r="G162" s="230" t="s">
        <v>286</v>
      </c>
      <c r="H162" s="231">
        <v>32</v>
      </c>
      <c r="I162" s="232"/>
      <c r="J162" s="233">
        <f>ROUND(I162*H162,2)</f>
        <v>0</v>
      </c>
      <c r="K162" s="229" t="s">
        <v>1006</v>
      </c>
      <c r="L162" s="44"/>
      <c r="M162" s="234" t="s">
        <v>19</v>
      </c>
      <c r="N162" s="235" t="s">
        <v>45</v>
      </c>
      <c r="O162" s="84"/>
      <c r="P162" s="236">
        <f>O162*H162</f>
        <v>0</v>
      </c>
      <c r="Q162" s="236">
        <v>0.00662</v>
      </c>
      <c r="R162" s="236">
        <f>Q162*H162</f>
        <v>0.21184</v>
      </c>
      <c r="S162" s="236">
        <v>0</v>
      </c>
      <c r="T162" s="237">
        <f>S162*H162</f>
        <v>0</v>
      </c>
      <c r="U162" s="38"/>
      <c r="V162" s="38"/>
      <c r="W162" s="38"/>
      <c r="X162" s="38"/>
      <c r="Y162" s="38"/>
      <c r="Z162" s="38"/>
      <c r="AA162" s="38"/>
      <c r="AB162" s="38"/>
      <c r="AC162" s="38"/>
      <c r="AD162" s="38"/>
      <c r="AE162" s="38"/>
      <c r="AR162" s="238" t="s">
        <v>104</v>
      </c>
      <c r="AT162" s="238" t="s">
        <v>207</v>
      </c>
      <c r="AU162" s="238" t="s">
        <v>83</v>
      </c>
      <c r="AY162" s="17" t="s">
        <v>204</v>
      </c>
      <c r="BE162" s="239">
        <f>IF(N162="základní",J162,0)</f>
        <v>0</v>
      </c>
      <c r="BF162" s="239">
        <f>IF(N162="snížená",J162,0)</f>
        <v>0</v>
      </c>
      <c r="BG162" s="239">
        <f>IF(N162="zákl. přenesená",J162,0)</f>
        <v>0</v>
      </c>
      <c r="BH162" s="239">
        <f>IF(N162="sníž. přenesená",J162,0)</f>
        <v>0</v>
      </c>
      <c r="BI162" s="239">
        <f>IF(N162="nulová",J162,0)</f>
        <v>0</v>
      </c>
      <c r="BJ162" s="17" t="s">
        <v>81</v>
      </c>
      <c r="BK162" s="239">
        <f>ROUND(I162*H162,2)</f>
        <v>0</v>
      </c>
      <c r="BL162" s="17" t="s">
        <v>104</v>
      </c>
      <c r="BM162" s="238" t="s">
        <v>1925</v>
      </c>
    </row>
    <row r="163" s="2" customFormat="1">
      <c r="A163" s="38"/>
      <c r="B163" s="39"/>
      <c r="C163" s="40"/>
      <c r="D163" s="240" t="s">
        <v>213</v>
      </c>
      <c r="E163" s="40"/>
      <c r="F163" s="241" t="s">
        <v>1226</v>
      </c>
      <c r="G163" s="40"/>
      <c r="H163" s="40"/>
      <c r="I163" s="147"/>
      <c r="J163" s="40"/>
      <c r="K163" s="40"/>
      <c r="L163" s="44"/>
      <c r="M163" s="242"/>
      <c r="N163" s="243"/>
      <c r="O163" s="84"/>
      <c r="P163" s="84"/>
      <c r="Q163" s="84"/>
      <c r="R163" s="84"/>
      <c r="S163" s="84"/>
      <c r="T163" s="85"/>
      <c r="U163" s="38"/>
      <c r="V163" s="38"/>
      <c r="W163" s="38"/>
      <c r="X163" s="38"/>
      <c r="Y163" s="38"/>
      <c r="Z163" s="38"/>
      <c r="AA163" s="38"/>
      <c r="AB163" s="38"/>
      <c r="AC163" s="38"/>
      <c r="AD163" s="38"/>
      <c r="AE163" s="38"/>
      <c r="AT163" s="17" t="s">
        <v>213</v>
      </c>
      <c r="AU163" s="17" t="s">
        <v>83</v>
      </c>
    </row>
    <row r="164" s="2" customFormat="1">
      <c r="A164" s="38"/>
      <c r="B164" s="39"/>
      <c r="C164" s="40"/>
      <c r="D164" s="240" t="s">
        <v>215</v>
      </c>
      <c r="E164" s="40"/>
      <c r="F164" s="244" t="s">
        <v>1227</v>
      </c>
      <c r="G164" s="40"/>
      <c r="H164" s="40"/>
      <c r="I164" s="147"/>
      <c r="J164" s="40"/>
      <c r="K164" s="40"/>
      <c r="L164" s="44"/>
      <c r="M164" s="242"/>
      <c r="N164" s="243"/>
      <c r="O164" s="84"/>
      <c r="P164" s="84"/>
      <c r="Q164" s="84"/>
      <c r="R164" s="84"/>
      <c r="S164" s="84"/>
      <c r="T164" s="85"/>
      <c r="U164" s="38"/>
      <c r="V164" s="38"/>
      <c r="W164" s="38"/>
      <c r="X164" s="38"/>
      <c r="Y164" s="38"/>
      <c r="Z164" s="38"/>
      <c r="AA164" s="38"/>
      <c r="AB164" s="38"/>
      <c r="AC164" s="38"/>
      <c r="AD164" s="38"/>
      <c r="AE164" s="38"/>
      <c r="AT164" s="17" t="s">
        <v>215</v>
      </c>
      <c r="AU164" s="17" t="s">
        <v>83</v>
      </c>
    </row>
    <row r="165" s="13" customFormat="1">
      <c r="A165" s="13"/>
      <c r="B165" s="245"/>
      <c r="C165" s="246"/>
      <c r="D165" s="240" t="s">
        <v>217</v>
      </c>
      <c r="E165" s="247" t="s">
        <v>19</v>
      </c>
      <c r="F165" s="248" t="s">
        <v>1024</v>
      </c>
      <c r="G165" s="246"/>
      <c r="H165" s="247" t="s">
        <v>19</v>
      </c>
      <c r="I165" s="249"/>
      <c r="J165" s="246"/>
      <c r="K165" s="246"/>
      <c r="L165" s="250"/>
      <c r="M165" s="251"/>
      <c r="N165" s="252"/>
      <c r="O165" s="252"/>
      <c r="P165" s="252"/>
      <c r="Q165" s="252"/>
      <c r="R165" s="252"/>
      <c r="S165" s="252"/>
      <c r="T165" s="253"/>
      <c r="U165" s="13"/>
      <c r="V165" s="13"/>
      <c r="W165" s="13"/>
      <c r="X165" s="13"/>
      <c r="Y165" s="13"/>
      <c r="Z165" s="13"/>
      <c r="AA165" s="13"/>
      <c r="AB165" s="13"/>
      <c r="AC165" s="13"/>
      <c r="AD165" s="13"/>
      <c r="AE165" s="13"/>
      <c r="AT165" s="254" t="s">
        <v>217</v>
      </c>
      <c r="AU165" s="254" t="s">
        <v>83</v>
      </c>
      <c r="AV165" s="13" t="s">
        <v>81</v>
      </c>
      <c r="AW165" s="13" t="s">
        <v>35</v>
      </c>
      <c r="AX165" s="13" t="s">
        <v>74</v>
      </c>
      <c r="AY165" s="254" t="s">
        <v>204</v>
      </c>
    </row>
    <row r="166" s="14" customFormat="1">
      <c r="A166" s="14"/>
      <c r="B166" s="255"/>
      <c r="C166" s="256"/>
      <c r="D166" s="240" t="s">
        <v>217</v>
      </c>
      <c r="E166" s="257" t="s">
        <v>19</v>
      </c>
      <c r="F166" s="258" t="s">
        <v>1926</v>
      </c>
      <c r="G166" s="256"/>
      <c r="H166" s="259">
        <v>32</v>
      </c>
      <c r="I166" s="260"/>
      <c r="J166" s="256"/>
      <c r="K166" s="256"/>
      <c r="L166" s="261"/>
      <c r="M166" s="262"/>
      <c r="N166" s="263"/>
      <c r="O166" s="263"/>
      <c r="P166" s="263"/>
      <c r="Q166" s="263"/>
      <c r="R166" s="263"/>
      <c r="S166" s="263"/>
      <c r="T166" s="264"/>
      <c r="U166" s="14"/>
      <c r="V166" s="14"/>
      <c r="W166" s="14"/>
      <c r="X166" s="14"/>
      <c r="Y166" s="14"/>
      <c r="Z166" s="14"/>
      <c r="AA166" s="14"/>
      <c r="AB166" s="14"/>
      <c r="AC166" s="14"/>
      <c r="AD166" s="14"/>
      <c r="AE166" s="14"/>
      <c r="AT166" s="265" t="s">
        <v>217</v>
      </c>
      <c r="AU166" s="265" t="s">
        <v>83</v>
      </c>
      <c r="AV166" s="14" t="s">
        <v>83</v>
      </c>
      <c r="AW166" s="14" t="s">
        <v>35</v>
      </c>
      <c r="AX166" s="14" t="s">
        <v>81</v>
      </c>
      <c r="AY166" s="265" t="s">
        <v>204</v>
      </c>
    </row>
    <row r="167" s="12" customFormat="1" ht="22.8" customHeight="1">
      <c r="A167" s="12"/>
      <c r="B167" s="211"/>
      <c r="C167" s="212"/>
      <c r="D167" s="213" t="s">
        <v>73</v>
      </c>
      <c r="E167" s="225" t="s">
        <v>104</v>
      </c>
      <c r="F167" s="225" t="s">
        <v>1228</v>
      </c>
      <c r="G167" s="212"/>
      <c r="H167" s="212"/>
      <c r="I167" s="215"/>
      <c r="J167" s="226">
        <f>BK167</f>
        <v>0</v>
      </c>
      <c r="K167" s="212"/>
      <c r="L167" s="217"/>
      <c r="M167" s="218"/>
      <c r="N167" s="219"/>
      <c r="O167" s="219"/>
      <c r="P167" s="220">
        <f>SUM(P168:P179)</f>
        <v>0</v>
      </c>
      <c r="Q167" s="219"/>
      <c r="R167" s="220">
        <f>SUM(R168:R179)</f>
        <v>0.8456709240000001</v>
      </c>
      <c r="S167" s="219"/>
      <c r="T167" s="221">
        <f>SUM(T168:T179)</f>
        <v>0</v>
      </c>
      <c r="U167" s="12"/>
      <c r="V167" s="12"/>
      <c r="W167" s="12"/>
      <c r="X167" s="12"/>
      <c r="Y167" s="12"/>
      <c r="Z167" s="12"/>
      <c r="AA167" s="12"/>
      <c r="AB167" s="12"/>
      <c r="AC167" s="12"/>
      <c r="AD167" s="12"/>
      <c r="AE167" s="12"/>
      <c r="AR167" s="222" t="s">
        <v>81</v>
      </c>
      <c r="AT167" s="223" t="s">
        <v>73</v>
      </c>
      <c r="AU167" s="223" t="s">
        <v>81</v>
      </c>
      <c r="AY167" s="222" t="s">
        <v>204</v>
      </c>
      <c r="BK167" s="224">
        <f>SUM(BK168:BK179)</f>
        <v>0</v>
      </c>
    </row>
    <row r="168" s="2" customFormat="1" ht="21.75" customHeight="1">
      <c r="A168" s="38"/>
      <c r="B168" s="39"/>
      <c r="C168" s="227" t="s">
        <v>8</v>
      </c>
      <c r="D168" s="227" t="s">
        <v>207</v>
      </c>
      <c r="E168" s="228" t="s">
        <v>1247</v>
      </c>
      <c r="F168" s="229" t="s">
        <v>1248</v>
      </c>
      <c r="G168" s="230" t="s">
        <v>261</v>
      </c>
      <c r="H168" s="231">
        <v>14.784000000000001</v>
      </c>
      <c r="I168" s="232"/>
      <c r="J168" s="233">
        <f>ROUND(I168*H168,2)</f>
        <v>0</v>
      </c>
      <c r="K168" s="229" t="s">
        <v>1006</v>
      </c>
      <c r="L168" s="44"/>
      <c r="M168" s="234" t="s">
        <v>19</v>
      </c>
      <c r="N168" s="235" t="s">
        <v>45</v>
      </c>
      <c r="O168" s="84"/>
      <c r="P168" s="236">
        <f>O168*H168</f>
        <v>0</v>
      </c>
      <c r="Q168" s="236">
        <v>0</v>
      </c>
      <c r="R168" s="236">
        <f>Q168*H168</f>
        <v>0</v>
      </c>
      <c r="S168" s="236">
        <v>0</v>
      </c>
      <c r="T168" s="237">
        <f>S168*H168</f>
        <v>0</v>
      </c>
      <c r="U168" s="38"/>
      <c r="V168" s="38"/>
      <c r="W168" s="38"/>
      <c r="X168" s="38"/>
      <c r="Y168" s="38"/>
      <c r="Z168" s="38"/>
      <c r="AA168" s="38"/>
      <c r="AB168" s="38"/>
      <c r="AC168" s="38"/>
      <c r="AD168" s="38"/>
      <c r="AE168" s="38"/>
      <c r="AR168" s="238" t="s">
        <v>104</v>
      </c>
      <c r="AT168" s="238" t="s">
        <v>207</v>
      </c>
      <c r="AU168" s="238" t="s">
        <v>83</v>
      </c>
      <c r="AY168" s="17" t="s">
        <v>204</v>
      </c>
      <c r="BE168" s="239">
        <f>IF(N168="základní",J168,0)</f>
        <v>0</v>
      </c>
      <c r="BF168" s="239">
        <f>IF(N168="snížená",J168,0)</f>
        <v>0</v>
      </c>
      <c r="BG168" s="239">
        <f>IF(N168="zákl. přenesená",J168,0)</f>
        <v>0</v>
      </c>
      <c r="BH168" s="239">
        <f>IF(N168="sníž. přenesená",J168,0)</f>
        <v>0</v>
      </c>
      <c r="BI168" s="239">
        <f>IF(N168="nulová",J168,0)</f>
        <v>0</v>
      </c>
      <c r="BJ168" s="17" t="s">
        <v>81</v>
      </c>
      <c r="BK168" s="239">
        <f>ROUND(I168*H168,2)</f>
        <v>0</v>
      </c>
      <c r="BL168" s="17" t="s">
        <v>104</v>
      </c>
      <c r="BM168" s="238" t="s">
        <v>1927</v>
      </c>
    </row>
    <row r="169" s="2" customFormat="1">
      <c r="A169" s="38"/>
      <c r="B169" s="39"/>
      <c r="C169" s="40"/>
      <c r="D169" s="240" t="s">
        <v>213</v>
      </c>
      <c r="E169" s="40"/>
      <c r="F169" s="241" t="s">
        <v>1250</v>
      </c>
      <c r="G169" s="40"/>
      <c r="H169" s="40"/>
      <c r="I169" s="147"/>
      <c r="J169" s="40"/>
      <c r="K169" s="40"/>
      <c r="L169" s="44"/>
      <c r="M169" s="242"/>
      <c r="N169" s="243"/>
      <c r="O169" s="84"/>
      <c r="P169" s="84"/>
      <c r="Q169" s="84"/>
      <c r="R169" s="84"/>
      <c r="S169" s="84"/>
      <c r="T169" s="85"/>
      <c r="U169" s="38"/>
      <c r="V169" s="38"/>
      <c r="W169" s="38"/>
      <c r="X169" s="38"/>
      <c r="Y169" s="38"/>
      <c r="Z169" s="38"/>
      <c r="AA169" s="38"/>
      <c r="AB169" s="38"/>
      <c r="AC169" s="38"/>
      <c r="AD169" s="38"/>
      <c r="AE169" s="38"/>
      <c r="AT169" s="17" t="s">
        <v>213</v>
      </c>
      <c r="AU169" s="17" t="s">
        <v>83</v>
      </c>
    </row>
    <row r="170" s="2" customFormat="1">
      <c r="A170" s="38"/>
      <c r="B170" s="39"/>
      <c r="C170" s="40"/>
      <c r="D170" s="240" t="s">
        <v>215</v>
      </c>
      <c r="E170" s="40"/>
      <c r="F170" s="244" t="s">
        <v>1251</v>
      </c>
      <c r="G170" s="40"/>
      <c r="H170" s="40"/>
      <c r="I170" s="147"/>
      <c r="J170" s="40"/>
      <c r="K170" s="40"/>
      <c r="L170" s="44"/>
      <c r="M170" s="242"/>
      <c r="N170" s="243"/>
      <c r="O170" s="84"/>
      <c r="P170" s="84"/>
      <c r="Q170" s="84"/>
      <c r="R170" s="84"/>
      <c r="S170" s="84"/>
      <c r="T170" s="85"/>
      <c r="U170" s="38"/>
      <c r="V170" s="38"/>
      <c r="W170" s="38"/>
      <c r="X170" s="38"/>
      <c r="Y170" s="38"/>
      <c r="Z170" s="38"/>
      <c r="AA170" s="38"/>
      <c r="AB170" s="38"/>
      <c r="AC170" s="38"/>
      <c r="AD170" s="38"/>
      <c r="AE170" s="38"/>
      <c r="AT170" s="17" t="s">
        <v>215</v>
      </c>
      <c r="AU170" s="17" t="s">
        <v>83</v>
      </c>
    </row>
    <row r="171" s="2" customFormat="1">
      <c r="A171" s="38"/>
      <c r="B171" s="39"/>
      <c r="C171" s="40"/>
      <c r="D171" s="240" t="s">
        <v>240</v>
      </c>
      <c r="E171" s="40"/>
      <c r="F171" s="244" t="s">
        <v>1123</v>
      </c>
      <c r="G171" s="40"/>
      <c r="H171" s="40"/>
      <c r="I171" s="147"/>
      <c r="J171" s="40"/>
      <c r="K171" s="40"/>
      <c r="L171" s="44"/>
      <c r="M171" s="242"/>
      <c r="N171" s="243"/>
      <c r="O171" s="84"/>
      <c r="P171" s="84"/>
      <c r="Q171" s="84"/>
      <c r="R171" s="84"/>
      <c r="S171" s="84"/>
      <c r="T171" s="85"/>
      <c r="U171" s="38"/>
      <c r="V171" s="38"/>
      <c r="W171" s="38"/>
      <c r="X171" s="38"/>
      <c r="Y171" s="38"/>
      <c r="Z171" s="38"/>
      <c r="AA171" s="38"/>
      <c r="AB171" s="38"/>
      <c r="AC171" s="38"/>
      <c r="AD171" s="38"/>
      <c r="AE171" s="38"/>
      <c r="AT171" s="17" t="s">
        <v>240</v>
      </c>
      <c r="AU171" s="17" t="s">
        <v>83</v>
      </c>
    </row>
    <row r="172" s="13" customFormat="1">
      <c r="A172" s="13"/>
      <c r="B172" s="245"/>
      <c r="C172" s="246"/>
      <c r="D172" s="240" t="s">
        <v>217</v>
      </c>
      <c r="E172" s="247" t="s">
        <v>19</v>
      </c>
      <c r="F172" s="248" t="s">
        <v>1252</v>
      </c>
      <c r="G172" s="246"/>
      <c r="H172" s="247" t="s">
        <v>19</v>
      </c>
      <c r="I172" s="249"/>
      <c r="J172" s="246"/>
      <c r="K172" s="246"/>
      <c r="L172" s="250"/>
      <c r="M172" s="251"/>
      <c r="N172" s="252"/>
      <c r="O172" s="252"/>
      <c r="P172" s="252"/>
      <c r="Q172" s="252"/>
      <c r="R172" s="252"/>
      <c r="S172" s="252"/>
      <c r="T172" s="253"/>
      <c r="U172" s="13"/>
      <c r="V172" s="13"/>
      <c r="W172" s="13"/>
      <c r="X172" s="13"/>
      <c r="Y172" s="13"/>
      <c r="Z172" s="13"/>
      <c r="AA172" s="13"/>
      <c r="AB172" s="13"/>
      <c r="AC172" s="13"/>
      <c r="AD172" s="13"/>
      <c r="AE172" s="13"/>
      <c r="AT172" s="254" t="s">
        <v>217</v>
      </c>
      <c r="AU172" s="254" t="s">
        <v>83</v>
      </c>
      <c r="AV172" s="13" t="s">
        <v>81</v>
      </c>
      <c r="AW172" s="13" t="s">
        <v>35</v>
      </c>
      <c r="AX172" s="13" t="s">
        <v>74</v>
      </c>
      <c r="AY172" s="254" t="s">
        <v>204</v>
      </c>
    </row>
    <row r="173" s="14" customFormat="1">
      <c r="A173" s="14"/>
      <c r="B173" s="255"/>
      <c r="C173" s="256"/>
      <c r="D173" s="240" t="s">
        <v>217</v>
      </c>
      <c r="E173" s="257" t="s">
        <v>19</v>
      </c>
      <c r="F173" s="258" t="s">
        <v>1928</v>
      </c>
      <c r="G173" s="256"/>
      <c r="H173" s="259">
        <v>14.784000000000001</v>
      </c>
      <c r="I173" s="260"/>
      <c r="J173" s="256"/>
      <c r="K173" s="256"/>
      <c r="L173" s="261"/>
      <c r="M173" s="262"/>
      <c r="N173" s="263"/>
      <c r="O173" s="263"/>
      <c r="P173" s="263"/>
      <c r="Q173" s="263"/>
      <c r="R173" s="263"/>
      <c r="S173" s="263"/>
      <c r="T173" s="264"/>
      <c r="U173" s="14"/>
      <c r="V173" s="14"/>
      <c r="W173" s="14"/>
      <c r="X173" s="14"/>
      <c r="Y173" s="14"/>
      <c r="Z173" s="14"/>
      <c r="AA173" s="14"/>
      <c r="AB173" s="14"/>
      <c r="AC173" s="14"/>
      <c r="AD173" s="14"/>
      <c r="AE173" s="14"/>
      <c r="AT173" s="265" t="s">
        <v>217</v>
      </c>
      <c r="AU173" s="265" t="s">
        <v>83</v>
      </c>
      <c r="AV173" s="14" t="s">
        <v>83</v>
      </c>
      <c r="AW173" s="14" t="s">
        <v>35</v>
      </c>
      <c r="AX173" s="14" t="s">
        <v>81</v>
      </c>
      <c r="AY173" s="265" t="s">
        <v>204</v>
      </c>
    </row>
    <row r="174" s="2" customFormat="1" ht="21.75" customHeight="1">
      <c r="A174" s="38"/>
      <c r="B174" s="39"/>
      <c r="C174" s="227" t="s">
        <v>311</v>
      </c>
      <c r="D174" s="227" t="s">
        <v>207</v>
      </c>
      <c r="E174" s="228" t="s">
        <v>1254</v>
      </c>
      <c r="F174" s="229" t="s">
        <v>1255</v>
      </c>
      <c r="G174" s="230" t="s">
        <v>250</v>
      </c>
      <c r="H174" s="231">
        <v>0.79800000000000004</v>
      </c>
      <c r="I174" s="232"/>
      <c r="J174" s="233">
        <f>ROUND(I174*H174,2)</f>
        <v>0</v>
      </c>
      <c r="K174" s="229" t="s">
        <v>1006</v>
      </c>
      <c r="L174" s="44"/>
      <c r="M174" s="234" t="s">
        <v>19</v>
      </c>
      <c r="N174" s="235" t="s">
        <v>45</v>
      </c>
      <c r="O174" s="84"/>
      <c r="P174" s="236">
        <f>O174*H174</f>
        <v>0</v>
      </c>
      <c r="Q174" s="236">
        <v>1.0597380000000001</v>
      </c>
      <c r="R174" s="236">
        <f>Q174*H174</f>
        <v>0.8456709240000001</v>
      </c>
      <c r="S174" s="236">
        <v>0</v>
      </c>
      <c r="T174" s="237">
        <f>S174*H174</f>
        <v>0</v>
      </c>
      <c r="U174" s="38"/>
      <c r="V174" s="38"/>
      <c r="W174" s="38"/>
      <c r="X174" s="38"/>
      <c r="Y174" s="38"/>
      <c r="Z174" s="38"/>
      <c r="AA174" s="38"/>
      <c r="AB174" s="38"/>
      <c r="AC174" s="38"/>
      <c r="AD174" s="38"/>
      <c r="AE174" s="38"/>
      <c r="AR174" s="238" t="s">
        <v>104</v>
      </c>
      <c r="AT174" s="238" t="s">
        <v>207</v>
      </c>
      <c r="AU174" s="238" t="s">
        <v>83</v>
      </c>
      <c r="AY174" s="17" t="s">
        <v>204</v>
      </c>
      <c r="BE174" s="239">
        <f>IF(N174="základní",J174,0)</f>
        <v>0</v>
      </c>
      <c r="BF174" s="239">
        <f>IF(N174="snížená",J174,0)</f>
        <v>0</v>
      </c>
      <c r="BG174" s="239">
        <f>IF(N174="zákl. přenesená",J174,0)</f>
        <v>0</v>
      </c>
      <c r="BH174" s="239">
        <f>IF(N174="sníž. přenesená",J174,0)</f>
        <v>0</v>
      </c>
      <c r="BI174" s="239">
        <f>IF(N174="nulová",J174,0)</f>
        <v>0</v>
      </c>
      <c r="BJ174" s="17" t="s">
        <v>81</v>
      </c>
      <c r="BK174" s="239">
        <f>ROUND(I174*H174,2)</f>
        <v>0</v>
      </c>
      <c r="BL174" s="17" t="s">
        <v>104</v>
      </c>
      <c r="BM174" s="238" t="s">
        <v>1929</v>
      </c>
    </row>
    <row r="175" s="2" customFormat="1">
      <c r="A175" s="38"/>
      <c r="B175" s="39"/>
      <c r="C175" s="40"/>
      <c r="D175" s="240" t="s">
        <v>213</v>
      </c>
      <c r="E175" s="40"/>
      <c r="F175" s="241" t="s">
        <v>1257</v>
      </c>
      <c r="G175" s="40"/>
      <c r="H175" s="40"/>
      <c r="I175" s="147"/>
      <c r="J175" s="40"/>
      <c r="K175" s="40"/>
      <c r="L175" s="44"/>
      <c r="M175" s="242"/>
      <c r="N175" s="243"/>
      <c r="O175" s="84"/>
      <c r="P175" s="84"/>
      <c r="Q175" s="84"/>
      <c r="R175" s="84"/>
      <c r="S175" s="84"/>
      <c r="T175" s="85"/>
      <c r="U175" s="38"/>
      <c r="V175" s="38"/>
      <c r="W175" s="38"/>
      <c r="X175" s="38"/>
      <c r="Y175" s="38"/>
      <c r="Z175" s="38"/>
      <c r="AA175" s="38"/>
      <c r="AB175" s="38"/>
      <c r="AC175" s="38"/>
      <c r="AD175" s="38"/>
      <c r="AE175" s="38"/>
      <c r="AT175" s="17" t="s">
        <v>213</v>
      </c>
      <c r="AU175" s="17" t="s">
        <v>83</v>
      </c>
    </row>
    <row r="176" s="2" customFormat="1">
      <c r="A176" s="38"/>
      <c r="B176" s="39"/>
      <c r="C176" s="40"/>
      <c r="D176" s="240" t="s">
        <v>215</v>
      </c>
      <c r="E176" s="40"/>
      <c r="F176" s="244" t="s">
        <v>1258</v>
      </c>
      <c r="G176" s="40"/>
      <c r="H176" s="40"/>
      <c r="I176" s="147"/>
      <c r="J176" s="40"/>
      <c r="K176" s="40"/>
      <c r="L176" s="44"/>
      <c r="M176" s="242"/>
      <c r="N176" s="243"/>
      <c r="O176" s="84"/>
      <c r="P176" s="84"/>
      <c r="Q176" s="84"/>
      <c r="R176" s="84"/>
      <c r="S176" s="84"/>
      <c r="T176" s="85"/>
      <c r="U176" s="38"/>
      <c r="V176" s="38"/>
      <c r="W176" s="38"/>
      <c r="X176" s="38"/>
      <c r="Y176" s="38"/>
      <c r="Z176" s="38"/>
      <c r="AA176" s="38"/>
      <c r="AB176" s="38"/>
      <c r="AC176" s="38"/>
      <c r="AD176" s="38"/>
      <c r="AE176" s="38"/>
      <c r="AT176" s="17" t="s">
        <v>215</v>
      </c>
      <c r="AU176" s="17" t="s">
        <v>83</v>
      </c>
    </row>
    <row r="177" s="2" customFormat="1">
      <c r="A177" s="38"/>
      <c r="B177" s="39"/>
      <c r="C177" s="40"/>
      <c r="D177" s="240" t="s">
        <v>240</v>
      </c>
      <c r="E177" s="40"/>
      <c r="F177" s="244" t="s">
        <v>1259</v>
      </c>
      <c r="G177" s="40"/>
      <c r="H177" s="40"/>
      <c r="I177" s="147"/>
      <c r="J177" s="40"/>
      <c r="K177" s="40"/>
      <c r="L177" s="44"/>
      <c r="M177" s="242"/>
      <c r="N177" s="243"/>
      <c r="O177" s="84"/>
      <c r="P177" s="84"/>
      <c r="Q177" s="84"/>
      <c r="R177" s="84"/>
      <c r="S177" s="84"/>
      <c r="T177" s="85"/>
      <c r="U177" s="38"/>
      <c r="V177" s="38"/>
      <c r="W177" s="38"/>
      <c r="X177" s="38"/>
      <c r="Y177" s="38"/>
      <c r="Z177" s="38"/>
      <c r="AA177" s="38"/>
      <c r="AB177" s="38"/>
      <c r="AC177" s="38"/>
      <c r="AD177" s="38"/>
      <c r="AE177" s="38"/>
      <c r="AT177" s="17" t="s">
        <v>240</v>
      </c>
      <c r="AU177" s="17" t="s">
        <v>83</v>
      </c>
    </row>
    <row r="178" s="13" customFormat="1">
      <c r="A178" s="13"/>
      <c r="B178" s="245"/>
      <c r="C178" s="246"/>
      <c r="D178" s="240" t="s">
        <v>217</v>
      </c>
      <c r="E178" s="247" t="s">
        <v>19</v>
      </c>
      <c r="F178" s="248" t="s">
        <v>1260</v>
      </c>
      <c r="G178" s="246"/>
      <c r="H178" s="247" t="s">
        <v>19</v>
      </c>
      <c r="I178" s="249"/>
      <c r="J178" s="246"/>
      <c r="K178" s="246"/>
      <c r="L178" s="250"/>
      <c r="M178" s="251"/>
      <c r="N178" s="252"/>
      <c r="O178" s="252"/>
      <c r="P178" s="252"/>
      <c r="Q178" s="252"/>
      <c r="R178" s="252"/>
      <c r="S178" s="252"/>
      <c r="T178" s="253"/>
      <c r="U178" s="13"/>
      <c r="V178" s="13"/>
      <c r="W178" s="13"/>
      <c r="X178" s="13"/>
      <c r="Y178" s="13"/>
      <c r="Z178" s="13"/>
      <c r="AA178" s="13"/>
      <c r="AB178" s="13"/>
      <c r="AC178" s="13"/>
      <c r="AD178" s="13"/>
      <c r="AE178" s="13"/>
      <c r="AT178" s="254" t="s">
        <v>217</v>
      </c>
      <c r="AU178" s="254" t="s">
        <v>83</v>
      </c>
      <c r="AV178" s="13" t="s">
        <v>81</v>
      </c>
      <c r="AW178" s="13" t="s">
        <v>35</v>
      </c>
      <c r="AX178" s="13" t="s">
        <v>74</v>
      </c>
      <c r="AY178" s="254" t="s">
        <v>204</v>
      </c>
    </row>
    <row r="179" s="14" customFormat="1">
      <c r="A179" s="14"/>
      <c r="B179" s="255"/>
      <c r="C179" s="256"/>
      <c r="D179" s="240" t="s">
        <v>217</v>
      </c>
      <c r="E179" s="257" t="s">
        <v>19</v>
      </c>
      <c r="F179" s="258" t="s">
        <v>1930</v>
      </c>
      <c r="G179" s="256"/>
      <c r="H179" s="259">
        <v>0.79800000000000004</v>
      </c>
      <c r="I179" s="260"/>
      <c r="J179" s="256"/>
      <c r="K179" s="256"/>
      <c r="L179" s="261"/>
      <c r="M179" s="262"/>
      <c r="N179" s="263"/>
      <c r="O179" s="263"/>
      <c r="P179" s="263"/>
      <c r="Q179" s="263"/>
      <c r="R179" s="263"/>
      <c r="S179" s="263"/>
      <c r="T179" s="264"/>
      <c r="U179" s="14"/>
      <c r="V179" s="14"/>
      <c r="W179" s="14"/>
      <c r="X179" s="14"/>
      <c r="Y179" s="14"/>
      <c r="Z179" s="14"/>
      <c r="AA179" s="14"/>
      <c r="AB179" s="14"/>
      <c r="AC179" s="14"/>
      <c r="AD179" s="14"/>
      <c r="AE179" s="14"/>
      <c r="AT179" s="265" t="s">
        <v>217</v>
      </c>
      <c r="AU179" s="265" t="s">
        <v>83</v>
      </c>
      <c r="AV179" s="14" t="s">
        <v>83</v>
      </c>
      <c r="AW179" s="14" t="s">
        <v>35</v>
      </c>
      <c r="AX179" s="14" t="s">
        <v>81</v>
      </c>
      <c r="AY179" s="265" t="s">
        <v>204</v>
      </c>
    </row>
    <row r="180" s="12" customFormat="1" ht="22.8" customHeight="1">
      <c r="A180" s="12"/>
      <c r="B180" s="211"/>
      <c r="C180" s="212"/>
      <c r="D180" s="213" t="s">
        <v>73</v>
      </c>
      <c r="E180" s="225" t="s">
        <v>258</v>
      </c>
      <c r="F180" s="225" t="s">
        <v>1307</v>
      </c>
      <c r="G180" s="212"/>
      <c r="H180" s="212"/>
      <c r="I180" s="215"/>
      <c r="J180" s="226">
        <f>BK180</f>
        <v>0</v>
      </c>
      <c r="K180" s="212"/>
      <c r="L180" s="217"/>
      <c r="M180" s="218"/>
      <c r="N180" s="219"/>
      <c r="O180" s="219"/>
      <c r="P180" s="220">
        <f>SUM(P181:P184)</f>
        <v>0</v>
      </c>
      <c r="Q180" s="219"/>
      <c r="R180" s="220">
        <f>SUM(R181:R184)</f>
        <v>0</v>
      </c>
      <c r="S180" s="219"/>
      <c r="T180" s="221">
        <f>SUM(T181:T184)</f>
        <v>0.0050000000000000001</v>
      </c>
      <c r="U180" s="12"/>
      <c r="V180" s="12"/>
      <c r="W180" s="12"/>
      <c r="X180" s="12"/>
      <c r="Y180" s="12"/>
      <c r="Z180" s="12"/>
      <c r="AA180" s="12"/>
      <c r="AB180" s="12"/>
      <c r="AC180" s="12"/>
      <c r="AD180" s="12"/>
      <c r="AE180" s="12"/>
      <c r="AR180" s="222" t="s">
        <v>81</v>
      </c>
      <c r="AT180" s="223" t="s">
        <v>73</v>
      </c>
      <c r="AU180" s="223" t="s">
        <v>81</v>
      </c>
      <c r="AY180" s="222" t="s">
        <v>204</v>
      </c>
      <c r="BK180" s="224">
        <f>SUM(BK181:BK184)</f>
        <v>0</v>
      </c>
    </row>
    <row r="181" s="2" customFormat="1" ht="21.75" customHeight="1">
      <c r="A181" s="38"/>
      <c r="B181" s="39"/>
      <c r="C181" s="227" t="s">
        <v>316</v>
      </c>
      <c r="D181" s="227" t="s">
        <v>207</v>
      </c>
      <c r="E181" s="228" t="s">
        <v>1349</v>
      </c>
      <c r="F181" s="229" t="s">
        <v>1350</v>
      </c>
      <c r="G181" s="230" t="s">
        <v>525</v>
      </c>
      <c r="H181" s="231">
        <v>10</v>
      </c>
      <c r="I181" s="232"/>
      <c r="J181" s="233">
        <f>ROUND(I181*H181,2)</f>
        <v>0</v>
      </c>
      <c r="K181" s="229" t="s">
        <v>1006</v>
      </c>
      <c r="L181" s="44"/>
      <c r="M181" s="234" t="s">
        <v>19</v>
      </c>
      <c r="N181" s="235" t="s">
        <v>45</v>
      </c>
      <c r="O181" s="84"/>
      <c r="P181" s="236">
        <f>O181*H181</f>
        <v>0</v>
      </c>
      <c r="Q181" s="236">
        <v>0</v>
      </c>
      <c r="R181" s="236">
        <f>Q181*H181</f>
        <v>0</v>
      </c>
      <c r="S181" s="236">
        <v>0.00050000000000000001</v>
      </c>
      <c r="T181" s="237">
        <f>S181*H181</f>
        <v>0.0050000000000000001</v>
      </c>
      <c r="U181" s="38"/>
      <c r="V181" s="38"/>
      <c r="W181" s="38"/>
      <c r="X181" s="38"/>
      <c r="Y181" s="38"/>
      <c r="Z181" s="38"/>
      <c r="AA181" s="38"/>
      <c r="AB181" s="38"/>
      <c r="AC181" s="38"/>
      <c r="AD181" s="38"/>
      <c r="AE181" s="38"/>
      <c r="AR181" s="238" t="s">
        <v>104</v>
      </c>
      <c r="AT181" s="238" t="s">
        <v>207</v>
      </c>
      <c r="AU181" s="238" t="s">
        <v>83</v>
      </c>
      <c r="AY181" s="17" t="s">
        <v>204</v>
      </c>
      <c r="BE181" s="239">
        <f>IF(N181="základní",J181,0)</f>
        <v>0</v>
      </c>
      <c r="BF181" s="239">
        <f>IF(N181="snížená",J181,0)</f>
        <v>0</v>
      </c>
      <c r="BG181" s="239">
        <f>IF(N181="zákl. přenesená",J181,0)</f>
        <v>0</v>
      </c>
      <c r="BH181" s="239">
        <f>IF(N181="sníž. přenesená",J181,0)</f>
        <v>0</v>
      </c>
      <c r="BI181" s="239">
        <f>IF(N181="nulová",J181,0)</f>
        <v>0</v>
      </c>
      <c r="BJ181" s="17" t="s">
        <v>81</v>
      </c>
      <c r="BK181" s="239">
        <f>ROUND(I181*H181,2)</f>
        <v>0</v>
      </c>
      <c r="BL181" s="17" t="s">
        <v>104</v>
      </c>
      <c r="BM181" s="238" t="s">
        <v>1931</v>
      </c>
    </row>
    <row r="182" s="2" customFormat="1">
      <c r="A182" s="38"/>
      <c r="B182" s="39"/>
      <c r="C182" s="40"/>
      <c r="D182" s="240" t="s">
        <v>213</v>
      </c>
      <c r="E182" s="40"/>
      <c r="F182" s="241" t="s">
        <v>1352</v>
      </c>
      <c r="G182" s="40"/>
      <c r="H182" s="40"/>
      <c r="I182" s="147"/>
      <c r="J182" s="40"/>
      <c r="K182" s="40"/>
      <c r="L182" s="44"/>
      <c r="M182" s="242"/>
      <c r="N182" s="243"/>
      <c r="O182" s="84"/>
      <c r="P182" s="84"/>
      <c r="Q182" s="84"/>
      <c r="R182" s="84"/>
      <c r="S182" s="84"/>
      <c r="T182" s="85"/>
      <c r="U182" s="38"/>
      <c r="V182" s="38"/>
      <c r="W182" s="38"/>
      <c r="X182" s="38"/>
      <c r="Y182" s="38"/>
      <c r="Z182" s="38"/>
      <c r="AA182" s="38"/>
      <c r="AB182" s="38"/>
      <c r="AC182" s="38"/>
      <c r="AD182" s="38"/>
      <c r="AE182" s="38"/>
      <c r="AT182" s="17" t="s">
        <v>213</v>
      </c>
      <c r="AU182" s="17" t="s">
        <v>83</v>
      </c>
    </row>
    <row r="183" s="13" customFormat="1">
      <c r="A183" s="13"/>
      <c r="B183" s="245"/>
      <c r="C183" s="246"/>
      <c r="D183" s="240" t="s">
        <v>217</v>
      </c>
      <c r="E183" s="247" t="s">
        <v>19</v>
      </c>
      <c r="F183" s="248" t="s">
        <v>1353</v>
      </c>
      <c r="G183" s="246"/>
      <c r="H183" s="247" t="s">
        <v>19</v>
      </c>
      <c r="I183" s="249"/>
      <c r="J183" s="246"/>
      <c r="K183" s="246"/>
      <c r="L183" s="250"/>
      <c r="M183" s="251"/>
      <c r="N183" s="252"/>
      <c r="O183" s="252"/>
      <c r="P183" s="252"/>
      <c r="Q183" s="252"/>
      <c r="R183" s="252"/>
      <c r="S183" s="252"/>
      <c r="T183" s="253"/>
      <c r="U183" s="13"/>
      <c r="V183" s="13"/>
      <c r="W183" s="13"/>
      <c r="X183" s="13"/>
      <c r="Y183" s="13"/>
      <c r="Z183" s="13"/>
      <c r="AA183" s="13"/>
      <c r="AB183" s="13"/>
      <c r="AC183" s="13"/>
      <c r="AD183" s="13"/>
      <c r="AE183" s="13"/>
      <c r="AT183" s="254" t="s">
        <v>217</v>
      </c>
      <c r="AU183" s="254" t="s">
        <v>83</v>
      </c>
      <c r="AV183" s="13" t="s">
        <v>81</v>
      </c>
      <c r="AW183" s="13" t="s">
        <v>35</v>
      </c>
      <c r="AX183" s="13" t="s">
        <v>74</v>
      </c>
      <c r="AY183" s="254" t="s">
        <v>204</v>
      </c>
    </row>
    <row r="184" s="14" customFormat="1">
      <c r="A184" s="14"/>
      <c r="B184" s="255"/>
      <c r="C184" s="256"/>
      <c r="D184" s="240" t="s">
        <v>217</v>
      </c>
      <c r="E184" s="257" t="s">
        <v>19</v>
      </c>
      <c r="F184" s="258" t="s">
        <v>1354</v>
      </c>
      <c r="G184" s="256"/>
      <c r="H184" s="259">
        <v>10</v>
      </c>
      <c r="I184" s="260"/>
      <c r="J184" s="256"/>
      <c r="K184" s="256"/>
      <c r="L184" s="261"/>
      <c r="M184" s="262"/>
      <c r="N184" s="263"/>
      <c r="O184" s="263"/>
      <c r="P184" s="263"/>
      <c r="Q184" s="263"/>
      <c r="R184" s="263"/>
      <c r="S184" s="263"/>
      <c r="T184" s="264"/>
      <c r="U184" s="14"/>
      <c r="V184" s="14"/>
      <c r="W184" s="14"/>
      <c r="X184" s="14"/>
      <c r="Y184" s="14"/>
      <c r="Z184" s="14"/>
      <c r="AA184" s="14"/>
      <c r="AB184" s="14"/>
      <c r="AC184" s="14"/>
      <c r="AD184" s="14"/>
      <c r="AE184" s="14"/>
      <c r="AT184" s="265" t="s">
        <v>217</v>
      </c>
      <c r="AU184" s="265" t="s">
        <v>83</v>
      </c>
      <c r="AV184" s="14" t="s">
        <v>83</v>
      </c>
      <c r="AW184" s="14" t="s">
        <v>35</v>
      </c>
      <c r="AX184" s="14" t="s">
        <v>81</v>
      </c>
      <c r="AY184" s="265" t="s">
        <v>204</v>
      </c>
    </row>
    <row r="185" s="12" customFormat="1" ht="22.8" customHeight="1">
      <c r="A185" s="12"/>
      <c r="B185" s="211"/>
      <c r="C185" s="212"/>
      <c r="D185" s="213" t="s">
        <v>73</v>
      </c>
      <c r="E185" s="225" t="s">
        <v>1548</v>
      </c>
      <c r="F185" s="225" t="s">
        <v>1549</v>
      </c>
      <c r="G185" s="212"/>
      <c r="H185" s="212"/>
      <c r="I185" s="215"/>
      <c r="J185" s="226">
        <f>BK185</f>
        <v>0</v>
      </c>
      <c r="K185" s="212"/>
      <c r="L185" s="217"/>
      <c r="M185" s="218"/>
      <c r="N185" s="219"/>
      <c r="O185" s="219"/>
      <c r="P185" s="220">
        <f>SUM(P186:P189)</f>
        <v>0</v>
      </c>
      <c r="Q185" s="219"/>
      <c r="R185" s="220">
        <f>SUM(R186:R189)</f>
        <v>0</v>
      </c>
      <c r="S185" s="219"/>
      <c r="T185" s="221">
        <f>SUM(T186:T189)</f>
        <v>0</v>
      </c>
      <c r="U185" s="12"/>
      <c r="V185" s="12"/>
      <c r="W185" s="12"/>
      <c r="X185" s="12"/>
      <c r="Y185" s="12"/>
      <c r="Z185" s="12"/>
      <c r="AA185" s="12"/>
      <c r="AB185" s="12"/>
      <c r="AC185" s="12"/>
      <c r="AD185" s="12"/>
      <c r="AE185" s="12"/>
      <c r="AR185" s="222" t="s">
        <v>81</v>
      </c>
      <c r="AT185" s="223" t="s">
        <v>73</v>
      </c>
      <c r="AU185" s="223" t="s">
        <v>81</v>
      </c>
      <c r="AY185" s="222" t="s">
        <v>204</v>
      </c>
      <c r="BK185" s="224">
        <f>SUM(BK186:BK189)</f>
        <v>0</v>
      </c>
    </row>
    <row r="186" s="2" customFormat="1" ht="21.75" customHeight="1">
      <c r="A186" s="38"/>
      <c r="B186" s="39"/>
      <c r="C186" s="227" t="s">
        <v>321</v>
      </c>
      <c r="D186" s="227" t="s">
        <v>207</v>
      </c>
      <c r="E186" s="228" t="s">
        <v>1551</v>
      </c>
      <c r="F186" s="229" t="s">
        <v>1552</v>
      </c>
      <c r="G186" s="230" t="s">
        <v>250</v>
      </c>
      <c r="H186" s="231">
        <v>38.932000000000002</v>
      </c>
      <c r="I186" s="232"/>
      <c r="J186" s="233">
        <f>ROUND(I186*H186,2)</f>
        <v>0</v>
      </c>
      <c r="K186" s="229" t="s">
        <v>1006</v>
      </c>
      <c r="L186" s="44"/>
      <c r="M186" s="234" t="s">
        <v>19</v>
      </c>
      <c r="N186" s="235" t="s">
        <v>45</v>
      </c>
      <c r="O186" s="84"/>
      <c r="P186" s="236">
        <f>O186*H186</f>
        <v>0</v>
      </c>
      <c r="Q186" s="236">
        <v>0</v>
      </c>
      <c r="R186" s="236">
        <f>Q186*H186</f>
        <v>0</v>
      </c>
      <c r="S186" s="236">
        <v>0</v>
      </c>
      <c r="T186" s="237">
        <f>S186*H186</f>
        <v>0</v>
      </c>
      <c r="U186" s="38"/>
      <c r="V186" s="38"/>
      <c r="W186" s="38"/>
      <c r="X186" s="38"/>
      <c r="Y186" s="38"/>
      <c r="Z186" s="38"/>
      <c r="AA186" s="38"/>
      <c r="AB186" s="38"/>
      <c r="AC186" s="38"/>
      <c r="AD186" s="38"/>
      <c r="AE186" s="38"/>
      <c r="AR186" s="238" t="s">
        <v>104</v>
      </c>
      <c r="AT186" s="238" t="s">
        <v>207</v>
      </c>
      <c r="AU186" s="238" t="s">
        <v>83</v>
      </c>
      <c r="AY186" s="17" t="s">
        <v>204</v>
      </c>
      <c r="BE186" s="239">
        <f>IF(N186="základní",J186,0)</f>
        <v>0</v>
      </c>
      <c r="BF186" s="239">
        <f>IF(N186="snížená",J186,0)</f>
        <v>0</v>
      </c>
      <c r="BG186" s="239">
        <f>IF(N186="zákl. přenesená",J186,0)</f>
        <v>0</v>
      </c>
      <c r="BH186" s="239">
        <f>IF(N186="sníž. přenesená",J186,0)</f>
        <v>0</v>
      </c>
      <c r="BI186" s="239">
        <f>IF(N186="nulová",J186,0)</f>
        <v>0</v>
      </c>
      <c r="BJ186" s="17" t="s">
        <v>81</v>
      </c>
      <c r="BK186" s="239">
        <f>ROUND(I186*H186,2)</f>
        <v>0</v>
      </c>
      <c r="BL186" s="17" t="s">
        <v>104</v>
      </c>
      <c r="BM186" s="238" t="s">
        <v>1932</v>
      </c>
    </row>
    <row r="187" s="2" customFormat="1">
      <c r="A187" s="38"/>
      <c r="B187" s="39"/>
      <c r="C187" s="40"/>
      <c r="D187" s="240" t="s">
        <v>213</v>
      </c>
      <c r="E187" s="40"/>
      <c r="F187" s="241" t="s">
        <v>1554</v>
      </c>
      <c r="G187" s="40"/>
      <c r="H187" s="40"/>
      <c r="I187" s="147"/>
      <c r="J187" s="40"/>
      <c r="K187" s="40"/>
      <c r="L187" s="44"/>
      <c r="M187" s="242"/>
      <c r="N187" s="243"/>
      <c r="O187" s="84"/>
      <c r="P187" s="84"/>
      <c r="Q187" s="84"/>
      <c r="R187" s="84"/>
      <c r="S187" s="84"/>
      <c r="T187" s="85"/>
      <c r="U187" s="38"/>
      <c r="V187" s="38"/>
      <c r="W187" s="38"/>
      <c r="X187" s="38"/>
      <c r="Y187" s="38"/>
      <c r="Z187" s="38"/>
      <c r="AA187" s="38"/>
      <c r="AB187" s="38"/>
      <c r="AC187" s="38"/>
      <c r="AD187" s="38"/>
      <c r="AE187" s="38"/>
      <c r="AT187" s="17" t="s">
        <v>213</v>
      </c>
      <c r="AU187" s="17" t="s">
        <v>83</v>
      </c>
    </row>
    <row r="188" s="2" customFormat="1">
      <c r="A188" s="38"/>
      <c r="B188" s="39"/>
      <c r="C188" s="40"/>
      <c r="D188" s="240" t="s">
        <v>215</v>
      </c>
      <c r="E188" s="40"/>
      <c r="F188" s="244" t="s">
        <v>1555</v>
      </c>
      <c r="G188" s="40"/>
      <c r="H188" s="40"/>
      <c r="I188" s="147"/>
      <c r="J188" s="40"/>
      <c r="K188" s="40"/>
      <c r="L188" s="44"/>
      <c r="M188" s="242"/>
      <c r="N188" s="243"/>
      <c r="O188" s="84"/>
      <c r="P188" s="84"/>
      <c r="Q188" s="84"/>
      <c r="R188" s="84"/>
      <c r="S188" s="84"/>
      <c r="T188" s="85"/>
      <c r="U188" s="38"/>
      <c r="V188" s="38"/>
      <c r="W188" s="38"/>
      <c r="X188" s="38"/>
      <c r="Y188" s="38"/>
      <c r="Z188" s="38"/>
      <c r="AA188" s="38"/>
      <c r="AB188" s="38"/>
      <c r="AC188" s="38"/>
      <c r="AD188" s="38"/>
      <c r="AE188" s="38"/>
      <c r="AT188" s="17" t="s">
        <v>215</v>
      </c>
      <c r="AU188" s="17" t="s">
        <v>83</v>
      </c>
    </row>
    <row r="189" s="2" customFormat="1">
      <c r="A189" s="38"/>
      <c r="B189" s="39"/>
      <c r="C189" s="40"/>
      <c r="D189" s="240" t="s">
        <v>240</v>
      </c>
      <c r="E189" s="40"/>
      <c r="F189" s="244" t="s">
        <v>1933</v>
      </c>
      <c r="G189" s="40"/>
      <c r="H189" s="40"/>
      <c r="I189" s="147"/>
      <c r="J189" s="40"/>
      <c r="K189" s="40"/>
      <c r="L189" s="44"/>
      <c r="M189" s="242"/>
      <c r="N189" s="243"/>
      <c r="O189" s="84"/>
      <c r="P189" s="84"/>
      <c r="Q189" s="84"/>
      <c r="R189" s="84"/>
      <c r="S189" s="84"/>
      <c r="T189" s="85"/>
      <c r="U189" s="38"/>
      <c r="V189" s="38"/>
      <c r="W189" s="38"/>
      <c r="X189" s="38"/>
      <c r="Y189" s="38"/>
      <c r="Z189" s="38"/>
      <c r="AA189" s="38"/>
      <c r="AB189" s="38"/>
      <c r="AC189" s="38"/>
      <c r="AD189" s="38"/>
      <c r="AE189" s="38"/>
      <c r="AT189" s="17" t="s">
        <v>240</v>
      </c>
      <c r="AU189" s="17" t="s">
        <v>83</v>
      </c>
    </row>
    <row r="190" s="12" customFormat="1" ht="25.92" customHeight="1">
      <c r="A190" s="12"/>
      <c r="B190" s="211"/>
      <c r="C190" s="212"/>
      <c r="D190" s="213" t="s">
        <v>73</v>
      </c>
      <c r="E190" s="214" t="s">
        <v>1557</v>
      </c>
      <c r="F190" s="214" t="s">
        <v>1558</v>
      </c>
      <c r="G190" s="212"/>
      <c r="H190" s="212"/>
      <c r="I190" s="215"/>
      <c r="J190" s="216">
        <f>BK190</f>
        <v>0</v>
      </c>
      <c r="K190" s="212"/>
      <c r="L190" s="217"/>
      <c r="M190" s="218"/>
      <c r="N190" s="219"/>
      <c r="O190" s="219"/>
      <c r="P190" s="220">
        <f>P191</f>
        <v>0</v>
      </c>
      <c r="Q190" s="219"/>
      <c r="R190" s="220">
        <f>R191</f>
        <v>0</v>
      </c>
      <c r="S190" s="219"/>
      <c r="T190" s="221">
        <f>T191</f>
        <v>0</v>
      </c>
      <c r="U190" s="12"/>
      <c r="V190" s="12"/>
      <c r="W190" s="12"/>
      <c r="X190" s="12"/>
      <c r="Y190" s="12"/>
      <c r="Z190" s="12"/>
      <c r="AA190" s="12"/>
      <c r="AB190" s="12"/>
      <c r="AC190" s="12"/>
      <c r="AD190" s="12"/>
      <c r="AE190" s="12"/>
      <c r="AR190" s="222" t="s">
        <v>83</v>
      </c>
      <c r="AT190" s="223" t="s">
        <v>73</v>
      </c>
      <c r="AU190" s="223" t="s">
        <v>74</v>
      </c>
      <c r="AY190" s="222" t="s">
        <v>204</v>
      </c>
      <c r="BK190" s="224">
        <f>BK191</f>
        <v>0</v>
      </c>
    </row>
    <row r="191" s="12" customFormat="1" ht="22.8" customHeight="1">
      <c r="A191" s="12"/>
      <c r="B191" s="211"/>
      <c r="C191" s="212"/>
      <c r="D191" s="213" t="s">
        <v>73</v>
      </c>
      <c r="E191" s="225" t="s">
        <v>1559</v>
      </c>
      <c r="F191" s="225" t="s">
        <v>1560</v>
      </c>
      <c r="G191" s="212"/>
      <c r="H191" s="212"/>
      <c r="I191" s="215"/>
      <c r="J191" s="226">
        <f>BK191</f>
        <v>0</v>
      </c>
      <c r="K191" s="212"/>
      <c r="L191" s="217"/>
      <c r="M191" s="218"/>
      <c r="N191" s="219"/>
      <c r="O191" s="219"/>
      <c r="P191" s="220">
        <f>SUM(P192:P201)</f>
        <v>0</v>
      </c>
      <c r="Q191" s="219"/>
      <c r="R191" s="220">
        <f>SUM(R192:R201)</f>
        <v>0</v>
      </c>
      <c r="S191" s="219"/>
      <c r="T191" s="221">
        <f>SUM(T192:T201)</f>
        <v>0</v>
      </c>
      <c r="U191" s="12"/>
      <c r="V191" s="12"/>
      <c r="W191" s="12"/>
      <c r="X191" s="12"/>
      <c r="Y191" s="12"/>
      <c r="Z191" s="12"/>
      <c r="AA191" s="12"/>
      <c r="AB191" s="12"/>
      <c r="AC191" s="12"/>
      <c r="AD191" s="12"/>
      <c r="AE191" s="12"/>
      <c r="AR191" s="222" t="s">
        <v>83</v>
      </c>
      <c r="AT191" s="223" t="s">
        <v>73</v>
      </c>
      <c r="AU191" s="223" t="s">
        <v>81</v>
      </c>
      <c r="AY191" s="222" t="s">
        <v>204</v>
      </c>
      <c r="BK191" s="224">
        <f>SUM(BK192:BK201)</f>
        <v>0</v>
      </c>
    </row>
    <row r="192" s="2" customFormat="1" ht="21.75" customHeight="1">
      <c r="A192" s="38"/>
      <c r="B192" s="39"/>
      <c r="C192" s="227" t="s">
        <v>327</v>
      </c>
      <c r="D192" s="227" t="s">
        <v>207</v>
      </c>
      <c r="E192" s="228" t="s">
        <v>1594</v>
      </c>
      <c r="F192" s="229" t="s">
        <v>1595</v>
      </c>
      <c r="G192" s="230" t="s">
        <v>525</v>
      </c>
      <c r="H192" s="231">
        <v>80</v>
      </c>
      <c r="I192" s="232"/>
      <c r="J192" s="233">
        <f>ROUND(I192*H192,2)</f>
        <v>0</v>
      </c>
      <c r="K192" s="229" t="s">
        <v>19</v>
      </c>
      <c r="L192" s="44"/>
      <c r="M192" s="234" t="s">
        <v>19</v>
      </c>
      <c r="N192" s="235" t="s">
        <v>45</v>
      </c>
      <c r="O192" s="84"/>
      <c r="P192" s="236">
        <f>O192*H192</f>
        <v>0</v>
      </c>
      <c r="Q192" s="236">
        <v>0</v>
      </c>
      <c r="R192" s="236">
        <f>Q192*H192</f>
        <v>0</v>
      </c>
      <c r="S192" s="236">
        <v>0</v>
      </c>
      <c r="T192" s="237">
        <f>S192*H192</f>
        <v>0</v>
      </c>
      <c r="U192" s="38"/>
      <c r="V192" s="38"/>
      <c r="W192" s="38"/>
      <c r="X192" s="38"/>
      <c r="Y192" s="38"/>
      <c r="Z192" s="38"/>
      <c r="AA192" s="38"/>
      <c r="AB192" s="38"/>
      <c r="AC192" s="38"/>
      <c r="AD192" s="38"/>
      <c r="AE192" s="38"/>
      <c r="AR192" s="238" t="s">
        <v>104</v>
      </c>
      <c r="AT192" s="238" t="s">
        <v>207</v>
      </c>
      <c r="AU192" s="238" t="s">
        <v>83</v>
      </c>
      <c r="AY192" s="17" t="s">
        <v>204</v>
      </c>
      <c r="BE192" s="239">
        <f>IF(N192="základní",J192,0)</f>
        <v>0</v>
      </c>
      <c r="BF192" s="239">
        <f>IF(N192="snížená",J192,0)</f>
        <v>0</v>
      </c>
      <c r="BG192" s="239">
        <f>IF(N192="zákl. přenesená",J192,0)</f>
        <v>0</v>
      </c>
      <c r="BH192" s="239">
        <f>IF(N192="sníž. přenesená",J192,0)</f>
        <v>0</v>
      </c>
      <c r="BI192" s="239">
        <f>IF(N192="nulová",J192,0)</f>
        <v>0</v>
      </c>
      <c r="BJ192" s="17" t="s">
        <v>81</v>
      </c>
      <c r="BK192" s="239">
        <f>ROUND(I192*H192,2)</f>
        <v>0</v>
      </c>
      <c r="BL192" s="17" t="s">
        <v>104</v>
      </c>
      <c r="BM192" s="238" t="s">
        <v>1934</v>
      </c>
    </row>
    <row r="193" s="2" customFormat="1">
      <c r="A193" s="38"/>
      <c r="B193" s="39"/>
      <c r="C193" s="40"/>
      <c r="D193" s="240" t="s">
        <v>213</v>
      </c>
      <c r="E193" s="40"/>
      <c r="F193" s="241" t="s">
        <v>1595</v>
      </c>
      <c r="G193" s="40"/>
      <c r="H193" s="40"/>
      <c r="I193" s="147"/>
      <c r="J193" s="40"/>
      <c r="K193" s="40"/>
      <c r="L193" s="44"/>
      <c r="M193" s="242"/>
      <c r="N193" s="243"/>
      <c r="O193" s="84"/>
      <c r="P193" s="84"/>
      <c r="Q193" s="84"/>
      <c r="R193" s="84"/>
      <c r="S193" s="84"/>
      <c r="T193" s="85"/>
      <c r="U193" s="38"/>
      <c r="V193" s="38"/>
      <c r="W193" s="38"/>
      <c r="X193" s="38"/>
      <c r="Y193" s="38"/>
      <c r="Z193" s="38"/>
      <c r="AA193" s="38"/>
      <c r="AB193" s="38"/>
      <c r="AC193" s="38"/>
      <c r="AD193" s="38"/>
      <c r="AE193" s="38"/>
      <c r="AT193" s="17" t="s">
        <v>213</v>
      </c>
      <c r="AU193" s="17" t="s">
        <v>83</v>
      </c>
    </row>
    <row r="194" s="2" customFormat="1">
      <c r="A194" s="38"/>
      <c r="B194" s="39"/>
      <c r="C194" s="40"/>
      <c r="D194" s="240" t="s">
        <v>240</v>
      </c>
      <c r="E194" s="40"/>
      <c r="F194" s="244" t="s">
        <v>1123</v>
      </c>
      <c r="G194" s="40"/>
      <c r="H194" s="40"/>
      <c r="I194" s="147"/>
      <c r="J194" s="40"/>
      <c r="K194" s="40"/>
      <c r="L194" s="44"/>
      <c r="M194" s="242"/>
      <c r="N194" s="243"/>
      <c r="O194" s="84"/>
      <c r="P194" s="84"/>
      <c r="Q194" s="84"/>
      <c r="R194" s="84"/>
      <c r="S194" s="84"/>
      <c r="T194" s="85"/>
      <c r="U194" s="38"/>
      <c r="V194" s="38"/>
      <c r="W194" s="38"/>
      <c r="X194" s="38"/>
      <c r="Y194" s="38"/>
      <c r="Z194" s="38"/>
      <c r="AA194" s="38"/>
      <c r="AB194" s="38"/>
      <c r="AC194" s="38"/>
      <c r="AD194" s="38"/>
      <c r="AE194" s="38"/>
      <c r="AT194" s="17" t="s">
        <v>240</v>
      </c>
      <c r="AU194" s="17" t="s">
        <v>83</v>
      </c>
    </row>
    <row r="195" s="14" customFormat="1">
      <c r="A195" s="14"/>
      <c r="B195" s="255"/>
      <c r="C195" s="256"/>
      <c r="D195" s="240" t="s">
        <v>217</v>
      </c>
      <c r="E195" s="257" t="s">
        <v>19</v>
      </c>
      <c r="F195" s="258" t="s">
        <v>1935</v>
      </c>
      <c r="G195" s="256"/>
      <c r="H195" s="259">
        <v>80</v>
      </c>
      <c r="I195" s="260"/>
      <c r="J195" s="256"/>
      <c r="K195" s="256"/>
      <c r="L195" s="261"/>
      <c r="M195" s="262"/>
      <c r="N195" s="263"/>
      <c r="O195" s="263"/>
      <c r="P195" s="263"/>
      <c r="Q195" s="263"/>
      <c r="R195" s="263"/>
      <c r="S195" s="263"/>
      <c r="T195" s="264"/>
      <c r="U195" s="14"/>
      <c r="V195" s="14"/>
      <c r="W195" s="14"/>
      <c r="X195" s="14"/>
      <c r="Y195" s="14"/>
      <c r="Z195" s="14"/>
      <c r="AA195" s="14"/>
      <c r="AB195" s="14"/>
      <c r="AC195" s="14"/>
      <c r="AD195" s="14"/>
      <c r="AE195" s="14"/>
      <c r="AT195" s="265" t="s">
        <v>217</v>
      </c>
      <c r="AU195" s="265" t="s">
        <v>83</v>
      </c>
      <c r="AV195" s="14" t="s">
        <v>83</v>
      </c>
      <c r="AW195" s="14" t="s">
        <v>35</v>
      </c>
      <c r="AX195" s="14" t="s">
        <v>81</v>
      </c>
      <c r="AY195" s="265" t="s">
        <v>204</v>
      </c>
    </row>
    <row r="196" s="2" customFormat="1" ht="21.75" customHeight="1">
      <c r="A196" s="38"/>
      <c r="B196" s="39"/>
      <c r="C196" s="227" t="s">
        <v>333</v>
      </c>
      <c r="D196" s="227" t="s">
        <v>207</v>
      </c>
      <c r="E196" s="228" t="s">
        <v>1599</v>
      </c>
      <c r="F196" s="229" t="s">
        <v>1600</v>
      </c>
      <c r="G196" s="230" t="s">
        <v>286</v>
      </c>
      <c r="H196" s="231">
        <v>13</v>
      </c>
      <c r="I196" s="232"/>
      <c r="J196" s="233">
        <f>ROUND(I196*H196,2)</f>
        <v>0</v>
      </c>
      <c r="K196" s="229" t="s">
        <v>19</v>
      </c>
      <c r="L196" s="44"/>
      <c r="M196" s="234" t="s">
        <v>19</v>
      </c>
      <c r="N196" s="235" t="s">
        <v>45</v>
      </c>
      <c r="O196" s="84"/>
      <c r="P196" s="236">
        <f>O196*H196</f>
        <v>0</v>
      </c>
      <c r="Q196" s="236">
        <v>0</v>
      </c>
      <c r="R196" s="236">
        <f>Q196*H196</f>
        <v>0</v>
      </c>
      <c r="S196" s="236">
        <v>0</v>
      </c>
      <c r="T196" s="237">
        <f>S196*H196</f>
        <v>0</v>
      </c>
      <c r="U196" s="38"/>
      <c r="V196" s="38"/>
      <c r="W196" s="38"/>
      <c r="X196" s="38"/>
      <c r="Y196" s="38"/>
      <c r="Z196" s="38"/>
      <c r="AA196" s="38"/>
      <c r="AB196" s="38"/>
      <c r="AC196" s="38"/>
      <c r="AD196" s="38"/>
      <c r="AE196" s="38"/>
      <c r="AR196" s="238" t="s">
        <v>104</v>
      </c>
      <c r="AT196" s="238" t="s">
        <v>207</v>
      </c>
      <c r="AU196" s="238" t="s">
        <v>83</v>
      </c>
      <c r="AY196" s="17" t="s">
        <v>204</v>
      </c>
      <c r="BE196" s="239">
        <f>IF(N196="základní",J196,0)</f>
        <v>0</v>
      </c>
      <c r="BF196" s="239">
        <f>IF(N196="snížená",J196,0)</f>
        <v>0</v>
      </c>
      <c r="BG196" s="239">
        <f>IF(N196="zákl. přenesená",J196,0)</f>
        <v>0</v>
      </c>
      <c r="BH196" s="239">
        <f>IF(N196="sníž. přenesená",J196,0)</f>
        <v>0</v>
      </c>
      <c r="BI196" s="239">
        <f>IF(N196="nulová",J196,0)</f>
        <v>0</v>
      </c>
      <c r="BJ196" s="17" t="s">
        <v>81</v>
      </c>
      <c r="BK196" s="239">
        <f>ROUND(I196*H196,2)</f>
        <v>0</v>
      </c>
      <c r="BL196" s="17" t="s">
        <v>104</v>
      </c>
      <c r="BM196" s="238" t="s">
        <v>1936</v>
      </c>
    </row>
    <row r="197" s="2" customFormat="1">
      <c r="A197" s="38"/>
      <c r="B197" s="39"/>
      <c r="C197" s="40"/>
      <c r="D197" s="240" t="s">
        <v>213</v>
      </c>
      <c r="E197" s="40"/>
      <c r="F197" s="241" t="s">
        <v>1600</v>
      </c>
      <c r="G197" s="40"/>
      <c r="H197" s="40"/>
      <c r="I197" s="147"/>
      <c r="J197" s="40"/>
      <c r="K197" s="40"/>
      <c r="L197" s="44"/>
      <c r="M197" s="242"/>
      <c r="N197" s="243"/>
      <c r="O197" s="84"/>
      <c r="P197" s="84"/>
      <c r="Q197" s="84"/>
      <c r="R197" s="84"/>
      <c r="S197" s="84"/>
      <c r="T197" s="85"/>
      <c r="U197" s="38"/>
      <c r="V197" s="38"/>
      <c r="W197" s="38"/>
      <c r="X197" s="38"/>
      <c r="Y197" s="38"/>
      <c r="Z197" s="38"/>
      <c r="AA197" s="38"/>
      <c r="AB197" s="38"/>
      <c r="AC197" s="38"/>
      <c r="AD197" s="38"/>
      <c r="AE197" s="38"/>
      <c r="AT197" s="17" t="s">
        <v>213</v>
      </c>
      <c r="AU197" s="17" t="s">
        <v>83</v>
      </c>
    </row>
    <row r="198" s="2" customFormat="1">
      <c r="A198" s="38"/>
      <c r="B198" s="39"/>
      <c r="C198" s="40"/>
      <c r="D198" s="240" t="s">
        <v>240</v>
      </c>
      <c r="E198" s="40"/>
      <c r="F198" s="244" t="s">
        <v>1123</v>
      </c>
      <c r="G198" s="40"/>
      <c r="H198" s="40"/>
      <c r="I198" s="147"/>
      <c r="J198" s="40"/>
      <c r="K198" s="40"/>
      <c r="L198" s="44"/>
      <c r="M198" s="242"/>
      <c r="N198" s="243"/>
      <c r="O198" s="84"/>
      <c r="P198" s="84"/>
      <c r="Q198" s="84"/>
      <c r="R198" s="84"/>
      <c r="S198" s="84"/>
      <c r="T198" s="85"/>
      <c r="U198" s="38"/>
      <c r="V198" s="38"/>
      <c r="W198" s="38"/>
      <c r="X198" s="38"/>
      <c r="Y198" s="38"/>
      <c r="Z198" s="38"/>
      <c r="AA198" s="38"/>
      <c r="AB198" s="38"/>
      <c r="AC198" s="38"/>
      <c r="AD198" s="38"/>
      <c r="AE198" s="38"/>
      <c r="AT198" s="17" t="s">
        <v>240</v>
      </c>
      <c r="AU198" s="17" t="s">
        <v>83</v>
      </c>
    </row>
    <row r="199" s="2" customFormat="1" ht="21.75" customHeight="1">
      <c r="A199" s="38"/>
      <c r="B199" s="39"/>
      <c r="C199" s="227" t="s">
        <v>7</v>
      </c>
      <c r="D199" s="227" t="s">
        <v>207</v>
      </c>
      <c r="E199" s="228" t="s">
        <v>1603</v>
      </c>
      <c r="F199" s="229" t="s">
        <v>1604</v>
      </c>
      <c r="G199" s="230" t="s">
        <v>1605</v>
      </c>
      <c r="H199" s="298"/>
      <c r="I199" s="232"/>
      <c r="J199" s="233">
        <f>ROUND(I199*H199,2)</f>
        <v>0</v>
      </c>
      <c r="K199" s="229" t="s">
        <v>1006</v>
      </c>
      <c r="L199" s="44"/>
      <c r="M199" s="234" t="s">
        <v>19</v>
      </c>
      <c r="N199" s="235" t="s">
        <v>45</v>
      </c>
      <c r="O199" s="84"/>
      <c r="P199" s="236">
        <f>O199*H199</f>
        <v>0</v>
      </c>
      <c r="Q199" s="236">
        <v>0</v>
      </c>
      <c r="R199" s="236">
        <f>Q199*H199</f>
        <v>0</v>
      </c>
      <c r="S199" s="236">
        <v>0</v>
      </c>
      <c r="T199" s="237">
        <f>S199*H199</f>
        <v>0</v>
      </c>
      <c r="U199" s="38"/>
      <c r="V199" s="38"/>
      <c r="W199" s="38"/>
      <c r="X199" s="38"/>
      <c r="Y199" s="38"/>
      <c r="Z199" s="38"/>
      <c r="AA199" s="38"/>
      <c r="AB199" s="38"/>
      <c r="AC199" s="38"/>
      <c r="AD199" s="38"/>
      <c r="AE199" s="38"/>
      <c r="AR199" s="238" t="s">
        <v>311</v>
      </c>
      <c r="AT199" s="238" t="s">
        <v>207</v>
      </c>
      <c r="AU199" s="238" t="s">
        <v>83</v>
      </c>
      <c r="AY199" s="17" t="s">
        <v>204</v>
      </c>
      <c r="BE199" s="239">
        <f>IF(N199="základní",J199,0)</f>
        <v>0</v>
      </c>
      <c r="BF199" s="239">
        <f>IF(N199="snížená",J199,0)</f>
        <v>0</v>
      </c>
      <c r="BG199" s="239">
        <f>IF(N199="zákl. přenesená",J199,0)</f>
        <v>0</v>
      </c>
      <c r="BH199" s="239">
        <f>IF(N199="sníž. přenesená",J199,0)</f>
        <v>0</v>
      </c>
      <c r="BI199" s="239">
        <f>IF(N199="nulová",J199,0)</f>
        <v>0</v>
      </c>
      <c r="BJ199" s="17" t="s">
        <v>81</v>
      </c>
      <c r="BK199" s="239">
        <f>ROUND(I199*H199,2)</f>
        <v>0</v>
      </c>
      <c r="BL199" s="17" t="s">
        <v>311</v>
      </c>
      <c r="BM199" s="238" t="s">
        <v>1937</v>
      </c>
    </row>
    <row r="200" s="2" customFormat="1">
      <c r="A200" s="38"/>
      <c r="B200" s="39"/>
      <c r="C200" s="40"/>
      <c r="D200" s="240" t="s">
        <v>213</v>
      </c>
      <c r="E200" s="40"/>
      <c r="F200" s="241" t="s">
        <v>1607</v>
      </c>
      <c r="G200" s="40"/>
      <c r="H200" s="40"/>
      <c r="I200" s="147"/>
      <c r="J200" s="40"/>
      <c r="K200" s="40"/>
      <c r="L200" s="44"/>
      <c r="M200" s="242"/>
      <c r="N200" s="243"/>
      <c r="O200" s="84"/>
      <c r="P200" s="84"/>
      <c r="Q200" s="84"/>
      <c r="R200" s="84"/>
      <c r="S200" s="84"/>
      <c r="T200" s="85"/>
      <c r="U200" s="38"/>
      <c r="V200" s="38"/>
      <c r="W200" s="38"/>
      <c r="X200" s="38"/>
      <c r="Y200" s="38"/>
      <c r="Z200" s="38"/>
      <c r="AA200" s="38"/>
      <c r="AB200" s="38"/>
      <c r="AC200" s="38"/>
      <c r="AD200" s="38"/>
      <c r="AE200" s="38"/>
      <c r="AT200" s="17" t="s">
        <v>213</v>
      </c>
      <c r="AU200" s="17" t="s">
        <v>83</v>
      </c>
    </row>
    <row r="201" s="2" customFormat="1">
      <c r="A201" s="38"/>
      <c r="B201" s="39"/>
      <c r="C201" s="40"/>
      <c r="D201" s="240" t="s">
        <v>215</v>
      </c>
      <c r="E201" s="40"/>
      <c r="F201" s="244" t="s">
        <v>1608</v>
      </c>
      <c r="G201" s="40"/>
      <c r="H201" s="40"/>
      <c r="I201" s="147"/>
      <c r="J201" s="40"/>
      <c r="K201" s="40"/>
      <c r="L201" s="44"/>
      <c r="M201" s="294"/>
      <c r="N201" s="295"/>
      <c r="O201" s="296"/>
      <c r="P201" s="296"/>
      <c r="Q201" s="296"/>
      <c r="R201" s="296"/>
      <c r="S201" s="296"/>
      <c r="T201" s="297"/>
      <c r="U201" s="38"/>
      <c r="V201" s="38"/>
      <c r="W201" s="38"/>
      <c r="X201" s="38"/>
      <c r="Y201" s="38"/>
      <c r="Z201" s="38"/>
      <c r="AA201" s="38"/>
      <c r="AB201" s="38"/>
      <c r="AC201" s="38"/>
      <c r="AD201" s="38"/>
      <c r="AE201" s="38"/>
      <c r="AT201" s="17" t="s">
        <v>215</v>
      </c>
      <c r="AU201" s="17" t="s">
        <v>83</v>
      </c>
    </row>
    <row r="202" s="2" customFormat="1" ht="6.96" customHeight="1">
      <c r="A202" s="38"/>
      <c r="B202" s="59"/>
      <c r="C202" s="60"/>
      <c r="D202" s="60"/>
      <c r="E202" s="60"/>
      <c r="F202" s="60"/>
      <c r="G202" s="60"/>
      <c r="H202" s="60"/>
      <c r="I202" s="176"/>
      <c r="J202" s="60"/>
      <c r="K202" s="60"/>
      <c r="L202" s="44"/>
      <c r="M202" s="38"/>
      <c r="O202" s="38"/>
      <c r="P202" s="38"/>
      <c r="Q202" s="38"/>
      <c r="R202" s="38"/>
      <c r="S202" s="38"/>
      <c r="T202" s="38"/>
      <c r="U202" s="38"/>
      <c r="V202" s="38"/>
      <c r="W202" s="38"/>
      <c r="X202" s="38"/>
      <c r="Y202" s="38"/>
      <c r="Z202" s="38"/>
      <c r="AA202" s="38"/>
      <c r="AB202" s="38"/>
      <c r="AC202" s="38"/>
      <c r="AD202" s="38"/>
      <c r="AE202" s="38"/>
    </row>
  </sheetData>
  <sheetProtection sheet="1" autoFilter="0" formatColumns="0" formatRows="0" objects="1" scenarios="1" spinCount="100000" saltValue="JvtnN+NtvlEkBjDtxiB1UNRFrTT6PRNvy+Rx1Bosl2PKf5NmG7dPo+RgmLX/hTc7zB+1MPdFNcfrJY8C9uFdJg==" hashValue="EhBa5HNDGCPInZw82FBFzV91NyaAP82/i9YS68SDAInGSsAzGHVmp8LTGkvblYrfSom07cdzCsZ0HPtGWrDJoQ==" algorithmName="SHA-512" password="CC35"/>
  <autoFilter ref="C99:K201"/>
  <mergeCells count="15">
    <mergeCell ref="E7:H7"/>
    <mergeCell ref="E11:H11"/>
    <mergeCell ref="E9:H9"/>
    <mergeCell ref="E13:H13"/>
    <mergeCell ref="E22:H22"/>
    <mergeCell ref="E31:H31"/>
    <mergeCell ref="E52:H52"/>
    <mergeCell ref="E56:H56"/>
    <mergeCell ref="E54:H54"/>
    <mergeCell ref="E58:H58"/>
    <mergeCell ref="E86:H86"/>
    <mergeCell ref="E90:H90"/>
    <mergeCell ref="E88:H88"/>
    <mergeCell ref="E92:H9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150</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988</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1901</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687</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1938</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ROUND(J94,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ROUND((SUM(BE94:BE137)),  2)</f>
        <v>0</v>
      </c>
      <c r="G37" s="38"/>
      <c r="H37" s="38"/>
      <c r="I37" s="165">
        <v>0.20999999999999999</v>
      </c>
      <c r="J37" s="164">
        <f>ROUND(((SUM(BE94:BE137))*I37),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ROUND((SUM(BF94:BF137)),  2)</f>
        <v>0</v>
      </c>
      <c r="G38" s="38"/>
      <c r="H38" s="38"/>
      <c r="I38" s="165">
        <v>0.14999999999999999</v>
      </c>
      <c r="J38" s="164">
        <f>ROUND(((SUM(BF94:BF137))*I38),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ROUND((SUM(BG94:BG137)),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ROUND((SUM(BH94:BH137)),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ROUND((SUM(BI94:BI137)),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988</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1901</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687</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002 - km 441,562 - svršek</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J94</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187</v>
      </c>
      <c r="E68" s="189"/>
      <c r="F68" s="189"/>
      <c r="G68" s="189"/>
      <c r="H68" s="189"/>
      <c r="I68" s="190"/>
      <c r="J68" s="191">
        <f>J95</f>
        <v>0</v>
      </c>
      <c r="K68" s="187"/>
      <c r="L68" s="192"/>
      <c r="S68" s="9"/>
      <c r="T68" s="9"/>
      <c r="U68" s="9"/>
      <c r="V68" s="9"/>
      <c r="W68" s="9"/>
      <c r="X68" s="9"/>
      <c r="Y68" s="9"/>
      <c r="Z68" s="9"/>
      <c r="AA68" s="9"/>
      <c r="AB68" s="9"/>
      <c r="AC68" s="9"/>
      <c r="AD68" s="9"/>
      <c r="AE68" s="9"/>
    </row>
    <row r="69" hidden="1" s="10" customFormat="1" ht="19.92" customHeight="1">
      <c r="A69" s="10"/>
      <c r="B69" s="193"/>
      <c r="C69" s="125"/>
      <c r="D69" s="194" t="s">
        <v>1642</v>
      </c>
      <c r="E69" s="195"/>
      <c r="F69" s="195"/>
      <c r="G69" s="195"/>
      <c r="H69" s="195"/>
      <c r="I69" s="196"/>
      <c r="J69" s="197">
        <f>J96</f>
        <v>0</v>
      </c>
      <c r="K69" s="125"/>
      <c r="L69" s="198"/>
      <c r="S69" s="10"/>
      <c r="T69" s="10"/>
      <c r="U69" s="10"/>
      <c r="V69" s="10"/>
      <c r="W69" s="10"/>
      <c r="X69" s="10"/>
      <c r="Y69" s="10"/>
      <c r="Z69" s="10"/>
      <c r="AA69" s="10"/>
      <c r="AB69" s="10"/>
      <c r="AC69" s="10"/>
      <c r="AD69" s="10"/>
      <c r="AE69" s="10"/>
    </row>
    <row r="70" hidden="1" s="9" customFormat="1" ht="24.96" customHeight="1">
      <c r="A70" s="9"/>
      <c r="B70" s="186"/>
      <c r="C70" s="187"/>
      <c r="D70" s="188" t="s">
        <v>689</v>
      </c>
      <c r="E70" s="189"/>
      <c r="F70" s="189"/>
      <c r="G70" s="189"/>
      <c r="H70" s="189"/>
      <c r="I70" s="190"/>
      <c r="J70" s="191">
        <f>J131</f>
        <v>0</v>
      </c>
      <c r="K70" s="187"/>
      <c r="L70" s="192"/>
      <c r="S70" s="9"/>
      <c r="T70" s="9"/>
      <c r="U70" s="9"/>
      <c r="V70" s="9"/>
      <c r="W70" s="9"/>
      <c r="X70" s="9"/>
      <c r="Y70" s="9"/>
      <c r="Z70" s="9"/>
      <c r="AA70" s="9"/>
      <c r="AB70" s="9"/>
      <c r="AC70" s="9"/>
      <c r="AD70" s="9"/>
      <c r="AE70" s="9"/>
    </row>
    <row r="71" hidden="1" s="2" customFormat="1" ht="21.84" customHeight="1">
      <c r="A71" s="38"/>
      <c r="B71" s="39"/>
      <c r="C71" s="40"/>
      <c r="D71" s="40"/>
      <c r="E71" s="40"/>
      <c r="F71" s="40"/>
      <c r="G71" s="40"/>
      <c r="H71" s="40"/>
      <c r="I71" s="147"/>
      <c r="J71" s="40"/>
      <c r="K71" s="40"/>
      <c r="L71" s="148"/>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176"/>
      <c r="J72" s="60"/>
      <c r="K72" s="60"/>
      <c r="L72" s="148"/>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179"/>
      <c r="J76" s="62"/>
      <c r="K76" s="62"/>
      <c r="L76" s="148"/>
      <c r="S76" s="38"/>
      <c r="T76" s="38"/>
      <c r="U76" s="38"/>
      <c r="V76" s="38"/>
      <c r="W76" s="38"/>
      <c r="X76" s="38"/>
      <c r="Y76" s="38"/>
      <c r="Z76" s="38"/>
      <c r="AA76" s="38"/>
      <c r="AB76" s="38"/>
      <c r="AC76" s="38"/>
      <c r="AD76" s="38"/>
      <c r="AE76" s="38"/>
    </row>
    <row r="77" s="2" customFormat="1" ht="24.96" customHeight="1">
      <c r="A77" s="38"/>
      <c r="B77" s="39"/>
      <c r="C77" s="23" t="s">
        <v>189</v>
      </c>
      <c r="D77" s="40"/>
      <c r="E77" s="40"/>
      <c r="F77" s="40"/>
      <c r="G77" s="40"/>
      <c r="H77" s="40"/>
      <c r="I77" s="147"/>
      <c r="J77" s="40"/>
      <c r="K77" s="40"/>
      <c r="L77" s="148"/>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147"/>
      <c r="J78" s="40"/>
      <c r="K78" s="40"/>
      <c r="L78" s="148"/>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147"/>
      <c r="J79" s="40"/>
      <c r="K79" s="40"/>
      <c r="L79" s="148"/>
      <c r="S79" s="38"/>
      <c r="T79" s="38"/>
      <c r="U79" s="38"/>
      <c r="V79" s="38"/>
      <c r="W79" s="38"/>
      <c r="X79" s="38"/>
      <c r="Y79" s="38"/>
      <c r="Z79" s="38"/>
      <c r="AA79" s="38"/>
      <c r="AB79" s="38"/>
      <c r="AC79" s="38"/>
      <c r="AD79" s="38"/>
      <c r="AE79" s="38"/>
    </row>
    <row r="80" s="2" customFormat="1" ht="16.5" customHeight="1">
      <c r="A80" s="38"/>
      <c r="B80" s="39"/>
      <c r="C80" s="40"/>
      <c r="D80" s="40"/>
      <c r="E80" s="180" t="str">
        <f>E7</f>
        <v>Oprava trati v úseku Velké Březno - Boletice n/L km 440,200 - 443,320</v>
      </c>
      <c r="F80" s="32"/>
      <c r="G80" s="32"/>
      <c r="H80" s="32"/>
      <c r="I80" s="147"/>
      <c r="J80" s="40"/>
      <c r="K80" s="40"/>
      <c r="L80" s="148"/>
      <c r="S80" s="38"/>
      <c r="T80" s="38"/>
      <c r="U80" s="38"/>
      <c r="V80" s="38"/>
      <c r="W80" s="38"/>
      <c r="X80" s="38"/>
      <c r="Y80" s="38"/>
      <c r="Z80" s="38"/>
      <c r="AA80" s="38"/>
      <c r="AB80" s="38"/>
      <c r="AC80" s="38"/>
      <c r="AD80" s="38"/>
      <c r="AE80" s="38"/>
    </row>
    <row r="81" s="1" customFormat="1" ht="12" customHeight="1">
      <c r="B81" s="21"/>
      <c r="C81" s="32" t="s">
        <v>179</v>
      </c>
      <c r="D81" s="22"/>
      <c r="E81" s="22"/>
      <c r="F81" s="22"/>
      <c r="G81" s="22"/>
      <c r="H81" s="22"/>
      <c r="I81" s="139"/>
      <c r="J81" s="22"/>
      <c r="K81" s="22"/>
      <c r="L81" s="20"/>
    </row>
    <row r="82" s="1" customFormat="1" ht="16.5" customHeight="1">
      <c r="B82" s="21"/>
      <c r="C82" s="22"/>
      <c r="D82" s="22"/>
      <c r="E82" s="180" t="s">
        <v>988</v>
      </c>
      <c r="F82" s="22"/>
      <c r="G82" s="22"/>
      <c r="H82" s="22"/>
      <c r="I82" s="139"/>
      <c r="J82" s="22"/>
      <c r="K82" s="22"/>
      <c r="L82" s="20"/>
    </row>
    <row r="83" s="1" customFormat="1" ht="12" customHeight="1">
      <c r="B83" s="21"/>
      <c r="C83" s="32" t="s">
        <v>181</v>
      </c>
      <c r="D83" s="22"/>
      <c r="E83" s="22"/>
      <c r="F83" s="22"/>
      <c r="G83" s="22"/>
      <c r="H83" s="22"/>
      <c r="I83" s="139"/>
      <c r="J83" s="22"/>
      <c r="K83" s="22"/>
      <c r="L83" s="20"/>
    </row>
    <row r="84" s="2" customFormat="1" ht="16.5" customHeight="1">
      <c r="A84" s="38"/>
      <c r="B84" s="39"/>
      <c r="C84" s="40"/>
      <c r="D84" s="40"/>
      <c r="E84" s="290" t="s">
        <v>1901</v>
      </c>
      <c r="F84" s="40"/>
      <c r="G84" s="40"/>
      <c r="H84" s="40"/>
      <c r="I84" s="147"/>
      <c r="J84" s="40"/>
      <c r="K84" s="40"/>
      <c r="L84" s="148"/>
      <c r="S84" s="38"/>
      <c r="T84" s="38"/>
      <c r="U84" s="38"/>
      <c r="V84" s="38"/>
      <c r="W84" s="38"/>
      <c r="X84" s="38"/>
      <c r="Y84" s="38"/>
      <c r="Z84" s="38"/>
      <c r="AA84" s="38"/>
      <c r="AB84" s="38"/>
      <c r="AC84" s="38"/>
      <c r="AD84" s="38"/>
      <c r="AE84" s="38"/>
    </row>
    <row r="85" s="2" customFormat="1" ht="12" customHeight="1">
      <c r="A85" s="38"/>
      <c r="B85" s="39"/>
      <c r="C85" s="32" t="s">
        <v>687</v>
      </c>
      <c r="D85" s="40"/>
      <c r="E85" s="40"/>
      <c r="F85" s="40"/>
      <c r="G85" s="40"/>
      <c r="H85" s="40"/>
      <c r="I85" s="147"/>
      <c r="J85" s="40"/>
      <c r="K85" s="40"/>
      <c r="L85" s="148"/>
      <c r="S85" s="38"/>
      <c r="T85" s="38"/>
      <c r="U85" s="38"/>
      <c r="V85" s="38"/>
      <c r="W85" s="38"/>
      <c r="X85" s="38"/>
      <c r="Y85" s="38"/>
      <c r="Z85" s="38"/>
      <c r="AA85" s="38"/>
      <c r="AB85" s="38"/>
      <c r="AC85" s="38"/>
      <c r="AD85" s="38"/>
      <c r="AE85" s="38"/>
    </row>
    <row r="86" s="2" customFormat="1" ht="16.5" customHeight="1">
      <c r="A86" s="38"/>
      <c r="B86" s="39"/>
      <c r="C86" s="40"/>
      <c r="D86" s="40"/>
      <c r="E86" s="69" t="str">
        <f>E13</f>
        <v>002 - km 441,562 - svršek</v>
      </c>
      <c r="F86" s="40"/>
      <c r="G86" s="40"/>
      <c r="H86" s="40"/>
      <c r="I86" s="147"/>
      <c r="J86" s="40"/>
      <c r="K86" s="40"/>
      <c r="L86" s="148"/>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147"/>
      <c r="J87" s="40"/>
      <c r="K87" s="40"/>
      <c r="L87" s="148"/>
      <c r="S87" s="38"/>
      <c r="T87" s="38"/>
      <c r="U87" s="38"/>
      <c r="V87" s="38"/>
      <c r="W87" s="38"/>
      <c r="X87" s="38"/>
      <c r="Y87" s="38"/>
      <c r="Z87" s="38"/>
      <c r="AA87" s="38"/>
      <c r="AB87" s="38"/>
      <c r="AC87" s="38"/>
      <c r="AD87" s="38"/>
      <c r="AE87" s="38"/>
    </row>
    <row r="88" s="2" customFormat="1" ht="12" customHeight="1">
      <c r="A88" s="38"/>
      <c r="B88" s="39"/>
      <c r="C88" s="32" t="s">
        <v>21</v>
      </c>
      <c r="D88" s="40"/>
      <c r="E88" s="40"/>
      <c r="F88" s="27" t="str">
        <f>F16</f>
        <v>trať 073</v>
      </c>
      <c r="G88" s="40"/>
      <c r="H88" s="40"/>
      <c r="I88" s="150" t="s">
        <v>23</v>
      </c>
      <c r="J88" s="72" t="str">
        <f>IF(J16="","",J16)</f>
        <v>14. 2. 2020</v>
      </c>
      <c r="K88" s="40"/>
      <c r="L88" s="148"/>
      <c r="S88" s="38"/>
      <c r="T88" s="38"/>
      <c r="U88" s="38"/>
      <c r="V88" s="38"/>
      <c r="W88" s="38"/>
      <c r="X88" s="38"/>
      <c r="Y88" s="38"/>
      <c r="Z88" s="38"/>
      <c r="AA88" s="38"/>
      <c r="AB88" s="38"/>
      <c r="AC88" s="38"/>
      <c r="AD88" s="38"/>
      <c r="AE88" s="38"/>
    </row>
    <row r="89" s="2" customFormat="1" ht="6.96" customHeight="1">
      <c r="A89" s="38"/>
      <c r="B89" s="39"/>
      <c r="C89" s="40"/>
      <c r="D89" s="40"/>
      <c r="E89" s="40"/>
      <c r="F89" s="40"/>
      <c r="G89" s="40"/>
      <c r="H89" s="40"/>
      <c r="I89" s="147"/>
      <c r="J89" s="40"/>
      <c r="K89" s="40"/>
      <c r="L89" s="148"/>
      <c r="S89" s="38"/>
      <c r="T89" s="38"/>
      <c r="U89" s="38"/>
      <c r="V89" s="38"/>
      <c r="W89" s="38"/>
      <c r="X89" s="38"/>
      <c r="Y89" s="38"/>
      <c r="Z89" s="38"/>
      <c r="AA89" s="38"/>
      <c r="AB89" s="38"/>
      <c r="AC89" s="38"/>
      <c r="AD89" s="38"/>
      <c r="AE89" s="38"/>
    </row>
    <row r="90" s="2" customFormat="1" ht="15.15" customHeight="1">
      <c r="A90" s="38"/>
      <c r="B90" s="39"/>
      <c r="C90" s="32" t="s">
        <v>25</v>
      </c>
      <c r="D90" s="40"/>
      <c r="E90" s="40"/>
      <c r="F90" s="27" t="str">
        <f>E19</f>
        <v>Správa železnic, OŘ ÚNL</v>
      </c>
      <c r="G90" s="40"/>
      <c r="H90" s="40"/>
      <c r="I90" s="150" t="s">
        <v>33</v>
      </c>
      <c r="J90" s="36" t="str">
        <f>E25</f>
        <v xml:space="preserve"> </v>
      </c>
      <c r="K90" s="40"/>
      <c r="L90" s="148"/>
      <c r="S90" s="38"/>
      <c r="T90" s="38"/>
      <c r="U90" s="38"/>
      <c r="V90" s="38"/>
      <c r="W90" s="38"/>
      <c r="X90" s="38"/>
      <c r="Y90" s="38"/>
      <c r="Z90" s="38"/>
      <c r="AA90" s="38"/>
      <c r="AB90" s="38"/>
      <c r="AC90" s="38"/>
      <c r="AD90" s="38"/>
      <c r="AE90" s="38"/>
    </row>
    <row r="91" s="2" customFormat="1" ht="15.15" customHeight="1">
      <c r="A91" s="38"/>
      <c r="B91" s="39"/>
      <c r="C91" s="32" t="s">
        <v>31</v>
      </c>
      <c r="D91" s="40"/>
      <c r="E91" s="40"/>
      <c r="F91" s="27" t="str">
        <f>IF(E22="","",E22)</f>
        <v>Vyplň údaj</v>
      </c>
      <c r="G91" s="40"/>
      <c r="H91" s="40"/>
      <c r="I91" s="150" t="s">
        <v>36</v>
      </c>
      <c r="J91" s="36" t="str">
        <f>E28</f>
        <v>Věra Trnková</v>
      </c>
      <c r="K91" s="40"/>
      <c r="L91" s="148"/>
      <c r="S91" s="38"/>
      <c r="T91" s="38"/>
      <c r="U91" s="38"/>
      <c r="V91" s="38"/>
      <c r="W91" s="38"/>
      <c r="X91" s="38"/>
      <c r="Y91" s="38"/>
      <c r="Z91" s="38"/>
      <c r="AA91" s="38"/>
      <c r="AB91" s="38"/>
      <c r="AC91" s="38"/>
      <c r="AD91" s="38"/>
      <c r="AE91" s="38"/>
    </row>
    <row r="92" s="2" customFormat="1" ht="10.32" customHeight="1">
      <c r="A92" s="38"/>
      <c r="B92" s="39"/>
      <c r="C92" s="40"/>
      <c r="D92" s="40"/>
      <c r="E92" s="40"/>
      <c r="F92" s="40"/>
      <c r="G92" s="40"/>
      <c r="H92" s="40"/>
      <c r="I92" s="147"/>
      <c r="J92" s="40"/>
      <c r="K92" s="40"/>
      <c r="L92" s="148"/>
      <c r="S92" s="38"/>
      <c r="T92" s="38"/>
      <c r="U92" s="38"/>
      <c r="V92" s="38"/>
      <c r="W92" s="38"/>
      <c r="X92" s="38"/>
      <c r="Y92" s="38"/>
      <c r="Z92" s="38"/>
      <c r="AA92" s="38"/>
      <c r="AB92" s="38"/>
      <c r="AC92" s="38"/>
      <c r="AD92" s="38"/>
      <c r="AE92" s="38"/>
    </row>
    <row r="93" s="11" customFormat="1" ht="29.28" customHeight="1">
      <c r="A93" s="199"/>
      <c r="B93" s="200"/>
      <c r="C93" s="201" t="s">
        <v>190</v>
      </c>
      <c r="D93" s="202" t="s">
        <v>59</v>
      </c>
      <c r="E93" s="202" t="s">
        <v>55</v>
      </c>
      <c r="F93" s="202" t="s">
        <v>56</v>
      </c>
      <c r="G93" s="202" t="s">
        <v>191</v>
      </c>
      <c r="H93" s="202" t="s">
        <v>192</v>
      </c>
      <c r="I93" s="203" t="s">
        <v>193</v>
      </c>
      <c r="J93" s="202" t="s">
        <v>185</v>
      </c>
      <c r="K93" s="204" t="s">
        <v>194</v>
      </c>
      <c r="L93" s="205"/>
      <c r="M93" s="92" t="s">
        <v>19</v>
      </c>
      <c r="N93" s="93" t="s">
        <v>44</v>
      </c>
      <c r="O93" s="93" t="s">
        <v>195</v>
      </c>
      <c r="P93" s="93" t="s">
        <v>196</v>
      </c>
      <c r="Q93" s="93" t="s">
        <v>197</v>
      </c>
      <c r="R93" s="93" t="s">
        <v>198</v>
      </c>
      <c r="S93" s="93" t="s">
        <v>199</v>
      </c>
      <c r="T93" s="94" t="s">
        <v>200</v>
      </c>
      <c r="U93" s="199"/>
      <c r="V93" s="199"/>
      <c r="W93" s="199"/>
      <c r="X93" s="199"/>
      <c r="Y93" s="199"/>
      <c r="Z93" s="199"/>
      <c r="AA93" s="199"/>
      <c r="AB93" s="199"/>
      <c r="AC93" s="199"/>
      <c r="AD93" s="199"/>
      <c r="AE93" s="199"/>
    </row>
    <row r="94" s="2" customFormat="1" ht="22.8" customHeight="1">
      <c r="A94" s="38"/>
      <c r="B94" s="39"/>
      <c r="C94" s="99" t="s">
        <v>201</v>
      </c>
      <c r="D94" s="40"/>
      <c r="E94" s="40"/>
      <c r="F94" s="40"/>
      <c r="G94" s="40"/>
      <c r="H94" s="40"/>
      <c r="I94" s="147"/>
      <c r="J94" s="206">
        <f>BK94</f>
        <v>0</v>
      </c>
      <c r="K94" s="40"/>
      <c r="L94" s="44"/>
      <c r="M94" s="95"/>
      <c r="N94" s="207"/>
      <c r="O94" s="96"/>
      <c r="P94" s="208">
        <f>P95+P131</f>
        <v>0</v>
      </c>
      <c r="Q94" s="96"/>
      <c r="R94" s="208">
        <f>R95+R131</f>
        <v>33.587000000000003</v>
      </c>
      <c r="S94" s="96"/>
      <c r="T94" s="209">
        <f>T95+T131</f>
        <v>0</v>
      </c>
      <c r="U94" s="38"/>
      <c r="V94" s="38"/>
      <c r="W94" s="38"/>
      <c r="X94" s="38"/>
      <c r="Y94" s="38"/>
      <c r="Z94" s="38"/>
      <c r="AA94" s="38"/>
      <c r="AB94" s="38"/>
      <c r="AC94" s="38"/>
      <c r="AD94" s="38"/>
      <c r="AE94" s="38"/>
      <c r="AT94" s="17" t="s">
        <v>73</v>
      </c>
      <c r="AU94" s="17" t="s">
        <v>186</v>
      </c>
      <c r="BK94" s="210">
        <f>BK95+BK131</f>
        <v>0</v>
      </c>
    </row>
    <row r="95" s="12" customFormat="1" ht="25.92" customHeight="1">
      <c r="A95" s="12"/>
      <c r="B95" s="211"/>
      <c r="C95" s="212"/>
      <c r="D95" s="213" t="s">
        <v>73</v>
      </c>
      <c r="E95" s="214" t="s">
        <v>202</v>
      </c>
      <c r="F95" s="214" t="s">
        <v>203</v>
      </c>
      <c r="G95" s="212"/>
      <c r="H95" s="212"/>
      <c r="I95" s="215"/>
      <c r="J95" s="216">
        <f>BK95</f>
        <v>0</v>
      </c>
      <c r="K95" s="212"/>
      <c r="L95" s="217"/>
      <c r="M95" s="218"/>
      <c r="N95" s="219"/>
      <c r="O95" s="219"/>
      <c r="P95" s="220">
        <f>P96</f>
        <v>0</v>
      </c>
      <c r="Q95" s="219"/>
      <c r="R95" s="220">
        <f>R96</f>
        <v>33.587000000000003</v>
      </c>
      <c r="S95" s="219"/>
      <c r="T95" s="221">
        <f>T96</f>
        <v>0</v>
      </c>
      <c r="U95" s="12"/>
      <c r="V95" s="12"/>
      <c r="W95" s="12"/>
      <c r="X95" s="12"/>
      <c r="Y95" s="12"/>
      <c r="Z95" s="12"/>
      <c r="AA95" s="12"/>
      <c r="AB95" s="12"/>
      <c r="AC95" s="12"/>
      <c r="AD95" s="12"/>
      <c r="AE95" s="12"/>
      <c r="AR95" s="222" t="s">
        <v>81</v>
      </c>
      <c r="AT95" s="223" t="s">
        <v>73</v>
      </c>
      <c r="AU95" s="223" t="s">
        <v>74</v>
      </c>
      <c r="AY95" s="222" t="s">
        <v>204</v>
      </c>
      <c r="BK95" s="224">
        <f>BK96</f>
        <v>0</v>
      </c>
    </row>
    <row r="96" s="12" customFormat="1" ht="22.8" customHeight="1">
      <c r="A96" s="12"/>
      <c r="B96" s="211"/>
      <c r="C96" s="212"/>
      <c r="D96" s="213" t="s">
        <v>73</v>
      </c>
      <c r="E96" s="225" t="s">
        <v>205</v>
      </c>
      <c r="F96" s="225" t="s">
        <v>1643</v>
      </c>
      <c r="G96" s="212"/>
      <c r="H96" s="212"/>
      <c r="I96" s="215"/>
      <c r="J96" s="226">
        <f>BK96</f>
        <v>0</v>
      </c>
      <c r="K96" s="212"/>
      <c r="L96" s="217"/>
      <c r="M96" s="218"/>
      <c r="N96" s="219"/>
      <c r="O96" s="219"/>
      <c r="P96" s="220">
        <f>SUM(P97:P130)</f>
        <v>0</v>
      </c>
      <c r="Q96" s="219"/>
      <c r="R96" s="220">
        <f>SUM(R97:R130)</f>
        <v>33.587000000000003</v>
      </c>
      <c r="S96" s="219"/>
      <c r="T96" s="221">
        <f>SUM(T97:T130)</f>
        <v>0</v>
      </c>
      <c r="U96" s="12"/>
      <c r="V96" s="12"/>
      <c r="W96" s="12"/>
      <c r="X96" s="12"/>
      <c r="Y96" s="12"/>
      <c r="Z96" s="12"/>
      <c r="AA96" s="12"/>
      <c r="AB96" s="12"/>
      <c r="AC96" s="12"/>
      <c r="AD96" s="12"/>
      <c r="AE96" s="12"/>
      <c r="AR96" s="222" t="s">
        <v>81</v>
      </c>
      <c r="AT96" s="223" t="s">
        <v>73</v>
      </c>
      <c r="AU96" s="223" t="s">
        <v>81</v>
      </c>
      <c r="AY96" s="222" t="s">
        <v>204</v>
      </c>
      <c r="BK96" s="224">
        <f>SUM(BK97:BK130)</f>
        <v>0</v>
      </c>
    </row>
    <row r="97" s="2" customFormat="1" ht="21.75" customHeight="1">
      <c r="A97" s="38"/>
      <c r="B97" s="39"/>
      <c r="C97" s="227" t="s">
        <v>81</v>
      </c>
      <c r="D97" s="227" t="s">
        <v>207</v>
      </c>
      <c r="E97" s="228" t="s">
        <v>1644</v>
      </c>
      <c r="F97" s="229" t="s">
        <v>1645</v>
      </c>
      <c r="G97" s="230" t="s">
        <v>261</v>
      </c>
      <c r="H97" s="231">
        <v>33.600000000000001</v>
      </c>
      <c r="I97" s="232"/>
      <c r="J97" s="233">
        <f>ROUND(I97*H97,2)</f>
        <v>0</v>
      </c>
      <c r="K97" s="229" t="s">
        <v>211</v>
      </c>
      <c r="L97" s="44"/>
      <c r="M97" s="234" t="s">
        <v>19</v>
      </c>
      <c r="N97" s="235" t="s">
        <v>45</v>
      </c>
      <c r="O97" s="84"/>
      <c r="P97" s="236">
        <f>O97*H97</f>
        <v>0</v>
      </c>
      <c r="Q97" s="236">
        <v>0</v>
      </c>
      <c r="R97" s="236">
        <f>Q97*H97</f>
        <v>0</v>
      </c>
      <c r="S97" s="236">
        <v>0</v>
      </c>
      <c r="T97" s="237">
        <f>S97*H97</f>
        <v>0</v>
      </c>
      <c r="U97" s="38"/>
      <c r="V97" s="38"/>
      <c r="W97" s="38"/>
      <c r="X97" s="38"/>
      <c r="Y97" s="38"/>
      <c r="Z97" s="38"/>
      <c r="AA97" s="38"/>
      <c r="AB97" s="38"/>
      <c r="AC97" s="38"/>
      <c r="AD97" s="38"/>
      <c r="AE97" s="38"/>
      <c r="AR97" s="238" t="s">
        <v>104</v>
      </c>
      <c r="AT97" s="238" t="s">
        <v>207</v>
      </c>
      <c r="AU97" s="238" t="s">
        <v>83</v>
      </c>
      <c r="AY97" s="17" t="s">
        <v>204</v>
      </c>
      <c r="BE97" s="239">
        <f>IF(N97="základní",J97,0)</f>
        <v>0</v>
      </c>
      <c r="BF97" s="239">
        <f>IF(N97="snížená",J97,0)</f>
        <v>0</v>
      </c>
      <c r="BG97" s="239">
        <f>IF(N97="zákl. přenesená",J97,0)</f>
        <v>0</v>
      </c>
      <c r="BH97" s="239">
        <f>IF(N97="sníž. přenesená",J97,0)</f>
        <v>0</v>
      </c>
      <c r="BI97" s="239">
        <f>IF(N97="nulová",J97,0)</f>
        <v>0</v>
      </c>
      <c r="BJ97" s="17" t="s">
        <v>81</v>
      </c>
      <c r="BK97" s="239">
        <f>ROUND(I97*H97,2)</f>
        <v>0</v>
      </c>
      <c r="BL97" s="17" t="s">
        <v>104</v>
      </c>
      <c r="BM97" s="238" t="s">
        <v>1939</v>
      </c>
    </row>
    <row r="98" s="2" customFormat="1">
      <c r="A98" s="38"/>
      <c r="B98" s="39"/>
      <c r="C98" s="40"/>
      <c r="D98" s="240" t="s">
        <v>213</v>
      </c>
      <c r="E98" s="40"/>
      <c r="F98" s="241" t="s">
        <v>1647</v>
      </c>
      <c r="G98" s="40"/>
      <c r="H98" s="40"/>
      <c r="I98" s="147"/>
      <c r="J98" s="40"/>
      <c r="K98" s="40"/>
      <c r="L98" s="44"/>
      <c r="M98" s="242"/>
      <c r="N98" s="243"/>
      <c r="O98" s="84"/>
      <c r="P98" s="84"/>
      <c r="Q98" s="84"/>
      <c r="R98" s="84"/>
      <c r="S98" s="84"/>
      <c r="T98" s="85"/>
      <c r="U98" s="38"/>
      <c r="V98" s="38"/>
      <c r="W98" s="38"/>
      <c r="X98" s="38"/>
      <c r="Y98" s="38"/>
      <c r="Z98" s="38"/>
      <c r="AA98" s="38"/>
      <c r="AB98" s="38"/>
      <c r="AC98" s="38"/>
      <c r="AD98" s="38"/>
      <c r="AE98" s="38"/>
      <c r="AT98" s="17" t="s">
        <v>213</v>
      </c>
      <c r="AU98" s="17" t="s">
        <v>83</v>
      </c>
    </row>
    <row r="99" s="2" customFormat="1">
      <c r="A99" s="38"/>
      <c r="B99" s="39"/>
      <c r="C99" s="40"/>
      <c r="D99" s="240" t="s">
        <v>215</v>
      </c>
      <c r="E99" s="40"/>
      <c r="F99" s="244" t="s">
        <v>1648</v>
      </c>
      <c r="G99" s="40"/>
      <c r="H99" s="40"/>
      <c r="I99" s="147"/>
      <c r="J99" s="40"/>
      <c r="K99" s="40"/>
      <c r="L99" s="44"/>
      <c r="M99" s="242"/>
      <c r="N99" s="243"/>
      <c r="O99" s="84"/>
      <c r="P99" s="84"/>
      <c r="Q99" s="84"/>
      <c r="R99" s="84"/>
      <c r="S99" s="84"/>
      <c r="T99" s="85"/>
      <c r="U99" s="38"/>
      <c r="V99" s="38"/>
      <c r="W99" s="38"/>
      <c r="X99" s="38"/>
      <c r="Y99" s="38"/>
      <c r="Z99" s="38"/>
      <c r="AA99" s="38"/>
      <c r="AB99" s="38"/>
      <c r="AC99" s="38"/>
      <c r="AD99" s="38"/>
      <c r="AE99" s="38"/>
      <c r="AT99" s="17" t="s">
        <v>215</v>
      </c>
      <c r="AU99" s="17" t="s">
        <v>83</v>
      </c>
    </row>
    <row r="100" s="13" customFormat="1">
      <c r="A100" s="13"/>
      <c r="B100" s="245"/>
      <c r="C100" s="246"/>
      <c r="D100" s="240" t="s">
        <v>217</v>
      </c>
      <c r="E100" s="247" t="s">
        <v>19</v>
      </c>
      <c r="F100" s="248" t="s">
        <v>1649</v>
      </c>
      <c r="G100" s="246"/>
      <c r="H100" s="247" t="s">
        <v>19</v>
      </c>
      <c r="I100" s="249"/>
      <c r="J100" s="246"/>
      <c r="K100" s="246"/>
      <c r="L100" s="250"/>
      <c r="M100" s="251"/>
      <c r="N100" s="252"/>
      <c r="O100" s="252"/>
      <c r="P100" s="252"/>
      <c r="Q100" s="252"/>
      <c r="R100" s="252"/>
      <c r="S100" s="252"/>
      <c r="T100" s="253"/>
      <c r="U100" s="13"/>
      <c r="V100" s="13"/>
      <c r="W100" s="13"/>
      <c r="X100" s="13"/>
      <c r="Y100" s="13"/>
      <c r="Z100" s="13"/>
      <c r="AA100" s="13"/>
      <c r="AB100" s="13"/>
      <c r="AC100" s="13"/>
      <c r="AD100" s="13"/>
      <c r="AE100" s="13"/>
      <c r="AT100" s="254" t="s">
        <v>217</v>
      </c>
      <c r="AU100" s="254" t="s">
        <v>83</v>
      </c>
      <c r="AV100" s="13" t="s">
        <v>81</v>
      </c>
      <c r="AW100" s="13" t="s">
        <v>35</v>
      </c>
      <c r="AX100" s="13" t="s">
        <v>74</v>
      </c>
      <c r="AY100" s="254" t="s">
        <v>204</v>
      </c>
    </row>
    <row r="101" s="14" customFormat="1">
      <c r="A101" s="14"/>
      <c r="B101" s="255"/>
      <c r="C101" s="256"/>
      <c r="D101" s="240" t="s">
        <v>217</v>
      </c>
      <c r="E101" s="257" t="s">
        <v>19</v>
      </c>
      <c r="F101" s="258" t="s">
        <v>1940</v>
      </c>
      <c r="G101" s="256"/>
      <c r="H101" s="259">
        <v>33.600000000000001</v>
      </c>
      <c r="I101" s="260"/>
      <c r="J101" s="256"/>
      <c r="K101" s="256"/>
      <c r="L101" s="261"/>
      <c r="M101" s="262"/>
      <c r="N101" s="263"/>
      <c r="O101" s="263"/>
      <c r="P101" s="263"/>
      <c r="Q101" s="263"/>
      <c r="R101" s="263"/>
      <c r="S101" s="263"/>
      <c r="T101" s="264"/>
      <c r="U101" s="14"/>
      <c r="V101" s="14"/>
      <c r="W101" s="14"/>
      <c r="X101" s="14"/>
      <c r="Y101" s="14"/>
      <c r="Z101" s="14"/>
      <c r="AA101" s="14"/>
      <c r="AB101" s="14"/>
      <c r="AC101" s="14"/>
      <c r="AD101" s="14"/>
      <c r="AE101" s="14"/>
      <c r="AT101" s="265" t="s">
        <v>217</v>
      </c>
      <c r="AU101" s="265" t="s">
        <v>83</v>
      </c>
      <c r="AV101" s="14" t="s">
        <v>83</v>
      </c>
      <c r="AW101" s="14" t="s">
        <v>35</v>
      </c>
      <c r="AX101" s="14" t="s">
        <v>81</v>
      </c>
      <c r="AY101" s="265" t="s">
        <v>204</v>
      </c>
    </row>
    <row r="102" s="2" customFormat="1" ht="21.75" customHeight="1">
      <c r="A102" s="38"/>
      <c r="B102" s="39"/>
      <c r="C102" s="227" t="s">
        <v>83</v>
      </c>
      <c r="D102" s="227" t="s">
        <v>207</v>
      </c>
      <c r="E102" s="228" t="s">
        <v>1651</v>
      </c>
      <c r="F102" s="229" t="s">
        <v>1652</v>
      </c>
      <c r="G102" s="230" t="s">
        <v>261</v>
      </c>
      <c r="H102" s="231">
        <v>23.52</v>
      </c>
      <c r="I102" s="232"/>
      <c r="J102" s="233">
        <f>ROUND(I102*H102,2)</f>
        <v>0</v>
      </c>
      <c r="K102" s="229" t="s">
        <v>211</v>
      </c>
      <c r="L102" s="44"/>
      <c r="M102" s="234" t="s">
        <v>19</v>
      </c>
      <c r="N102" s="235" t="s">
        <v>45</v>
      </c>
      <c r="O102" s="84"/>
      <c r="P102" s="236">
        <f>O102*H102</f>
        <v>0</v>
      </c>
      <c r="Q102" s="236">
        <v>0</v>
      </c>
      <c r="R102" s="236">
        <f>Q102*H102</f>
        <v>0</v>
      </c>
      <c r="S102" s="236">
        <v>0</v>
      </c>
      <c r="T102" s="237">
        <f>S102*H102</f>
        <v>0</v>
      </c>
      <c r="U102" s="38"/>
      <c r="V102" s="38"/>
      <c r="W102" s="38"/>
      <c r="X102" s="38"/>
      <c r="Y102" s="38"/>
      <c r="Z102" s="38"/>
      <c r="AA102" s="38"/>
      <c r="AB102" s="38"/>
      <c r="AC102" s="38"/>
      <c r="AD102" s="38"/>
      <c r="AE102" s="38"/>
      <c r="AR102" s="238" t="s">
        <v>104</v>
      </c>
      <c r="AT102" s="238" t="s">
        <v>207</v>
      </c>
      <c r="AU102" s="238" t="s">
        <v>83</v>
      </c>
      <c r="AY102" s="17" t="s">
        <v>204</v>
      </c>
      <c r="BE102" s="239">
        <f>IF(N102="základní",J102,0)</f>
        <v>0</v>
      </c>
      <c r="BF102" s="239">
        <f>IF(N102="snížená",J102,0)</f>
        <v>0</v>
      </c>
      <c r="BG102" s="239">
        <f>IF(N102="zákl. přenesená",J102,0)</f>
        <v>0</v>
      </c>
      <c r="BH102" s="239">
        <f>IF(N102="sníž. přenesená",J102,0)</f>
        <v>0</v>
      </c>
      <c r="BI102" s="239">
        <f>IF(N102="nulová",J102,0)</f>
        <v>0</v>
      </c>
      <c r="BJ102" s="17" t="s">
        <v>81</v>
      </c>
      <c r="BK102" s="239">
        <f>ROUND(I102*H102,2)</f>
        <v>0</v>
      </c>
      <c r="BL102" s="17" t="s">
        <v>104</v>
      </c>
      <c r="BM102" s="238" t="s">
        <v>1941</v>
      </c>
    </row>
    <row r="103" s="2" customFormat="1">
      <c r="A103" s="38"/>
      <c r="B103" s="39"/>
      <c r="C103" s="40"/>
      <c r="D103" s="240" t="s">
        <v>213</v>
      </c>
      <c r="E103" s="40"/>
      <c r="F103" s="241" t="s">
        <v>1654</v>
      </c>
      <c r="G103" s="40"/>
      <c r="H103" s="40"/>
      <c r="I103" s="147"/>
      <c r="J103" s="40"/>
      <c r="K103" s="40"/>
      <c r="L103" s="44"/>
      <c r="M103" s="242"/>
      <c r="N103" s="243"/>
      <c r="O103" s="84"/>
      <c r="P103" s="84"/>
      <c r="Q103" s="84"/>
      <c r="R103" s="84"/>
      <c r="S103" s="84"/>
      <c r="T103" s="85"/>
      <c r="U103" s="38"/>
      <c r="V103" s="38"/>
      <c r="W103" s="38"/>
      <c r="X103" s="38"/>
      <c r="Y103" s="38"/>
      <c r="Z103" s="38"/>
      <c r="AA103" s="38"/>
      <c r="AB103" s="38"/>
      <c r="AC103" s="38"/>
      <c r="AD103" s="38"/>
      <c r="AE103" s="38"/>
      <c r="AT103" s="17" t="s">
        <v>213</v>
      </c>
      <c r="AU103" s="17" t="s">
        <v>83</v>
      </c>
    </row>
    <row r="104" s="2" customFormat="1">
      <c r="A104" s="38"/>
      <c r="B104" s="39"/>
      <c r="C104" s="40"/>
      <c r="D104" s="240" t="s">
        <v>215</v>
      </c>
      <c r="E104" s="40"/>
      <c r="F104" s="244" t="s">
        <v>1655</v>
      </c>
      <c r="G104" s="40"/>
      <c r="H104" s="40"/>
      <c r="I104" s="147"/>
      <c r="J104" s="40"/>
      <c r="K104" s="40"/>
      <c r="L104" s="44"/>
      <c r="M104" s="242"/>
      <c r="N104" s="243"/>
      <c r="O104" s="84"/>
      <c r="P104" s="84"/>
      <c r="Q104" s="84"/>
      <c r="R104" s="84"/>
      <c r="S104" s="84"/>
      <c r="T104" s="85"/>
      <c r="U104" s="38"/>
      <c r="V104" s="38"/>
      <c r="W104" s="38"/>
      <c r="X104" s="38"/>
      <c r="Y104" s="38"/>
      <c r="Z104" s="38"/>
      <c r="AA104" s="38"/>
      <c r="AB104" s="38"/>
      <c r="AC104" s="38"/>
      <c r="AD104" s="38"/>
      <c r="AE104" s="38"/>
      <c r="AT104" s="17" t="s">
        <v>215</v>
      </c>
      <c r="AU104" s="17" t="s">
        <v>83</v>
      </c>
    </row>
    <row r="105" s="2" customFormat="1">
      <c r="A105" s="38"/>
      <c r="B105" s="39"/>
      <c r="C105" s="40"/>
      <c r="D105" s="240" t="s">
        <v>240</v>
      </c>
      <c r="E105" s="40"/>
      <c r="F105" s="244" t="s">
        <v>1656</v>
      </c>
      <c r="G105" s="40"/>
      <c r="H105" s="40"/>
      <c r="I105" s="147"/>
      <c r="J105" s="40"/>
      <c r="K105" s="40"/>
      <c r="L105" s="44"/>
      <c r="M105" s="242"/>
      <c r="N105" s="243"/>
      <c r="O105" s="84"/>
      <c r="P105" s="84"/>
      <c r="Q105" s="84"/>
      <c r="R105" s="84"/>
      <c r="S105" s="84"/>
      <c r="T105" s="85"/>
      <c r="U105" s="38"/>
      <c r="V105" s="38"/>
      <c r="W105" s="38"/>
      <c r="X105" s="38"/>
      <c r="Y105" s="38"/>
      <c r="Z105" s="38"/>
      <c r="AA105" s="38"/>
      <c r="AB105" s="38"/>
      <c r="AC105" s="38"/>
      <c r="AD105" s="38"/>
      <c r="AE105" s="38"/>
      <c r="AT105" s="17" t="s">
        <v>240</v>
      </c>
      <c r="AU105" s="17" t="s">
        <v>83</v>
      </c>
    </row>
    <row r="106" s="13" customFormat="1">
      <c r="A106" s="13"/>
      <c r="B106" s="245"/>
      <c r="C106" s="246"/>
      <c r="D106" s="240" t="s">
        <v>217</v>
      </c>
      <c r="E106" s="247" t="s">
        <v>19</v>
      </c>
      <c r="F106" s="248" t="s">
        <v>1649</v>
      </c>
      <c r="G106" s="246"/>
      <c r="H106" s="247" t="s">
        <v>19</v>
      </c>
      <c r="I106" s="249"/>
      <c r="J106" s="246"/>
      <c r="K106" s="246"/>
      <c r="L106" s="250"/>
      <c r="M106" s="251"/>
      <c r="N106" s="252"/>
      <c r="O106" s="252"/>
      <c r="P106" s="252"/>
      <c r="Q106" s="252"/>
      <c r="R106" s="252"/>
      <c r="S106" s="252"/>
      <c r="T106" s="253"/>
      <c r="U106" s="13"/>
      <c r="V106" s="13"/>
      <c r="W106" s="13"/>
      <c r="X106" s="13"/>
      <c r="Y106" s="13"/>
      <c r="Z106" s="13"/>
      <c r="AA106" s="13"/>
      <c r="AB106" s="13"/>
      <c r="AC106" s="13"/>
      <c r="AD106" s="13"/>
      <c r="AE106" s="13"/>
      <c r="AT106" s="254" t="s">
        <v>217</v>
      </c>
      <c r="AU106" s="254" t="s">
        <v>83</v>
      </c>
      <c r="AV106" s="13" t="s">
        <v>81</v>
      </c>
      <c r="AW106" s="13" t="s">
        <v>35</v>
      </c>
      <c r="AX106" s="13" t="s">
        <v>74</v>
      </c>
      <c r="AY106" s="254" t="s">
        <v>204</v>
      </c>
    </row>
    <row r="107" s="14" customFormat="1">
      <c r="A107" s="14"/>
      <c r="B107" s="255"/>
      <c r="C107" s="256"/>
      <c r="D107" s="240" t="s">
        <v>217</v>
      </c>
      <c r="E107" s="257" t="s">
        <v>19</v>
      </c>
      <c r="F107" s="258" t="s">
        <v>1942</v>
      </c>
      <c r="G107" s="256"/>
      <c r="H107" s="259">
        <v>23.52</v>
      </c>
      <c r="I107" s="260"/>
      <c r="J107" s="256"/>
      <c r="K107" s="256"/>
      <c r="L107" s="261"/>
      <c r="M107" s="262"/>
      <c r="N107" s="263"/>
      <c r="O107" s="263"/>
      <c r="P107" s="263"/>
      <c r="Q107" s="263"/>
      <c r="R107" s="263"/>
      <c r="S107" s="263"/>
      <c r="T107" s="264"/>
      <c r="U107" s="14"/>
      <c r="V107" s="14"/>
      <c r="W107" s="14"/>
      <c r="X107" s="14"/>
      <c r="Y107" s="14"/>
      <c r="Z107" s="14"/>
      <c r="AA107" s="14"/>
      <c r="AB107" s="14"/>
      <c r="AC107" s="14"/>
      <c r="AD107" s="14"/>
      <c r="AE107" s="14"/>
      <c r="AT107" s="265" t="s">
        <v>217</v>
      </c>
      <c r="AU107" s="265" t="s">
        <v>83</v>
      </c>
      <c r="AV107" s="14" t="s">
        <v>83</v>
      </c>
      <c r="AW107" s="14" t="s">
        <v>35</v>
      </c>
      <c r="AX107" s="14" t="s">
        <v>81</v>
      </c>
      <c r="AY107" s="265" t="s">
        <v>204</v>
      </c>
    </row>
    <row r="108" s="2" customFormat="1" ht="21.75" customHeight="1">
      <c r="A108" s="38"/>
      <c r="B108" s="39"/>
      <c r="C108" s="277" t="s">
        <v>94</v>
      </c>
      <c r="D108" s="277" t="s">
        <v>270</v>
      </c>
      <c r="E108" s="278" t="s">
        <v>1658</v>
      </c>
      <c r="F108" s="279" t="s">
        <v>1659</v>
      </c>
      <c r="G108" s="280" t="s">
        <v>250</v>
      </c>
      <c r="H108" s="281">
        <v>33.587000000000003</v>
      </c>
      <c r="I108" s="282"/>
      <c r="J108" s="283">
        <f>ROUND(I108*H108,2)</f>
        <v>0</v>
      </c>
      <c r="K108" s="279" t="s">
        <v>211</v>
      </c>
      <c r="L108" s="284"/>
      <c r="M108" s="285" t="s">
        <v>19</v>
      </c>
      <c r="N108" s="286" t="s">
        <v>45</v>
      </c>
      <c r="O108" s="84"/>
      <c r="P108" s="236">
        <f>O108*H108</f>
        <v>0</v>
      </c>
      <c r="Q108" s="236">
        <v>1</v>
      </c>
      <c r="R108" s="236">
        <f>Q108*H108</f>
        <v>33.587000000000003</v>
      </c>
      <c r="S108" s="236">
        <v>0</v>
      </c>
      <c r="T108" s="237">
        <f>S108*H108</f>
        <v>0</v>
      </c>
      <c r="U108" s="38"/>
      <c r="V108" s="38"/>
      <c r="W108" s="38"/>
      <c r="X108" s="38"/>
      <c r="Y108" s="38"/>
      <c r="Z108" s="38"/>
      <c r="AA108" s="38"/>
      <c r="AB108" s="38"/>
      <c r="AC108" s="38"/>
      <c r="AD108" s="38"/>
      <c r="AE108" s="38"/>
      <c r="AR108" s="238" t="s">
        <v>252</v>
      </c>
      <c r="AT108" s="238" t="s">
        <v>270</v>
      </c>
      <c r="AU108" s="238" t="s">
        <v>83</v>
      </c>
      <c r="AY108" s="17" t="s">
        <v>204</v>
      </c>
      <c r="BE108" s="239">
        <f>IF(N108="základní",J108,0)</f>
        <v>0</v>
      </c>
      <c r="BF108" s="239">
        <f>IF(N108="snížená",J108,0)</f>
        <v>0</v>
      </c>
      <c r="BG108" s="239">
        <f>IF(N108="zákl. přenesená",J108,0)</f>
        <v>0</v>
      </c>
      <c r="BH108" s="239">
        <f>IF(N108="sníž. přenesená",J108,0)</f>
        <v>0</v>
      </c>
      <c r="BI108" s="239">
        <f>IF(N108="nulová",J108,0)</f>
        <v>0</v>
      </c>
      <c r="BJ108" s="17" t="s">
        <v>81</v>
      </c>
      <c r="BK108" s="239">
        <f>ROUND(I108*H108,2)</f>
        <v>0</v>
      </c>
      <c r="BL108" s="17" t="s">
        <v>104</v>
      </c>
      <c r="BM108" s="238" t="s">
        <v>1943</v>
      </c>
    </row>
    <row r="109" s="2" customFormat="1">
      <c r="A109" s="38"/>
      <c r="B109" s="39"/>
      <c r="C109" s="40"/>
      <c r="D109" s="240" t="s">
        <v>213</v>
      </c>
      <c r="E109" s="40"/>
      <c r="F109" s="241" t="s">
        <v>1659</v>
      </c>
      <c r="G109" s="40"/>
      <c r="H109" s="40"/>
      <c r="I109" s="147"/>
      <c r="J109" s="40"/>
      <c r="K109" s="40"/>
      <c r="L109" s="44"/>
      <c r="M109" s="242"/>
      <c r="N109" s="243"/>
      <c r="O109" s="84"/>
      <c r="P109" s="84"/>
      <c r="Q109" s="84"/>
      <c r="R109" s="84"/>
      <c r="S109" s="84"/>
      <c r="T109" s="85"/>
      <c r="U109" s="38"/>
      <c r="V109" s="38"/>
      <c r="W109" s="38"/>
      <c r="X109" s="38"/>
      <c r="Y109" s="38"/>
      <c r="Z109" s="38"/>
      <c r="AA109" s="38"/>
      <c r="AB109" s="38"/>
      <c r="AC109" s="38"/>
      <c r="AD109" s="38"/>
      <c r="AE109" s="38"/>
      <c r="AT109" s="17" t="s">
        <v>213</v>
      </c>
      <c r="AU109" s="17" t="s">
        <v>83</v>
      </c>
    </row>
    <row r="110" s="14" customFormat="1">
      <c r="A110" s="14"/>
      <c r="B110" s="255"/>
      <c r="C110" s="256"/>
      <c r="D110" s="240" t="s">
        <v>217</v>
      </c>
      <c r="E110" s="257" t="s">
        <v>19</v>
      </c>
      <c r="F110" s="258" t="s">
        <v>1944</v>
      </c>
      <c r="G110" s="256"/>
      <c r="H110" s="259">
        <v>33.587000000000003</v>
      </c>
      <c r="I110" s="260"/>
      <c r="J110" s="256"/>
      <c r="K110" s="256"/>
      <c r="L110" s="261"/>
      <c r="M110" s="262"/>
      <c r="N110" s="263"/>
      <c r="O110" s="263"/>
      <c r="P110" s="263"/>
      <c r="Q110" s="263"/>
      <c r="R110" s="263"/>
      <c r="S110" s="263"/>
      <c r="T110" s="264"/>
      <c r="U110" s="14"/>
      <c r="V110" s="14"/>
      <c r="W110" s="14"/>
      <c r="X110" s="14"/>
      <c r="Y110" s="14"/>
      <c r="Z110" s="14"/>
      <c r="AA110" s="14"/>
      <c r="AB110" s="14"/>
      <c r="AC110" s="14"/>
      <c r="AD110" s="14"/>
      <c r="AE110" s="14"/>
      <c r="AT110" s="265" t="s">
        <v>217</v>
      </c>
      <c r="AU110" s="265" t="s">
        <v>83</v>
      </c>
      <c r="AV110" s="14" t="s">
        <v>83</v>
      </c>
      <c r="AW110" s="14" t="s">
        <v>35</v>
      </c>
      <c r="AX110" s="14" t="s">
        <v>81</v>
      </c>
      <c r="AY110" s="265" t="s">
        <v>204</v>
      </c>
    </row>
    <row r="111" s="2" customFormat="1" ht="16.5" customHeight="1">
      <c r="A111" s="38"/>
      <c r="B111" s="39"/>
      <c r="C111" s="227" t="s">
        <v>104</v>
      </c>
      <c r="D111" s="227" t="s">
        <v>207</v>
      </c>
      <c r="E111" s="228" t="s">
        <v>259</v>
      </c>
      <c r="F111" s="229" t="s">
        <v>1662</v>
      </c>
      <c r="G111" s="230" t="s">
        <v>261</v>
      </c>
      <c r="H111" s="231">
        <v>33.600000000000001</v>
      </c>
      <c r="I111" s="232"/>
      <c r="J111" s="233">
        <f>ROUND(I111*H111,2)</f>
        <v>0</v>
      </c>
      <c r="K111" s="229" t="s">
        <v>19</v>
      </c>
      <c r="L111" s="44"/>
      <c r="M111" s="234" t="s">
        <v>19</v>
      </c>
      <c r="N111" s="235" t="s">
        <v>45</v>
      </c>
      <c r="O111" s="84"/>
      <c r="P111" s="236">
        <f>O111*H111</f>
        <v>0</v>
      </c>
      <c r="Q111" s="236">
        <v>0</v>
      </c>
      <c r="R111" s="236">
        <f>Q111*H111</f>
        <v>0</v>
      </c>
      <c r="S111" s="236">
        <v>0</v>
      </c>
      <c r="T111" s="237">
        <f>S111*H111</f>
        <v>0</v>
      </c>
      <c r="U111" s="38"/>
      <c r="V111" s="38"/>
      <c r="W111" s="38"/>
      <c r="X111" s="38"/>
      <c r="Y111" s="38"/>
      <c r="Z111" s="38"/>
      <c r="AA111" s="38"/>
      <c r="AB111" s="38"/>
      <c r="AC111" s="38"/>
      <c r="AD111" s="38"/>
      <c r="AE111" s="38"/>
      <c r="AR111" s="238" t="s">
        <v>104</v>
      </c>
      <c r="AT111" s="238" t="s">
        <v>207</v>
      </c>
      <c r="AU111" s="238" t="s">
        <v>83</v>
      </c>
      <c r="AY111" s="17" t="s">
        <v>204</v>
      </c>
      <c r="BE111" s="239">
        <f>IF(N111="základní",J111,0)</f>
        <v>0</v>
      </c>
      <c r="BF111" s="239">
        <f>IF(N111="snížená",J111,0)</f>
        <v>0</v>
      </c>
      <c r="BG111" s="239">
        <f>IF(N111="zákl. přenesená",J111,0)</f>
        <v>0</v>
      </c>
      <c r="BH111" s="239">
        <f>IF(N111="sníž. přenesená",J111,0)</f>
        <v>0</v>
      </c>
      <c r="BI111" s="239">
        <f>IF(N111="nulová",J111,0)</f>
        <v>0</v>
      </c>
      <c r="BJ111" s="17" t="s">
        <v>81</v>
      </c>
      <c r="BK111" s="239">
        <f>ROUND(I111*H111,2)</f>
        <v>0</v>
      </c>
      <c r="BL111" s="17" t="s">
        <v>104</v>
      </c>
      <c r="BM111" s="238" t="s">
        <v>1945</v>
      </c>
    </row>
    <row r="112" s="2" customFormat="1">
      <c r="A112" s="38"/>
      <c r="B112" s="39"/>
      <c r="C112" s="40"/>
      <c r="D112" s="240" t="s">
        <v>213</v>
      </c>
      <c r="E112" s="40"/>
      <c r="F112" s="241" t="s">
        <v>263</v>
      </c>
      <c r="G112" s="40"/>
      <c r="H112" s="40"/>
      <c r="I112" s="147"/>
      <c r="J112" s="40"/>
      <c r="K112" s="40"/>
      <c r="L112" s="44"/>
      <c r="M112" s="242"/>
      <c r="N112" s="243"/>
      <c r="O112" s="84"/>
      <c r="P112" s="84"/>
      <c r="Q112" s="84"/>
      <c r="R112" s="84"/>
      <c r="S112" s="84"/>
      <c r="T112" s="85"/>
      <c r="U112" s="38"/>
      <c r="V112" s="38"/>
      <c r="W112" s="38"/>
      <c r="X112" s="38"/>
      <c r="Y112" s="38"/>
      <c r="Z112" s="38"/>
      <c r="AA112" s="38"/>
      <c r="AB112" s="38"/>
      <c r="AC112" s="38"/>
      <c r="AD112" s="38"/>
      <c r="AE112" s="38"/>
      <c r="AT112" s="17" t="s">
        <v>213</v>
      </c>
      <c r="AU112" s="17" t="s">
        <v>83</v>
      </c>
    </row>
    <row r="113" s="2" customFormat="1">
      <c r="A113" s="38"/>
      <c r="B113" s="39"/>
      <c r="C113" s="40"/>
      <c r="D113" s="240" t="s">
        <v>215</v>
      </c>
      <c r="E113" s="40"/>
      <c r="F113" s="244" t="s">
        <v>1664</v>
      </c>
      <c r="G113" s="40"/>
      <c r="H113" s="40"/>
      <c r="I113" s="147"/>
      <c r="J113" s="40"/>
      <c r="K113" s="40"/>
      <c r="L113" s="44"/>
      <c r="M113" s="242"/>
      <c r="N113" s="243"/>
      <c r="O113" s="84"/>
      <c r="P113" s="84"/>
      <c r="Q113" s="84"/>
      <c r="R113" s="84"/>
      <c r="S113" s="84"/>
      <c r="T113" s="85"/>
      <c r="U113" s="38"/>
      <c r="V113" s="38"/>
      <c r="W113" s="38"/>
      <c r="X113" s="38"/>
      <c r="Y113" s="38"/>
      <c r="Z113" s="38"/>
      <c r="AA113" s="38"/>
      <c r="AB113" s="38"/>
      <c r="AC113" s="38"/>
      <c r="AD113" s="38"/>
      <c r="AE113" s="38"/>
      <c r="AT113" s="17" t="s">
        <v>215</v>
      </c>
      <c r="AU113" s="17" t="s">
        <v>83</v>
      </c>
    </row>
    <row r="114" s="13" customFormat="1">
      <c r="A114" s="13"/>
      <c r="B114" s="245"/>
      <c r="C114" s="246"/>
      <c r="D114" s="240" t="s">
        <v>217</v>
      </c>
      <c r="E114" s="247" t="s">
        <v>19</v>
      </c>
      <c r="F114" s="248" t="s">
        <v>1665</v>
      </c>
      <c r="G114" s="246"/>
      <c r="H114" s="247" t="s">
        <v>19</v>
      </c>
      <c r="I114" s="249"/>
      <c r="J114" s="246"/>
      <c r="K114" s="246"/>
      <c r="L114" s="250"/>
      <c r="M114" s="251"/>
      <c r="N114" s="252"/>
      <c r="O114" s="252"/>
      <c r="P114" s="252"/>
      <c r="Q114" s="252"/>
      <c r="R114" s="252"/>
      <c r="S114" s="252"/>
      <c r="T114" s="253"/>
      <c r="U114" s="13"/>
      <c r="V114" s="13"/>
      <c r="W114" s="13"/>
      <c r="X114" s="13"/>
      <c r="Y114" s="13"/>
      <c r="Z114" s="13"/>
      <c r="AA114" s="13"/>
      <c r="AB114" s="13"/>
      <c r="AC114" s="13"/>
      <c r="AD114" s="13"/>
      <c r="AE114" s="13"/>
      <c r="AT114" s="254" t="s">
        <v>217</v>
      </c>
      <c r="AU114" s="254" t="s">
        <v>83</v>
      </c>
      <c r="AV114" s="13" t="s">
        <v>81</v>
      </c>
      <c r="AW114" s="13" t="s">
        <v>35</v>
      </c>
      <c r="AX114" s="13" t="s">
        <v>74</v>
      </c>
      <c r="AY114" s="254" t="s">
        <v>204</v>
      </c>
    </row>
    <row r="115" s="14" customFormat="1">
      <c r="A115" s="14"/>
      <c r="B115" s="255"/>
      <c r="C115" s="256"/>
      <c r="D115" s="240" t="s">
        <v>217</v>
      </c>
      <c r="E115" s="257" t="s">
        <v>19</v>
      </c>
      <c r="F115" s="258" t="s">
        <v>1946</v>
      </c>
      <c r="G115" s="256"/>
      <c r="H115" s="259">
        <v>33.600000000000001</v>
      </c>
      <c r="I115" s="260"/>
      <c r="J115" s="256"/>
      <c r="K115" s="256"/>
      <c r="L115" s="261"/>
      <c r="M115" s="262"/>
      <c r="N115" s="263"/>
      <c r="O115" s="263"/>
      <c r="P115" s="263"/>
      <c r="Q115" s="263"/>
      <c r="R115" s="263"/>
      <c r="S115" s="263"/>
      <c r="T115" s="264"/>
      <c r="U115" s="14"/>
      <c r="V115" s="14"/>
      <c r="W115" s="14"/>
      <c r="X115" s="14"/>
      <c r="Y115" s="14"/>
      <c r="Z115" s="14"/>
      <c r="AA115" s="14"/>
      <c r="AB115" s="14"/>
      <c r="AC115" s="14"/>
      <c r="AD115" s="14"/>
      <c r="AE115" s="14"/>
      <c r="AT115" s="265" t="s">
        <v>217</v>
      </c>
      <c r="AU115" s="265" t="s">
        <v>83</v>
      </c>
      <c r="AV115" s="14" t="s">
        <v>83</v>
      </c>
      <c r="AW115" s="14" t="s">
        <v>35</v>
      </c>
      <c r="AX115" s="14" t="s">
        <v>81</v>
      </c>
      <c r="AY115" s="265" t="s">
        <v>204</v>
      </c>
    </row>
    <row r="116" s="2" customFormat="1" ht="21.75" customHeight="1">
      <c r="A116" s="38"/>
      <c r="B116" s="39"/>
      <c r="C116" s="227" t="s">
        <v>205</v>
      </c>
      <c r="D116" s="227" t="s">
        <v>207</v>
      </c>
      <c r="E116" s="228" t="s">
        <v>1666</v>
      </c>
      <c r="F116" s="229" t="s">
        <v>1667</v>
      </c>
      <c r="G116" s="230" t="s">
        <v>210</v>
      </c>
      <c r="H116" s="231">
        <v>0.016</v>
      </c>
      <c r="I116" s="232"/>
      <c r="J116" s="233">
        <f>ROUND(I116*H116,2)</f>
        <v>0</v>
      </c>
      <c r="K116" s="229" t="s">
        <v>211</v>
      </c>
      <c r="L116" s="44"/>
      <c r="M116" s="234" t="s">
        <v>19</v>
      </c>
      <c r="N116" s="235" t="s">
        <v>45</v>
      </c>
      <c r="O116" s="84"/>
      <c r="P116" s="236">
        <f>O116*H116</f>
        <v>0</v>
      </c>
      <c r="Q116" s="236">
        <v>0</v>
      </c>
      <c r="R116" s="236">
        <f>Q116*H116</f>
        <v>0</v>
      </c>
      <c r="S116" s="236">
        <v>0</v>
      </c>
      <c r="T116" s="237">
        <f>S116*H116</f>
        <v>0</v>
      </c>
      <c r="U116" s="38"/>
      <c r="V116" s="38"/>
      <c r="W116" s="38"/>
      <c r="X116" s="38"/>
      <c r="Y116" s="38"/>
      <c r="Z116" s="38"/>
      <c r="AA116" s="38"/>
      <c r="AB116" s="38"/>
      <c r="AC116" s="38"/>
      <c r="AD116" s="38"/>
      <c r="AE116" s="38"/>
      <c r="AR116" s="238" t="s">
        <v>104</v>
      </c>
      <c r="AT116" s="238" t="s">
        <v>207</v>
      </c>
      <c r="AU116" s="238" t="s">
        <v>83</v>
      </c>
      <c r="AY116" s="17" t="s">
        <v>204</v>
      </c>
      <c r="BE116" s="239">
        <f>IF(N116="základní",J116,0)</f>
        <v>0</v>
      </c>
      <c r="BF116" s="239">
        <f>IF(N116="snížená",J116,0)</f>
        <v>0</v>
      </c>
      <c r="BG116" s="239">
        <f>IF(N116="zákl. přenesená",J116,0)</f>
        <v>0</v>
      </c>
      <c r="BH116" s="239">
        <f>IF(N116="sníž. přenesená",J116,0)</f>
        <v>0</v>
      </c>
      <c r="BI116" s="239">
        <f>IF(N116="nulová",J116,0)</f>
        <v>0</v>
      </c>
      <c r="BJ116" s="17" t="s">
        <v>81</v>
      </c>
      <c r="BK116" s="239">
        <f>ROUND(I116*H116,2)</f>
        <v>0</v>
      </c>
      <c r="BL116" s="17" t="s">
        <v>104</v>
      </c>
      <c r="BM116" s="238" t="s">
        <v>1947</v>
      </c>
    </row>
    <row r="117" s="2" customFormat="1">
      <c r="A117" s="38"/>
      <c r="B117" s="39"/>
      <c r="C117" s="40"/>
      <c r="D117" s="240" t="s">
        <v>213</v>
      </c>
      <c r="E117" s="40"/>
      <c r="F117" s="241" t="s">
        <v>1669</v>
      </c>
      <c r="G117" s="40"/>
      <c r="H117" s="40"/>
      <c r="I117" s="147"/>
      <c r="J117" s="40"/>
      <c r="K117" s="40"/>
      <c r="L117" s="44"/>
      <c r="M117" s="242"/>
      <c r="N117" s="243"/>
      <c r="O117" s="84"/>
      <c r="P117" s="84"/>
      <c r="Q117" s="84"/>
      <c r="R117" s="84"/>
      <c r="S117" s="84"/>
      <c r="T117" s="85"/>
      <c r="U117" s="38"/>
      <c r="V117" s="38"/>
      <c r="W117" s="38"/>
      <c r="X117" s="38"/>
      <c r="Y117" s="38"/>
      <c r="Z117" s="38"/>
      <c r="AA117" s="38"/>
      <c r="AB117" s="38"/>
      <c r="AC117" s="38"/>
      <c r="AD117" s="38"/>
      <c r="AE117" s="38"/>
      <c r="AT117" s="17" t="s">
        <v>213</v>
      </c>
      <c r="AU117" s="17" t="s">
        <v>83</v>
      </c>
    </row>
    <row r="118" s="2" customFormat="1">
      <c r="A118" s="38"/>
      <c r="B118" s="39"/>
      <c r="C118" s="40"/>
      <c r="D118" s="240" t="s">
        <v>215</v>
      </c>
      <c r="E118" s="40"/>
      <c r="F118" s="244" t="s">
        <v>224</v>
      </c>
      <c r="G118" s="40"/>
      <c r="H118" s="40"/>
      <c r="I118" s="147"/>
      <c r="J118" s="40"/>
      <c r="K118" s="40"/>
      <c r="L118" s="44"/>
      <c r="M118" s="242"/>
      <c r="N118" s="243"/>
      <c r="O118" s="84"/>
      <c r="P118" s="84"/>
      <c r="Q118" s="84"/>
      <c r="R118" s="84"/>
      <c r="S118" s="84"/>
      <c r="T118" s="85"/>
      <c r="U118" s="38"/>
      <c r="V118" s="38"/>
      <c r="W118" s="38"/>
      <c r="X118" s="38"/>
      <c r="Y118" s="38"/>
      <c r="Z118" s="38"/>
      <c r="AA118" s="38"/>
      <c r="AB118" s="38"/>
      <c r="AC118" s="38"/>
      <c r="AD118" s="38"/>
      <c r="AE118" s="38"/>
      <c r="AT118" s="17" t="s">
        <v>215</v>
      </c>
      <c r="AU118" s="17" t="s">
        <v>83</v>
      </c>
    </row>
    <row r="119" s="13" customFormat="1">
      <c r="A119" s="13"/>
      <c r="B119" s="245"/>
      <c r="C119" s="246"/>
      <c r="D119" s="240" t="s">
        <v>217</v>
      </c>
      <c r="E119" s="247" t="s">
        <v>19</v>
      </c>
      <c r="F119" s="248" t="s">
        <v>1649</v>
      </c>
      <c r="G119" s="246"/>
      <c r="H119" s="247" t="s">
        <v>19</v>
      </c>
      <c r="I119" s="249"/>
      <c r="J119" s="246"/>
      <c r="K119" s="246"/>
      <c r="L119" s="250"/>
      <c r="M119" s="251"/>
      <c r="N119" s="252"/>
      <c r="O119" s="252"/>
      <c r="P119" s="252"/>
      <c r="Q119" s="252"/>
      <c r="R119" s="252"/>
      <c r="S119" s="252"/>
      <c r="T119" s="253"/>
      <c r="U119" s="13"/>
      <c r="V119" s="13"/>
      <c r="W119" s="13"/>
      <c r="X119" s="13"/>
      <c r="Y119" s="13"/>
      <c r="Z119" s="13"/>
      <c r="AA119" s="13"/>
      <c r="AB119" s="13"/>
      <c r="AC119" s="13"/>
      <c r="AD119" s="13"/>
      <c r="AE119" s="13"/>
      <c r="AT119" s="254" t="s">
        <v>217</v>
      </c>
      <c r="AU119" s="254" t="s">
        <v>83</v>
      </c>
      <c r="AV119" s="13" t="s">
        <v>81</v>
      </c>
      <c r="AW119" s="13" t="s">
        <v>35</v>
      </c>
      <c r="AX119" s="13" t="s">
        <v>74</v>
      </c>
      <c r="AY119" s="254" t="s">
        <v>204</v>
      </c>
    </row>
    <row r="120" s="14" customFormat="1">
      <c r="A120" s="14"/>
      <c r="B120" s="255"/>
      <c r="C120" s="256"/>
      <c r="D120" s="240" t="s">
        <v>217</v>
      </c>
      <c r="E120" s="257" t="s">
        <v>19</v>
      </c>
      <c r="F120" s="258" t="s">
        <v>1892</v>
      </c>
      <c r="G120" s="256"/>
      <c r="H120" s="259">
        <v>0.016</v>
      </c>
      <c r="I120" s="260"/>
      <c r="J120" s="256"/>
      <c r="K120" s="256"/>
      <c r="L120" s="261"/>
      <c r="M120" s="262"/>
      <c r="N120" s="263"/>
      <c r="O120" s="263"/>
      <c r="P120" s="263"/>
      <c r="Q120" s="263"/>
      <c r="R120" s="263"/>
      <c r="S120" s="263"/>
      <c r="T120" s="264"/>
      <c r="U120" s="14"/>
      <c r="V120" s="14"/>
      <c r="W120" s="14"/>
      <c r="X120" s="14"/>
      <c r="Y120" s="14"/>
      <c r="Z120" s="14"/>
      <c r="AA120" s="14"/>
      <c r="AB120" s="14"/>
      <c r="AC120" s="14"/>
      <c r="AD120" s="14"/>
      <c r="AE120" s="14"/>
      <c r="AT120" s="265" t="s">
        <v>217</v>
      </c>
      <c r="AU120" s="265" t="s">
        <v>83</v>
      </c>
      <c r="AV120" s="14" t="s">
        <v>83</v>
      </c>
      <c r="AW120" s="14" t="s">
        <v>35</v>
      </c>
      <c r="AX120" s="14" t="s">
        <v>81</v>
      </c>
      <c r="AY120" s="265" t="s">
        <v>204</v>
      </c>
    </row>
    <row r="121" s="2" customFormat="1" ht="21.75" customHeight="1">
      <c r="A121" s="38"/>
      <c r="B121" s="39"/>
      <c r="C121" s="227" t="s">
        <v>242</v>
      </c>
      <c r="D121" s="227" t="s">
        <v>207</v>
      </c>
      <c r="E121" s="228" t="s">
        <v>208</v>
      </c>
      <c r="F121" s="229" t="s">
        <v>209</v>
      </c>
      <c r="G121" s="230" t="s">
        <v>210</v>
      </c>
      <c r="H121" s="231">
        <v>0.016</v>
      </c>
      <c r="I121" s="232"/>
      <c r="J121" s="233">
        <f>ROUND(I121*H121,2)</f>
        <v>0</v>
      </c>
      <c r="K121" s="229" t="s">
        <v>211</v>
      </c>
      <c r="L121" s="44"/>
      <c r="M121" s="234" t="s">
        <v>19</v>
      </c>
      <c r="N121" s="235" t="s">
        <v>45</v>
      </c>
      <c r="O121" s="84"/>
      <c r="P121" s="236">
        <f>O121*H121</f>
        <v>0</v>
      </c>
      <c r="Q121" s="236">
        <v>0</v>
      </c>
      <c r="R121" s="236">
        <f>Q121*H121</f>
        <v>0</v>
      </c>
      <c r="S121" s="236">
        <v>0</v>
      </c>
      <c r="T121" s="237">
        <f>S121*H121</f>
        <v>0</v>
      </c>
      <c r="U121" s="38"/>
      <c r="V121" s="38"/>
      <c r="W121" s="38"/>
      <c r="X121" s="38"/>
      <c r="Y121" s="38"/>
      <c r="Z121" s="38"/>
      <c r="AA121" s="38"/>
      <c r="AB121" s="38"/>
      <c r="AC121" s="38"/>
      <c r="AD121" s="38"/>
      <c r="AE121" s="38"/>
      <c r="AR121" s="238" t="s">
        <v>104</v>
      </c>
      <c r="AT121" s="238" t="s">
        <v>207</v>
      </c>
      <c r="AU121" s="238" t="s">
        <v>83</v>
      </c>
      <c r="AY121" s="17" t="s">
        <v>204</v>
      </c>
      <c r="BE121" s="239">
        <f>IF(N121="základní",J121,0)</f>
        <v>0</v>
      </c>
      <c r="BF121" s="239">
        <f>IF(N121="snížená",J121,0)</f>
        <v>0</v>
      </c>
      <c r="BG121" s="239">
        <f>IF(N121="zákl. přenesená",J121,0)</f>
        <v>0</v>
      </c>
      <c r="BH121" s="239">
        <f>IF(N121="sníž. přenesená",J121,0)</f>
        <v>0</v>
      </c>
      <c r="BI121" s="239">
        <f>IF(N121="nulová",J121,0)</f>
        <v>0</v>
      </c>
      <c r="BJ121" s="17" t="s">
        <v>81</v>
      </c>
      <c r="BK121" s="239">
        <f>ROUND(I121*H121,2)</f>
        <v>0</v>
      </c>
      <c r="BL121" s="17" t="s">
        <v>104</v>
      </c>
      <c r="BM121" s="238" t="s">
        <v>1948</v>
      </c>
    </row>
    <row r="122" s="2" customFormat="1">
      <c r="A122" s="38"/>
      <c r="B122" s="39"/>
      <c r="C122" s="40"/>
      <c r="D122" s="240" t="s">
        <v>213</v>
      </c>
      <c r="E122" s="40"/>
      <c r="F122" s="241" t="s">
        <v>214</v>
      </c>
      <c r="G122" s="40"/>
      <c r="H122" s="40"/>
      <c r="I122" s="147"/>
      <c r="J122" s="40"/>
      <c r="K122" s="40"/>
      <c r="L122" s="44"/>
      <c r="M122" s="242"/>
      <c r="N122" s="243"/>
      <c r="O122" s="84"/>
      <c r="P122" s="84"/>
      <c r="Q122" s="84"/>
      <c r="R122" s="84"/>
      <c r="S122" s="84"/>
      <c r="T122" s="85"/>
      <c r="U122" s="38"/>
      <c r="V122" s="38"/>
      <c r="W122" s="38"/>
      <c r="X122" s="38"/>
      <c r="Y122" s="38"/>
      <c r="Z122" s="38"/>
      <c r="AA122" s="38"/>
      <c r="AB122" s="38"/>
      <c r="AC122" s="38"/>
      <c r="AD122" s="38"/>
      <c r="AE122" s="38"/>
      <c r="AT122" s="17" t="s">
        <v>213</v>
      </c>
      <c r="AU122" s="17" t="s">
        <v>83</v>
      </c>
    </row>
    <row r="123" s="2" customFormat="1">
      <c r="A123" s="38"/>
      <c r="B123" s="39"/>
      <c r="C123" s="40"/>
      <c r="D123" s="240" t="s">
        <v>215</v>
      </c>
      <c r="E123" s="40"/>
      <c r="F123" s="244" t="s">
        <v>216</v>
      </c>
      <c r="G123" s="40"/>
      <c r="H123" s="40"/>
      <c r="I123" s="147"/>
      <c r="J123" s="40"/>
      <c r="K123" s="40"/>
      <c r="L123" s="44"/>
      <c r="M123" s="242"/>
      <c r="N123" s="243"/>
      <c r="O123" s="84"/>
      <c r="P123" s="84"/>
      <c r="Q123" s="84"/>
      <c r="R123" s="84"/>
      <c r="S123" s="84"/>
      <c r="T123" s="85"/>
      <c r="U123" s="38"/>
      <c r="V123" s="38"/>
      <c r="W123" s="38"/>
      <c r="X123" s="38"/>
      <c r="Y123" s="38"/>
      <c r="Z123" s="38"/>
      <c r="AA123" s="38"/>
      <c r="AB123" s="38"/>
      <c r="AC123" s="38"/>
      <c r="AD123" s="38"/>
      <c r="AE123" s="38"/>
      <c r="AT123" s="17" t="s">
        <v>215</v>
      </c>
      <c r="AU123" s="17" t="s">
        <v>83</v>
      </c>
    </row>
    <row r="124" s="13" customFormat="1">
      <c r="A124" s="13"/>
      <c r="B124" s="245"/>
      <c r="C124" s="246"/>
      <c r="D124" s="240" t="s">
        <v>217</v>
      </c>
      <c r="E124" s="247" t="s">
        <v>19</v>
      </c>
      <c r="F124" s="248" t="s">
        <v>1649</v>
      </c>
      <c r="G124" s="246"/>
      <c r="H124" s="247" t="s">
        <v>19</v>
      </c>
      <c r="I124" s="249"/>
      <c r="J124" s="246"/>
      <c r="K124" s="246"/>
      <c r="L124" s="250"/>
      <c r="M124" s="251"/>
      <c r="N124" s="252"/>
      <c r="O124" s="252"/>
      <c r="P124" s="252"/>
      <c r="Q124" s="252"/>
      <c r="R124" s="252"/>
      <c r="S124" s="252"/>
      <c r="T124" s="253"/>
      <c r="U124" s="13"/>
      <c r="V124" s="13"/>
      <c r="W124" s="13"/>
      <c r="X124" s="13"/>
      <c r="Y124" s="13"/>
      <c r="Z124" s="13"/>
      <c r="AA124" s="13"/>
      <c r="AB124" s="13"/>
      <c r="AC124" s="13"/>
      <c r="AD124" s="13"/>
      <c r="AE124" s="13"/>
      <c r="AT124" s="254" t="s">
        <v>217</v>
      </c>
      <c r="AU124" s="254" t="s">
        <v>83</v>
      </c>
      <c r="AV124" s="13" t="s">
        <v>81</v>
      </c>
      <c r="AW124" s="13" t="s">
        <v>35</v>
      </c>
      <c r="AX124" s="13" t="s">
        <v>74</v>
      </c>
      <c r="AY124" s="254" t="s">
        <v>204</v>
      </c>
    </row>
    <row r="125" s="14" customFormat="1">
      <c r="A125" s="14"/>
      <c r="B125" s="255"/>
      <c r="C125" s="256"/>
      <c r="D125" s="240" t="s">
        <v>217</v>
      </c>
      <c r="E125" s="257" t="s">
        <v>19</v>
      </c>
      <c r="F125" s="258" t="s">
        <v>1892</v>
      </c>
      <c r="G125" s="256"/>
      <c r="H125" s="259">
        <v>0.016</v>
      </c>
      <c r="I125" s="260"/>
      <c r="J125" s="256"/>
      <c r="K125" s="256"/>
      <c r="L125" s="261"/>
      <c r="M125" s="262"/>
      <c r="N125" s="263"/>
      <c r="O125" s="263"/>
      <c r="P125" s="263"/>
      <c r="Q125" s="263"/>
      <c r="R125" s="263"/>
      <c r="S125" s="263"/>
      <c r="T125" s="264"/>
      <c r="U125" s="14"/>
      <c r="V125" s="14"/>
      <c r="W125" s="14"/>
      <c r="X125" s="14"/>
      <c r="Y125" s="14"/>
      <c r="Z125" s="14"/>
      <c r="AA125" s="14"/>
      <c r="AB125" s="14"/>
      <c r="AC125" s="14"/>
      <c r="AD125" s="14"/>
      <c r="AE125" s="14"/>
      <c r="AT125" s="265" t="s">
        <v>217</v>
      </c>
      <c r="AU125" s="265" t="s">
        <v>83</v>
      </c>
      <c r="AV125" s="14" t="s">
        <v>83</v>
      </c>
      <c r="AW125" s="14" t="s">
        <v>35</v>
      </c>
      <c r="AX125" s="14" t="s">
        <v>81</v>
      </c>
      <c r="AY125" s="265" t="s">
        <v>204</v>
      </c>
    </row>
    <row r="126" s="2" customFormat="1" ht="21.75" customHeight="1">
      <c r="A126" s="38"/>
      <c r="B126" s="39"/>
      <c r="C126" s="227" t="s">
        <v>247</v>
      </c>
      <c r="D126" s="227" t="s">
        <v>207</v>
      </c>
      <c r="E126" s="228" t="s">
        <v>1672</v>
      </c>
      <c r="F126" s="229" t="s">
        <v>1673</v>
      </c>
      <c r="G126" s="230" t="s">
        <v>1674</v>
      </c>
      <c r="H126" s="231">
        <v>4</v>
      </c>
      <c r="I126" s="232"/>
      <c r="J126" s="233">
        <f>ROUND(I126*H126,2)</f>
        <v>0</v>
      </c>
      <c r="K126" s="229" t="s">
        <v>211</v>
      </c>
      <c r="L126" s="44"/>
      <c r="M126" s="234" t="s">
        <v>19</v>
      </c>
      <c r="N126" s="235" t="s">
        <v>45</v>
      </c>
      <c r="O126" s="84"/>
      <c r="P126" s="236">
        <f>O126*H126</f>
        <v>0</v>
      </c>
      <c r="Q126" s="236">
        <v>0</v>
      </c>
      <c r="R126" s="236">
        <f>Q126*H126</f>
        <v>0</v>
      </c>
      <c r="S126" s="236">
        <v>0</v>
      </c>
      <c r="T126" s="237">
        <f>S126*H126</f>
        <v>0</v>
      </c>
      <c r="U126" s="38"/>
      <c r="V126" s="38"/>
      <c r="W126" s="38"/>
      <c r="X126" s="38"/>
      <c r="Y126" s="38"/>
      <c r="Z126" s="38"/>
      <c r="AA126" s="38"/>
      <c r="AB126" s="38"/>
      <c r="AC126" s="38"/>
      <c r="AD126" s="38"/>
      <c r="AE126" s="38"/>
      <c r="AR126" s="238" t="s">
        <v>104</v>
      </c>
      <c r="AT126" s="238" t="s">
        <v>207</v>
      </c>
      <c r="AU126" s="238" t="s">
        <v>83</v>
      </c>
      <c r="AY126" s="17" t="s">
        <v>204</v>
      </c>
      <c r="BE126" s="239">
        <f>IF(N126="základní",J126,0)</f>
        <v>0</v>
      </c>
      <c r="BF126" s="239">
        <f>IF(N126="snížená",J126,0)</f>
        <v>0</v>
      </c>
      <c r="BG126" s="239">
        <f>IF(N126="zákl. přenesená",J126,0)</f>
        <v>0</v>
      </c>
      <c r="BH126" s="239">
        <f>IF(N126="sníž. přenesená",J126,0)</f>
        <v>0</v>
      </c>
      <c r="BI126" s="239">
        <f>IF(N126="nulová",J126,0)</f>
        <v>0</v>
      </c>
      <c r="BJ126" s="17" t="s">
        <v>81</v>
      </c>
      <c r="BK126" s="239">
        <f>ROUND(I126*H126,2)</f>
        <v>0</v>
      </c>
      <c r="BL126" s="17" t="s">
        <v>104</v>
      </c>
      <c r="BM126" s="238" t="s">
        <v>1949</v>
      </c>
    </row>
    <row r="127" s="2" customFormat="1">
      <c r="A127" s="38"/>
      <c r="B127" s="39"/>
      <c r="C127" s="40"/>
      <c r="D127" s="240" t="s">
        <v>213</v>
      </c>
      <c r="E127" s="40"/>
      <c r="F127" s="241" t="s">
        <v>1676</v>
      </c>
      <c r="G127" s="40"/>
      <c r="H127" s="40"/>
      <c r="I127" s="147"/>
      <c r="J127" s="40"/>
      <c r="K127" s="40"/>
      <c r="L127" s="44"/>
      <c r="M127" s="242"/>
      <c r="N127" s="243"/>
      <c r="O127" s="84"/>
      <c r="P127" s="84"/>
      <c r="Q127" s="84"/>
      <c r="R127" s="84"/>
      <c r="S127" s="84"/>
      <c r="T127" s="85"/>
      <c r="U127" s="38"/>
      <c r="V127" s="38"/>
      <c r="W127" s="38"/>
      <c r="X127" s="38"/>
      <c r="Y127" s="38"/>
      <c r="Z127" s="38"/>
      <c r="AA127" s="38"/>
      <c r="AB127" s="38"/>
      <c r="AC127" s="38"/>
      <c r="AD127" s="38"/>
      <c r="AE127" s="38"/>
      <c r="AT127" s="17" t="s">
        <v>213</v>
      </c>
      <c r="AU127" s="17" t="s">
        <v>83</v>
      </c>
    </row>
    <row r="128" s="2" customFormat="1">
      <c r="A128" s="38"/>
      <c r="B128" s="39"/>
      <c r="C128" s="40"/>
      <c r="D128" s="240" t="s">
        <v>215</v>
      </c>
      <c r="E128" s="40"/>
      <c r="F128" s="244" t="s">
        <v>1677</v>
      </c>
      <c r="G128" s="40"/>
      <c r="H128" s="40"/>
      <c r="I128" s="147"/>
      <c r="J128" s="40"/>
      <c r="K128" s="40"/>
      <c r="L128" s="44"/>
      <c r="M128" s="242"/>
      <c r="N128" s="243"/>
      <c r="O128" s="84"/>
      <c r="P128" s="84"/>
      <c r="Q128" s="84"/>
      <c r="R128" s="84"/>
      <c r="S128" s="84"/>
      <c r="T128" s="85"/>
      <c r="U128" s="38"/>
      <c r="V128" s="38"/>
      <c r="W128" s="38"/>
      <c r="X128" s="38"/>
      <c r="Y128" s="38"/>
      <c r="Z128" s="38"/>
      <c r="AA128" s="38"/>
      <c r="AB128" s="38"/>
      <c r="AC128" s="38"/>
      <c r="AD128" s="38"/>
      <c r="AE128" s="38"/>
      <c r="AT128" s="17" t="s">
        <v>215</v>
      </c>
      <c r="AU128" s="17" t="s">
        <v>83</v>
      </c>
    </row>
    <row r="129" s="13" customFormat="1">
      <c r="A129" s="13"/>
      <c r="B129" s="245"/>
      <c r="C129" s="246"/>
      <c r="D129" s="240" t="s">
        <v>217</v>
      </c>
      <c r="E129" s="247" t="s">
        <v>19</v>
      </c>
      <c r="F129" s="248" t="s">
        <v>1649</v>
      </c>
      <c r="G129" s="246"/>
      <c r="H129" s="247" t="s">
        <v>19</v>
      </c>
      <c r="I129" s="249"/>
      <c r="J129" s="246"/>
      <c r="K129" s="246"/>
      <c r="L129" s="250"/>
      <c r="M129" s="251"/>
      <c r="N129" s="252"/>
      <c r="O129" s="252"/>
      <c r="P129" s="252"/>
      <c r="Q129" s="252"/>
      <c r="R129" s="252"/>
      <c r="S129" s="252"/>
      <c r="T129" s="253"/>
      <c r="U129" s="13"/>
      <c r="V129" s="13"/>
      <c r="W129" s="13"/>
      <c r="X129" s="13"/>
      <c r="Y129" s="13"/>
      <c r="Z129" s="13"/>
      <c r="AA129" s="13"/>
      <c r="AB129" s="13"/>
      <c r="AC129" s="13"/>
      <c r="AD129" s="13"/>
      <c r="AE129" s="13"/>
      <c r="AT129" s="254" t="s">
        <v>217</v>
      </c>
      <c r="AU129" s="254" t="s">
        <v>83</v>
      </c>
      <c r="AV129" s="13" t="s">
        <v>81</v>
      </c>
      <c r="AW129" s="13" t="s">
        <v>35</v>
      </c>
      <c r="AX129" s="13" t="s">
        <v>74</v>
      </c>
      <c r="AY129" s="254" t="s">
        <v>204</v>
      </c>
    </row>
    <row r="130" s="14" customFormat="1">
      <c r="A130" s="14"/>
      <c r="B130" s="255"/>
      <c r="C130" s="256"/>
      <c r="D130" s="240" t="s">
        <v>217</v>
      </c>
      <c r="E130" s="257" t="s">
        <v>19</v>
      </c>
      <c r="F130" s="258" t="s">
        <v>1678</v>
      </c>
      <c r="G130" s="256"/>
      <c r="H130" s="259">
        <v>4</v>
      </c>
      <c r="I130" s="260"/>
      <c r="J130" s="256"/>
      <c r="K130" s="256"/>
      <c r="L130" s="261"/>
      <c r="M130" s="262"/>
      <c r="N130" s="263"/>
      <c r="O130" s="263"/>
      <c r="P130" s="263"/>
      <c r="Q130" s="263"/>
      <c r="R130" s="263"/>
      <c r="S130" s="263"/>
      <c r="T130" s="264"/>
      <c r="U130" s="14"/>
      <c r="V130" s="14"/>
      <c r="W130" s="14"/>
      <c r="X130" s="14"/>
      <c r="Y130" s="14"/>
      <c r="Z130" s="14"/>
      <c r="AA130" s="14"/>
      <c r="AB130" s="14"/>
      <c r="AC130" s="14"/>
      <c r="AD130" s="14"/>
      <c r="AE130" s="14"/>
      <c r="AT130" s="265" t="s">
        <v>217</v>
      </c>
      <c r="AU130" s="265" t="s">
        <v>83</v>
      </c>
      <c r="AV130" s="14" t="s">
        <v>83</v>
      </c>
      <c r="AW130" s="14" t="s">
        <v>35</v>
      </c>
      <c r="AX130" s="14" t="s">
        <v>81</v>
      </c>
      <c r="AY130" s="265" t="s">
        <v>204</v>
      </c>
    </row>
    <row r="131" s="12" customFormat="1" ht="25.92" customHeight="1">
      <c r="A131" s="12"/>
      <c r="B131" s="211"/>
      <c r="C131" s="212"/>
      <c r="D131" s="213" t="s">
        <v>73</v>
      </c>
      <c r="E131" s="214" t="s">
        <v>762</v>
      </c>
      <c r="F131" s="214" t="s">
        <v>763</v>
      </c>
      <c r="G131" s="212"/>
      <c r="H131" s="212"/>
      <c r="I131" s="215"/>
      <c r="J131" s="216">
        <f>BK131</f>
        <v>0</v>
      </c>
      <c r="K131" s="212"/>
      <c r="L131" s="217"/>
      <c r="M131" s="218"/>
      <c r="N131" s="219"/>
      <c r="O131" s="219"/>
      <c r="P131" s="220">
        <f>SUM(P132:P137)</f>
        <v>0</v>
      </c>
      <c r="Q131" s="219"/>
      <c r="R131" s="220">
        <f>SUM(R132:R137)</f>
        <v>0</v>
      </c>
      <c r="S131" s="219"/>
      <c r="T131" s="221">
        <f>SUM(T132:T137)</f>
        <v>0</v>
      </c>
      <c r="U131" s="12"/>
      <c r="V131" s="12"/>
      <c r="W131" s="12"/>
      <c r="X131" s="12"/>
      <c r="Y131" s="12"/>
      <c r="Z131" s="12"/>
      <c r="AA131" s="12"/>
      <c r="AB131" s="12"/>
      <c r="AC131" s="12"/>
      <c r="AD131" s="12"/>
      <c r="AE131" s="12"/>
      <c r="AR131" s="222" t="s">
        <v>104</v>
      </c>
      <c r="AT131" s="223" t="s">
        <v>73</v>
      </c>
      <c r="AU131" s="223" t="s">
        <v>74</v>
      </c>
      <c r="AY131" s="222" t="s">
        <v>204</v>
      </c>
      <c r="BK131" s="224">
        <f>SUM(BK132:BK137)</f>
        <v>0</v>
      </c>
    </row>
    <row r="132" s="2" customFormat="1" ht="21.75" customHeight="1">
      <c r="A132" s="38"/>
      <c r="B132" s="39"/>
      <c r="C132" s="227" t="s">
        <v>252</v>
      </c>
      <c r="D132" s="227" t="s">
        <v>207</v>
      </c>
      <c r="E132" s="228" t="s">
        <v>425</v>
      </c>
      <c r="F132" s="229" t="s">
        <v>768</v>
      </c>
      <c r="G132" s="230" t="s">
        <v>250</v>
      </c>
      <c r="H132" s="231">
        <v>33.587000000000003</v>
      </c>
      <c r="I132" s="232"/>
      <c r="J132" s="233">
        <f>ROUND(I132*H132,2)</f>
        <v>0</v>
      </c>
      <c r="K132" s="229" t="s">
        <v>211</v>
      </c>
      <c r="L132" s="44"/>
      <c r="M132" s="234" t="s">
        <v>19</v>
      </c>
      <c r="N132" s="235" t="s">
        <v>45</v>
      </c>
      <c r="O132" s="84"/>
      <c r="P132" s="236">
        <f>O132*H132</f>
        <v>0</v>
      </c>
      <c r="Q132" s="236">
        <v>0</v>
      </c>
      <c r="R132" s="236">
        <f>Q132*H132</f>
        <v>0</v>
      </c>
      <c r="S132" s="236">
        <v>0</v>
      </c>
      <c r="T132" s="237">
        <f>S132*H132</f>
        <v>0</v>
      </c>
      <c r="U132" s="38"/>
      <c r="V132" s="38"/>
      <c r="W132" s="38"/>
      <c r="X132" s="38"/>
      <c r="Y132" s="38"/>
      <c r="Z132" s="38"/>
      <c r="AA132" s="38"/>
      <c r="AB132" s="38"/>
      <c r="AC132" s="38"/>
      <c r="AD132" s="38"/>
      <c r="AE132" s="38"/>
      <c r="AR132" s="238" t="s">
        <v>769</v>
      </c>
      <c r="AT132" s="238" t="s">
        <v>207</v>
      </c>
      <c r="AU132" s="238" t="s">
        <v>81</v>
      </c>
      <c r="AY132" s="17" t="s">
        <v>204</v>
      </c>
      <c r="BE132" s="239">
        <f>IF(N132="základní",J132,0)</f>
        <v>0</v>
      </c>
      <c r="BF132" s="239">
        <f>IF(N132="snížená",J132,0)</f>
        <v>0</v>
      </c>
      <c r="BG132" s="239">
        <f>IF(N132="zákl. přenesená",J132,0)</f>
        <v>0</v>
      </c>
      <c r="BH132" s="239">
        <f>IF(N132="sníž. přenesená",J132,0)</f>
        <v>0</v>
      </c>
      <c r="BI132" s="239">
        <f>IF(N132="nulová",J132,0)</f>
        <v>0</v>
      </c>
      <c r="BJ132" s="17" t="s">
        <v>81</v>
      </c>
      <c r="BK132" s="239">
        <f>ROUND(I132*H132,2)</f>
        <v>0</v>
      </c>
      <c r="BL132" s="17" t="s">
        <v>769</v>
      </c>
      <c r="BM132" s="238" t="s">
        <v>1950</v>
      </c>
    </row>
    <row r="133" s="2" customFormat="1">
      <c r="A133" s="38"/>
      <c r="B133" s="39"/>
      <c r="C133" s="40"/>
      <c r="D133" s="240" t="s">
        <v>213</v>
      </c>
      <c r="E133" s="40"/>
      <c r="F133" s="241" t="s">
        <v>428</v>
      </c>
      <c r="G133" s="40"/>
      <c r="H133" s="40"/>
      <c r="I133" s="147"/>
      <c r="J133" s="40"/>
      <c r="K133" s="40"/>
      <c r="L133" s="44"/>
      <c r="M133" s="242"/>
      <c r="N133" s="243"/>
      <c r="O133" s="84"/>
      <c r="P133" s="84"/>
      <c r="Q133" s="84"/>
      <c r="R133" s="84"/>
      <c r="S133" s="84"/>
      <c r="T133" s="85"/>
      <c r="U133" s="38"/>
      <c r="V133" s="38"/>
      <c r="W133" s="38"/>
      <c r="X133" s="38"/>
      <c r="Y133" s="38"/>
      <c r="Z133" s="38"/>
      <c r="AA133" s="38"/>
      <c r="AB133" s="38"/>
      <c r="AC133" s="38"/>
      <c r="AD133" s="38"/>
      <c r="AE133" s="38"/>
      <c r="AT133" s="17" t="s">
        <v>213</v>
      </c>
      <c r="AU133" s="17" t="s">
        <v>81</v>
      </c>
    </row>
    <row r="134" s="2" customFormat="1">
      <c r="A134" s="38"/>
      <c r="B134" s="39"/>
      <c r="C134" s="40"/>
      <c r="D134" s="240" t="s">
        <v>215</v>
      </c>
      <c r="E134" s="40"/>
      <c r="F134" s="244" t="s">
        <v>429</v>
      </c>
      <c r="G134" s="40"/>
      <c r="H134" s="40"/>
      <c r="I134" s="147"/>
      <c r="J134" s="40"/>
      <c r="K134" s="40"/>
      <c r="L134" s="44"/>
      <c r="M134" s="242"/>
      <c r="N134" s="243"/>
      <c r="O134" s="84"/>
      <c r="P134" s="84"/>
      <c r="Q134" s="84"/>
      <c r="R134" s="84"/>
      <c r="S134" s="84"/>
      <c r="T134" s="85"/>
      <c r="U134" s="38"/>
      <c r="V134" s="38"/>
      <c r="W134" s="38"/>
      <c r="X134" s="38"/>
      <c r="Y134" s="38"/>
      <c r="Z134" s="38"/>
      <c r="AA134" s="38"/>
      <c r="AB134" s="38"/>
      <c r="AC134" s="38"/>
      <c r="AD134" s="38"/>
      <c r="AE134" s="38"/>
      <c r="AT134" s="17" t="s">
        <v>215</v>
      </c>
      <c r="AU134" s="17" t="s">
        <v>81</v>
      </c>
    </row>
    <row r="135" s="2" customFormat="1">
      <c r="A135" s="38"/>
      <c r="B135" s="39"/>
      <c r="C135" s="40"/>
      <c r="D135" s="240" t="s">
        <v>240</v>
      </c>
      <c r="E135" s="40"/>
      <c r="F135" s="244" t="s">
        <v>280</v>
      </c>
      <c r="G135" s="40"/>
      <c r="H135" s="40"/>
      <c r="I135" s="147"/>
      <c r="J135" s="40"/>
      <c r="K135" s="40"/>
      <c r="L135" s="44"/>
      <c r="M135" s="242"/>
      <c r="N135" s="243"/>
      <c r="O135" s="84"/>
      <c r="P135" s="84"/>
      <c r="Q135" s="84"/>
      <c r="R135" s="84"/>
      <c r="S135" s="84"/>
      <c r="T135" s="85"/>
      <c r="U135" s="38"/>
      <c r="V135" s="38"/>
      <c r="W135" s="38"/>
      <c r="X135" s="38"/>
      <c r="Y135" s="38"/>
      <c r="Z135" s="38"/>
      <c r="AA135" s="38"/>
      <c r="AB135" s="38"/>
      <c r="AC135" s="38"/>
      <c r="AD135" s="38"/>
      <c r="AE135" s="38"/>
      <c r="AT135" s="17" t="s">
        <v>240</v>
      </c>
      <c r="AU135" s="17" t="s">
        <v>81</v>
      </c>
    </row>
    <row r="136" s="13" customFormat="1">
      <c r="A136" s="13"/>
      <c r="B136" s="245"/>
      <c r="C136" s="246"/>
      <c r="D136" s="240" t="s">
        <v>217</v>
      </c>
      <c r="E136" s="247" t="s">
        <v>19</v>
      </c>
      <c r="F136" s="248" t="s">
        <v>1680</v>
      </c>
      <c r="G136" s="246"/>
      <c r="H136" s="247" t="s">
        <v>19</v>
      </c>
      <c r="I136" s="249"/>
      <c r="J136" s="246"/>
      <c r="K136" s="246"/>
      <c r="L136" s="250"/>
      <c r="M136" s="251"/>
      <c r="N136" s="252"/>
      <c r="O136" s="252"/>
      <c r="P136" s="252"/>
      <c r="Q136" s="252"/>
      <c r="R136" s="252"/>
      <c r="S136" s="252"/>
      <c r="T136" s="253"/>
      <c r="U136" s="13"/>
      <c r="V136" s="13"/>
      <c r="W136" s="13"/>
      <c r="X136" s="13"/>
      <c r="Y136" s="13"/>
      <c r="Z136" s="13"/>
      <c r="AA136" s="13"/>
      <c r="AB136" s="13"/>
      <c r="AC136" s="13"/>
      <c r="AD136" s="13"/>
      <c r="AE136" s="13"/>
      <c r="AT136" s="254" t="s">
        <v>217</v>
      </c>
      <c r="AU136" s="254" t="s">
        <v>81</v>
      </c>
      <c r="AV136" s="13" t="s">
        <v>81</v>
      </c>
      <c r="AW136" s="13" t="s">
        <v>35</v>
      </c>
      <c r="AX136" s="13" t="s">
        <v>74</v>
      </c>
      <c r="AY136" s="254" t="s">
        <v>204</v>
      </c>
    </row>
    <row r="137" s="14" customFormat="1">
      <c r="A137" s="14"/>
      <c r="B137" s="255"/>
      <c r="C137" s="256"/>
      <c r="D137" s="240" t="s">
        <v>217</v>
      </c>
      <c r="E137" s="257" t="s">
        <v>19</v>
      </c>
      <c r="F137" s="258" t="s">
        <v>1951</v>
      </c>
      <c r="G137" s="256"/>
      <c r="H137" s="259">
        <v>33.587000000000003</v>
      </c>
      <c r="I137" s="260"/>
      <c r="J137" s="256"/>
      <c r="K137" s="256"/>
      <c r="L137" s="261"/>
      <c r="M137" s="287"/>
      <c r="N137" s="288"/>
      <c r="O137" s="288"/>
      <c r="P137" s="288"/>
      <c r="Q137" s="288"/>
      <c r="R137" s="288"/>
      <c r="S137" s="288"/>
      <c r="T137" s="289"/>
      <c r="U137" s="14"/>
      <c r="V137" s="14"/>
      <c r="W137" s="14"/>
      <c r="X137" s="14"/>
      <c r="Y137" s="14"/>
      <c r="Z137" s="14"/>
      <c r="AA137" s="14"/>
      <c r="AB137" s="14"/>
      <c r="AC137" s="14"/>
      <c r="AD137" s="14"/>
      <c r="AE137" s="14"/>
      <c r="AT137" s="265" t="s">
        <v>217</v>
      </c>
      <c r="AU137" s="265" t="s">
        <v>81</v>
      </c>
      <c r="AV137" s="14" t="s">
        <v>83</v>
      </c>
      <c r="AW137" s="14" t="s">
        <v>35</v>
      </c>
      <c r="AX137" s="14" t="s">
        <v>81</v>
      </c>
      <c r="AY137" s="265" t="s">
        <v>204</v>
      </c>
    </row>
    <row r="138" s="2" customFormat="1" ht="6.96" customHeight="1">
      <c r="A138" s="38"/>
      <c r="B138" s="59"/>
      <c r="C138" s="60"/>
      <c r="D138" s="60"/>
      <c r="E138" s="60"/>
      <c r="F138" s="60"/>
      <c r="G138" s="60"/>
      <c r="H138" s="60"/>
      <c r="I138" s="176"/>
      <c r="J138" s="60"/>
      <c r="K138" s="60"/>
      <c r="L138" s="44"/>
      <c r="M138" s="38"/>
      <c r="O138" s="38"/>
      <c r="P138" s="38"/>
      <c r="Q138" s="38"/>
      <c r="R138" s="38"/>
      <c r="S138" s="38"/>
      <c r="T138" s="38"/>
      <c r="U138" s="38"/>
      <c r="V138" s="38"/>
      <c r="W138" s="38"/>
      <c r="X138" s="38"/>
      <c r="Y138" s="38"/>
      <c r="Z138" s="38"/>
      <c r="AA138" s="38"/>
      <c r="AB138" s="38"/>
      <c r="AC138" s="38"/>
      <c r="AD138" s="38"/>
      <c r="AE138" s="38"/>
    </row>
  </sheetData>
  <sheetProtection sheet="1" autoFilter="0" formatColumns="0" formatRows="0" objects="1" scenarios="1" spinCount="100000" saltValue="JJuYsH0uhJcGsiaODvKYqsjmGQUpBpBljK8E7qTuHatOxJdSkuUqtby7K7zo/Vcp3n1d+2O027Ynyk5ZELDIZw==" hashValue="qyZcH0Fb08rEk9FiYFUfKLgyNt3bD08Yk0O1rzAJR4Bwz+HMNxafYHWDJ5K1J+OHCssF2Rq9dr1B0n/kgj84DA==" algorithmName="SHA-512" password="CC35"/>
  <autoFilter ref="C93:K137"/>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151</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988</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1901</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470</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1682</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ROUND(J95,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ROUND((SUM(BE95:BE113)),  2)</f>
        <v>0</v>
      </c>
      <c r="G37" s="38"/>
      <c r="H37" s="38"/>
      <c r="I37" s="165">
        <v>0.20999999999999999</v>
      </c>
      <c r="J37" s="164">
        <f>ROUND(((SUM(BE95:BE113))*I37),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ROUND((SUM(BF95:BF113)),  2)</f>
        <v>0</v>
      </c>
      <c r="G38" s="38"/>
      <c r="H38" s="38"/>
      <c r="I38" s="165">
        <v>0.14999999999999999</v>
      </c>
      <c r="J38" s="164">
        <f>ROUND(((SUM(BF95:BF113))*I38),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ROUND((SUM(BG95:BG113)),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ROUND((SUM(BH95:BH113)),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ROUND((SUM(BI95:BI113)),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988</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1901</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470</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002 - VRN</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J95</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939</v>
      </c>
      <c r="E68" s="189"/>
      <c r="F68" s="189"/>
      <c r="G68" s="189"/>
      <c r="H68" s="189"/>
      <c r="I68" s="190"/>
      <c r="J68" s="191">
        <f>J96</f>
        <v>0</v>
      </c>
      <c r="K68" s="187"/>
      <c r="L68" s="192"/>
      <c r="S68" s="9"/>
      <c r="T68" s="9"/>
      <c r="U68" s="9"/>
      <c r="V68" s="9"/>
      <c r="W68" s="9"/>
      <c r="X68" s="9"/>
      <c r="Y68" s="9"/>
      <c r="Z68" s="9"/>
      <c r="AA68" s="9"/>
      <c r="AB68" s="9"/>
      <c r="AC68" s="9"/>
      <c r="AD68" s="9"/>
      <c r="AE68" s="9"/>
    </row>
    <row r="69" hidden="1" s="10" customFormat="1" ht="19.92" customHeight="1">
      <c r="A69" s="10"/>
      <c r="B69" s="193"/>
      <c r="C69" s="125"/>
      <c r="D69" s="194" t="s">
        <v>1683</v>
      </c>
      <c r="E69" s="195"/>
      <c r="F69" s="195"/>
      <c r="G69" s="195"/>
      <c r="H69" s="195"/>
      <c r="I69" s="196"/>
      <c r="J69" s="197">
        <f>J97</f>
        <v>0</v>
      </c>
      <c r="K69" s="125"/>
      <c r="L69" s="198"/>
      <c r="S69" s="10"/>
      <c r="T69" s="10"/>
      <c r="U69" s="10"/>
      <c r="V69" s="10"/>
      <c r="W69" s="10"/>
      <c r="X69" s="10"/>
      <c r="Y69" s="10"/>
      <c r="Z69" s="10"/>
      <c r="AA69" s="10"/>
      <c r="AB69" s="10"/>
      <c r="AC69" s="10"/>
      <c r="AD69" s="10"/>
      <c r="AE69" s="10"/>
    </row>
    <row r="70" hidden="1" s="10" customFormat="1" ht="19.92" customHeight="1">
      <c r="A70" s="10"/>
      <c r="B70" s="193"/>
      <c r="C70" s="125"/>
      <c r="D70" s="194" t="s">
        <v>1684</v>
      </c>
      <c r="E70" s="195"/>
      <c r="F70" s="195"/>
      <c r="G70" s="195"/>
      <c r="H70" s="195"/>
      <c r="I70" s="196"/>
      <c r="J70" s="197">
        <f>J104</f>
        <v>0</v>
      </c>
      <c r="K70" s="125"/>
      <c r="L70" s="198"/>
      <c r="S70" s="10"/>
      <c r="T70" s="10"/>
      <c r="U70" s="10"/>
      <c r="V70" s="10"/>
      <c r="W70" s="10"/>
      <c r="X70" s="10"/>
      <c r="Y70" s="10"/>
      <c r="Z70" s="10"/>
      <c r="AA70" s="10"/>
      <c r="AB70" s="10"/>
      <c r="AC70" s="10"/>
      <c r="AD70" s="10"/>
      <c r="AE70" s="10"/>
    </row>
    <row r="71" hidden="1" s="10" customFormat="1" ht="19.92" customHeight="1">
      <c r="A71" s="10"/>
      <c r="B71" s="193"/>
      <c r="C71" s="125"/>
      <c r="D71" s="194" t="s">
        <v>1685</v>
      </c>
      <c r="E71" s="195"/>
      <c r="F71" s="195"/>
      <c r="G71" s="195"/>
      <c r="H71" s="195"/>
      <c r="I71" s="196"/>
      <c r="J71" s="197">
        <f>J108</f>
        <v>0</v>
      </c>
      <c r="K71" s="125"/>
      <c r="L71" s="198"/>
      <c r="S71" s="10"/>
      <c r="T71" s="10"/>
      <c r="U71" s="10"/>
      <c r="V71" s="10"/>
      <c r="W71" s="10"/>
      <c r="X71" s="10"/>
      <c r="Y71" s="10"/>
      <c r="Z71" s="10"/>
      <c r="AA71" s="10"/>
      <c r="AB71" s="10"/>
      <c r="AC71" s="10"/>
      <c r="AD71" s="10"/>
      <c r="AE71" s="10"/>
    </row>
    <row r="72" hidden="1" s="2" customFormat="1" ht="21.84" customHeight="1">
      <c r="A72" s="38"/>
      <c r="B72" s="39"/>
      <c r="C72" s="40"/>
      <c r="D72" s="40"/>
      <c r="E72" s="40"/>
      <c r="F72" s="40"/>
      <c r="G72" s="40"/>
      <c r="H72" s="40"/>
      <c r="I72" s="147"/>
      <c r="J72" s="40"/>
      <c r="K72" s="40"/>
      <c r="L72" s="148"/>
      <c r="S72" s="38"/>
      <c r="T72" s="38"/>
      <c r="U72" s="38"/>
      <c r="V72" s="38"/>
      <c r="W72" s="38"/>
      <c r="X72" s="38"/>
      <c r="Y72" s="38"/>
      <c r="Z72" s="38"/>
      <c r="AA72" s="38"/>
      <c r="AB72" s="38"/>
      <c r="AC72" s="38"/>
      <c r="AD72" s="38"/>
      <c r="AE72" s="38"/>
    </row>
    <row r="73" hidden="1" s="2" customFormat="1" ht="6.96" customHeight="1">
      <c r="A73" s="38"/>
      <c r="B73" s="59"/>
      <c r="C73" s="60"/>
      <c r="D73" s="60"/>
      <c r="E73" s="60"/>
      <c r="F73" s="60"/>
      <c r="G73" s="60"/>
      <c r="H73" s="60"/>
      <c r="I73" s="176"/>
      <c r="J73" s="60"/>
      <c r="K73" s="60"/>
      <c r="L73" s="148"/>
      <c r="S73" s="38"/>
      <c r="T73" s="38"/>
      <c r="U73" s="38"/>
      <c r="V73" s="38"/>
      <c r="W73" s="38"/>
      <c r="X73" s="38"/>
      <c r="Y73" s="38"/>
      <c r="Z73" s="38"/>
      <c r="AA73" s="38"/>
      <c r="AB73" s="38"/>
      <c r="AC73" s="38"/>
      <c r="AD73" s="38"/>
      <c r="AE73" s="38"/>
    </row>
    <row r="74" hidden="1"/>
    <row r="75" hidden="1"/>
    <row r="76" hidden="1"/>
    <row r="77" s="2" customFormat="1" ht="6.96" customHeight="1">
      <c r="A77" s="38"/>
      <c r="B77" s="61"/>
      <c r="C77" s="62"/>
      <c r="D77" s="62"/>
      <c r="E77" s="62"/>
      <c r="F77" s="62"/>
      <c r="G77" s="62"/>
      <c r="H77" s="62"/>
      <c r="I77" s="179"/>
      <c r="J77" s="62"/>
      <c r="K77" s="62"/>
      <c r="L77" s="148"/>
      <c r="S77" s="38"/>
      <c r="T77" s="38"/>
      <c r="U77" s="38"/>
      <c r="V77" s="38"/>
      <c r="W77" s="38"/>
      <c r="X77" s="38"/>
      <c r="Y77" s="38"/>
      <c r="Z77" s="38"/>
      <c r="AA77" s="38"/>
      <c r="AB77" s="38"/>
      <c r="AC77" s="38"/>
      <c r="AD77" s="38"/>
      <c r="AE77" s="38"/>
    </row>
    <row r="78" s="2" customFormat="1" ht="24.96" customHeight="1">
      <c r="A78" s="38"/>
      <c r="B78" s="39"/>
      <c r="C78" s="23" t="s">
        <v>189</v>
      </c>
      <c r="D78" s="40"/>
      <c r="E78" s="40"/>
      <c r="F78" s="40"/>
      <c r="G78" s="40"/>
      <c r="H78" s="40"/>
      <c r="I78" s="147"/>
      <c r="J78" s="40"/>
      <c r="K78" s="40"/>
      <c r="L78" s="148"/>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147"/>
      <c r="J79" s="40"/>
      <c r="K79" s="40"/>
      <c r="L79" s="148"/>
      <c r="S79" s="38"/>
      <c r="T79" s="38"/>
      <c r="U79" s="38"/>
      <c r="V79" s="38"/>
      <c r="W79" s="38"/>
      <c r="X79" s="38"/>
      <c r="Y79" s="38"/>
      <c r="Z79" s="38"/>
      <c r="AA79" s="38"/>
      <c r="AB79" s="38"/>
      <c r="AC79" s="38"/>
      <c r="AD79" s="38"/>
      <c r="AE79" s="38"/>
    </row>
    <row r="80" s="2" customFormat="1" ht="12" customHeight="1">
      <c r="A80" s="38"/>
      <c r="B80" s="39"/>
      <c r="C80" s="32" t="s">
        <v>16</v>
      </c>
      <c r="D80" s="40"/>
      <c r="E80" s="40"/>
      <c r="F80" s="40"/>
      <c r="G80" s="40"/>
      <c r="H80" s="40"/>
      <c r="I80" s="147"/>
      <c r="J80" s="40"/>
      <c r="K80" s="40"/>
      <c r="L80" s="148"/>
      <c r="S80" s="38"/>
      <c r="T80" s="38"/>
      <c r="U80" s="38"/>
      <c r="V80" s="38"/>
      <c r="W80" s="38"/>
      <c r="X80" s="38"/>
      <c r="Y80" s="38"/>
      <c r="Z80" s="38"/>
      <c r="AA80" s="38"/>
      <c r="AB80" s="38"/>
      <c r="AC80" s="38"/>
      <c r="AD80" s="38"/>
      <c r="AE80" s="38"/>
    </row>
    <row r="81" s="2" customFormat="1" ht="16.5" customHeight="1">
      <c r="A81" s="38"/>
      <c r="B81" s="39"/>
      <c r="C81" s="40"/>
      <c r="D81" s="40"/>
      <c r="E81" s="180" t="str">
        <f>E7</f>
        <v>Oprava trati v úseku Velké Březno - Boletice n/L km 440,200 - 443,320</v>
      </c>
      <c r="F81" s="32"/>
      <c r="G81" s="32"/>
      <c r="H81" s="32"/>
      <c r="I81" s="147"/>
      <c r="J81" s="40"/>
      <c r="K81" s="40"/>
      <c r="L81" s="148"/>
      <c r="S81" s="38"/>
      <c r="T81" s="38"/>
      <c r="U81" s="38"/>
      <c r="V81" s="38"/>
      <c r="W81" s="38"/>
      <c r="X81" s="38"/>
      <c r="Y81" s="38"/>
      <c r="Z81" s="38"/>
      <c r="AA81" s="38"/>
      <c r="AB81" s="38"/>
      <c r="AC81" s="38"/>
      <c r="AD81" s="38"/>
      <c r="AE81" s="38"/>
    </row>
    <row r="82" s="1" customFormat="1" ht="12" customHeight="1">
      <c r="B82" s="21"/>
      <c r="C82" s="32" t="s">
        <v>179</v>
      </c>
      <c r="D82" s="22"/>
      <c r="E82" s="22"/>
      <c r="F82" s="22"/>
      <c r="G82" s="22"/>
      <c r="H82" s="22"/>
      <c r="I82" s="139"/>
      <c r="J82" s="22"/>
      <c r="K82" s="22"/>
      <c r="L82" s="20"/>
    </row>
    <row r="83" s="1" customFormat="1" ht="16.5" customHeight="1">
      <c r="B83" s="21"/>
      <c r="C83" s="22"/>
      <c r="D83" s="22"/>
      <c r="E83" s="180" t="s">
        <v>988</v>
      </c>
      <c r="F83" s="22"/>
      <c r="G83" s="22"/>
      <c r="H83" s="22"/>
      <c r="I83" s="139"/>
      <c r="J83" s="22"/>
      <c r="K83" s="22"/>
      <c r="L83" s="20"/>
    </row>
    <row r="84" s="1" customFormat="1" ht="12" customHeight="1">
      <c r="B84" s="21"/>
      <c r="C84" s="32" t="s">
        <v>181</v>
      </c>
      <c r="D84" s="22"/>
      <c r="E84" s="22"/>
      <c r="F84" s="22"/>
      <c r="G84" s="22"/>
      <c r="H84" s="22"/>
      <c r="I84" s="139"/>
      <c r="J84" s="22"/>
      <c r="K84" s="22"/>
      <c r="L84" s="20"/>
    </row>
    <row r="85" s="2" customFormat="1" ht="16.5" customHeight="1">
      <c r="A85" s="38"/>
      <c r="B85" s="39"/>
      <c r="C85" s="40"/>
      <c r="D85" s="40"/>
      <c r="E85" s="290" t="s">
        <v>1901</v>
      </c>
      <c r="F85" s="40"/>
      <c r="G85" s="40"/>
      <c r="H85" s="40"/>
      <c r="I85" s="147"/>
      <c r="J85" s="40"/>
      <c r="K85" s="40"/>
      <c r="L85" s="148"/>
      <c r="S85" s="38"/>
      <c r="T85" s="38"/>
      <c r="U85" s="38"/>
      <c r="V85" s="38"/>
      <c r="W85" s="38"/>
      <c r="X85" s="38"/>
      <c r="Y85" s="38"/>
      <c r="Z85" s="38"/>
      <c r="AA85" s="38"/>
      <c r="AB85" s="38"/>
      <c r="AC85" s="38"/>
      <c r="AD85" s="38"/>
      <c r="AE85" s="38"/>
    </row>
    <row r="86" s="2" customFormat="1" ht="12" customHeight="1">
      <c r="A86" s="38"/>
      <c r="B86" s="39"/>
      <c r="C86" s="32" t="s">
        <v>470</v>
      </c>
      <c r="D86" s="40"/>
      <c r="E86" s="40"/>
      <c r="F86" s="40"/>
      <c r="G86" s="40"/>
      <c r="H86" s="40"/>
      <c r="I86" s="147"/>
      <c r="J86" s="40"/>
      <c r="K86" s="40"/>
      <c r="L86" s="148"/>
      <c r="S86" s="38"/>
      <c r="T86" s="38"/>
      <c r="U86" s="38"/>
      <c r="V86" s="38"/>
      <c r="W86" s="38"/>
      <c r="X86" s="38"/>
      <c r="Y86" s="38"/>
      <c r="Z86" s="38"/>
      <c r="AA86" s="38"/>
      <c r="AB86" s="38"/>
      <c r="AC86" s="38"/>
      <c r="AD86" s="38"/>
      <c r="AE86" s="38"/>
    </row>
    <row r="87" s="2" customFormat="1" ht="16.5" customHeight="1">
      <c r="A87" s="38"/>
      <c r="B87" s="39"/>
      <c r="C87" s="40"/>
      <c r="D87" s="40"/>
      <c r="E87" s="69" t="str">
        <f>E13</f>
        <v>002 - VRN</v>
      </c>
      <c r="F87" s="40"/>
      <c r="G87" s="40"/>
      <c r="H87" s="40"/>
      <c r="I87" s="147"/>
      <c r="J87" s="40"/>
      <c r="K87" s="40"/>
      <c r="L87" s="148"/>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7"/>
      <c r="J88" s="40"/>
      <c r="K88" s="40"/>
      <c r="L88" s="148"/>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F16</f>
        <v>trať 073</v>
      </c>
      <c r="G89" s="40"/>
      <c r="H89" s="40"/>
      <c r="I89" s="150" t="s">
        <v>23</v>
      </c>
      <c r="J89" s="72" t="str">
        <f>IF(J16="","",J16)</f>
        <v>14. 2. 2020</v>
      </c>
      <c r="K89" s="40"/>
      <c r="L89" s="148"/>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7"/>
      <c r="J90" s="40"/>
      <c r="K90" s="40"/>
      <c r="L90" s="148"/>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E19</f>
        <v>Správa železnic, OŘ ÚNL</v>
      </c>
      <c r="G91" s="40"/>
      <c r="H91" s="40"/>
      <c r="I91" s="150" t="s">
        <v>33</v>
      </c>
      <c r="J91" s="36" t="str">
        <f>E25</f>
        <v xml:space="preserve"> </v>
      </c>
      <c r="K91" s="40"/>
      <c r="L91" s="148"/>
      <c r="S91" s="38"/>
      <c r="T91" s="38"/>
      <c r="U91" s="38"/>
      <c r="V91" s="38"/>
      <c r="W91" s="38"/>
      <c r="X91" s="38"/>
      <c r="Y91" s="38"/>
      <c r="Z91" s="38"/>
      <c r="AA91" s="38"/>
      <c r="AB91" s="38"/>
      <c r="AC91" s="38"/>
      <c r="AD91" s="38"/>
      <c r="AE91" s="38"/>
    </row>
    <row r="92" s="2" customFormat="1" ht="15.15" customHeight="1">
      <c r="A92" s="38"/>
      <c r="B92" s="39"/>
      <c r="C92" s="32" t="s">
        <v>31</v>
      </c>
      <c r="D92" s="40"/>
      <c r="E92" s="40"/>
      <c r="F92" s="27" t="str">
        <f>IF(E22="","",E22)</f>
        <v>Vyplň údaj</v>
      </c>
      <c r="G92" s="40"/>
      <c r="H92" s="40"/>
      <c r="I92" s="150" t="s">
        <v>36</v>
      </c>
      <c r="J92" s="36" t="str">
        <f>E28</f>
        <v>Věra Trnková</v>
      </c>
      <c r="K92" s="40"/>
      <c r="L92" s="148"/>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7"/>
      <c r="J93" s="40"/>
      <c r="K93" s="40"/>
      <c r="L93" s="148"/>
      <c r="S93" s="38"/>
      <c r="T93" s="38"/>
      <c r="U93" s="38"/>
      <c r="V93" s="38"/>
      <c r="W93" s="38"/>
      <c r="X93" s="38"/>
      <c r="Y93" s="38"/>
      <c r="Z93" s="38"/>
      <c r="AA93" s="38"/>
      <c r="AB93" s="38"/>
      <c r="AC93" s="38"/>
      <c r="AD93" s="38"/>
      <c r="AE93" s="38"/>
    </row>
    <row r="94" s="11" customFormat="1" ht="29.28" customHeight="1">
      <c r="A94" s="199"/>
      <c r="B94" s="200"/>
      <c r="C94" s="201" t="s">
        <v>190</v>
      </c>
      <c r="D94" s="202" t="s">
        <v>59</v>
      </c>
      <c r="E94" s="202" t="s">
        <v>55</v>
      </c>
      <c r="F94" s="202" t="s">
        <v>56</v>
      </c>
      <c r="G94" s="202" t="s">
        <v>191</v>
      </c>
      <c r="H94" s="202" t="s">
        <v>192</v>
      </c>
      <c r="I94" s="203" t="s">
        <v>193</v>
      </c>
      <c r="J94" s="202" t="s">
        <v>185</v>
      </c>
      <c r="K94" s="204" t="s">
        <v>194</v>
      </c>
      <c r="L94" s="205"/>
      <c r="M94" s="92" t="s">
        <v>19</v>
      </c>
      <c r="N94" s="93" t="s">
        <v>44</v>
      </c>
      <c r="O94" s="93" t="s">
        <v>195</v>
      </c>
      <c r="P94" s="93" t="s">
        <v>196</v>
      </c>
      <c r="Q94" s="93" t="s">
        <v>197</v>
      </c>
      <c r="R94" s="93" t="s">
        <v>198</v>
      </c>
      <c r="S94" s="93" t="s">
        <v>199</v>
      </c>
      <c r="T94" s="94" t="s">
        <v>200</v>
      </c>
      <c r="U94" s="199"/>
      <c r="V94" s="199"/>
      <c r="W94" s="199"/>
      <c r="X94" s="199"/>
      <c r="Y94" s="199"/>
      <c r="Z94" s="199"/>
      <c r="AA94" s="199"/>
      <c r="AB94" s="199"/>
      <c r="AC94" s="199"/>
      <c r="AD94" s="199"/>
      <c r="AE94" s="199"/>
    </row>
    <row r="95" s="2" customFormat="1" ht="22.8" customHeight="1">
      <c r="A95" s="38"/>
      <c r="B95" s="39"/>
      <c r="C95" s="99" t="s">
        <v>201</v>
      </c>
      <c r="D95" s="40"/>
      <c r="E95" s="40"/>
      <c r="F95" s="40"/>
      <c r="G95" s="40"/>
      <c r="H95" s="40"/>
      <c r="I95" s="147"/>
      <c r="J95" s="206">
        <f>BK95</f>
        <v>0</v>
      </c>
      <c r="K95" s="40"/>
      <c r="L95" s="44"/>
      <c r="M95" s="95"/>
      <c r="N95" s="207"/>
      <c r="O95" s="96"/>
      <c r="P95" s="208">
        <f>P96</f>
        <v>0</v>
      </c>
      <c r="Q95" s="96"/>
      <c r="R95" s="208">
        <f>R96</f>
        <v>0</v>
      </c>
      <c r="S95" s="96"/>
      <c r="T95" s="209">
        <f>T96</f>
        <v>0</v>
      </c>
      <c r="U95" s="38"/>
      <c r="V95" s="38"/>
      <c r="W95" s="38"/>
      <c r="X95" s="38"/>
      <c r="Y95" s="38"/>
      <c r="Z95" s="38"/>
      <c r="AA95" s="38"/>
      <c r="AB95" s="38"/>
      <c r="AC95" s="38"/>
      <c r="AD95" s="38"/>
      <c r="AE95" s="38"/>
      <c r="AT95" s="17" t="s">
        <v>73</v>
      </c>
      <c r="AU95" s="17" t="s">
        <v>186</v>
      </c>
      <c r="BK95" s="210">
        <f>BK96</f>
        <v>0</v>
      </c>
    </row>
    <row r="96" s="12" customFormat="1" ht="25.92" customHeight="1">
      <c r="A96" s="12"/>
      <c r="B96" s="211"/>
      <c r="C96" s="212"/>
      <c r="D96" s="213" t="s">
        <v>73</v>
      </c>
      <c r="E96" s="214" t="s">
        <v>119</v>
      </c>
      <c r="F96" s="214" t="s">
        <v>940</v>
      </c>
      <c r="G96" s="212"/>
      <c r="H96" s="212"/>
      <c r="I96" s="215"/>
      <c r="J96" s="216">
        <f>BK96</f>
        <v>0</v>
      </c>
      <c r="K96" s="212"/>
      <c r="L96" s="217"/>
      <c r="M96" s="218"/>
      <c r="N96" s="219"/>
      <c r="O96" s="219"/>
      <c r="P96" s="220">
        <f>P97+P104+P108</f>
        <v>0</v>
      </c>
      <c r="Q96" s="219"/>
      <c r="R96" s="220">
        <f>R97+R104+R108</f>
        <v>0</v>
      </c>
      <c r="S96" s="219"/>
      <c r="T96" s="221">
        <f>T97+T104+T108</f>
        <v>0</v>
      </c>
      <c r="U96" s="12"/>
      <c r="V96" s="12"/>
      <c r="W96" s="12"/>
      <c r="X96" s="12"/>
      <c r="Y96" s="12"/>
      <c r="Z96" s="12"/>
      <c r="AA96" s="12"/>
      <c r="AB96" s="12"/>
      <c r="AC96" s="12"/>
      <c r="AD96" s="12"/>
      <c r="AE96" s="12"/>
      <c r="AR96" s="222" t="s">
        <v>205</v>
      </c>
      <c r="AT96" s="223" t="s">
        <v>73</v>
      </c>
      <c r="AU96" s="223" t="s">
        <v>74</v>
      </c>
      <c r="AY96" s="222" t="s">
        <v>204</v>
      </c>
      <c r="BK96" s="224">
        <f>BK97+BK104+BK108</f>
        <v>0</v>
      </c>
    </row>
    <row r="97" s="12" customFormat="1" ht="22.8" customHeight="1">
      <c r="A97" s="12"/>
      <c r="B97" s="211"/>
      <c r="C97" s="212"/>
      <c r="D97" s="213" t="s">
        <v>73</v>
      </c>
      <c r="E97" s="225" t="s">
        <v>1686</v>
      </c>
      <c r="F97" s="225" t="s">
        <v>1687</v>
      </c>
      <c r="G97" s="212"/>
      <c r="H97" s="212"/>
      <c r="I97" s="215"/>
      <c r="J97" s="226">
        <f>BK97</f>
        <v>0</v>
      </c>
      <c r="K97" s="212"/>
      <c r="L97" s="217"/>
      <c r="M97" s="218"/>
      <c r="N97" s="219"/>
      <c r="O97" s="219"/>
      <c r="P97" s="220">
        <f>SUM(P98:P103)</f>
        <v>0</v>
      </c>
      <c r="Q97" s="219"/>
      <c r="R97" s="220">
        <f>SUM(R98:R103)</f>
        <v>0</v>
      </c>
      <c r="S97" s="219"/>
      <c r="T97" s="221">
        <f>SUM(T98:T103)</f>
        <v>0</v>
      </c>
      <c r="U97" s="12"/>
      <c r="V97" s="12"/>
      <c r="W97" s="12"/>
      <c r="X97" s="12"/>
      <c r="Y97" s="12"/>
      <c r="Z97" s="12"/>
      <c r="AA97" s="12"/>
      <c r="AB97" s="12"/>
      <c r="AC97" s="12"/>
      <c r="AD97" s="12"/>
      <c r="AE97" s="12"/>
      <c r="AR97" s="222" t="s">
        <v>205</v>
      </c>
      <c r="AT97" s="223" t="s">
        <v>73</v>
      </c>
      <c r="AU97" s="223" t="s">
        <v>81</v>
      </c>
      <c r="AY97" s="222" t="s">
        <v>204</v>
      </c>
      <c r="BK97" s="224">
        <f>SUM(BK98:BK103)</f>
        <v>0</v>
      </c>
    </row>
    <row r="98" s="2" customFormat="1" ht="16.5" customHeight="1">
      <c r="A98" s="38"/>
      <c r="B98" s="39"/>
      <c r="C98" s="227" t="s">
        <v>81</v>
      </c>
      <c r="D98" s="227" t="s">
        <v>207</v>
      </c>
      <c r="E98" s="228" t="s">
        <v>1688</v>
      </c>
      <c r="F98" s="229" t="s">
        <v>1689</v>
      </c>
      <c r="G98" s="230" t="s">
        <v>943</v>
      </c>
      <c r="H98" s="231">
        <v>1</v>
      </c>
      <c r="I98" s="232"/>
      <c r="J98" s="233">
        <f>ROUND(I98*H98,2)</f>
        <v>0</v>
      </c>
      <c r="K98" s="229" t="s">
        <v>1006</v>
      </c>
      <c r="L98" s="44"/>
      <c r="M98" s="234" t="s">
        <v>19</v>
      </c>
      <c r="N98" s="235" t="s">
        <v>45</v>
      </c>
      <c r="O98" s="84"/>
      <c r="P98" s="236">
        <f>O98*H98</f>
        <v>0</v>
      </c>
      <c r="Q98" s="236">
        <v>0</v>
      </c>
      <c r="R98" s="236">
        <f>Q98*H98</f>
        <v>0</v>
      </c>
      <c r="S98" s="236">
        <v>0</v>
      </c>
      <c r="T98" s="237">
        <f>S98*H98</f>
        <v>0</v>
      </c>
      <c r="U98" s="38"/>
      <c r="V98" s="38"/>
      <c r="W98" s="38"/>
      <c r="X98" s="38"/>
      <c r="Y98" s="38"/>
      <c r="Z98" s="38"/>
      <c r="AA98" s="38"/>
      <c r="AB98" s="38"/>
      <c r="AC98" s="38"/>
      <c r="AD98" s="38"/>
      <c r="AE98" s="38"/>
      <c r="AR98" s="238" t="s">
        <v>1690</v>
      </c>
      <c r="AT98" s="238" t="s">
        <v>207</v>
      </c>
      <c r="AU98" s="238" t="s">
        <v>83</v>
      </c>
      <c r="AY98" s="17" t="s">
        <v>204</v>
      </c>
      <c r="BE98" s="239">
        <f>IF(N98="základní",J98,0)</f>
        <v>0</v>
      </c>
      <c r="BF98" s="239">
        <f>IF(N98="snížená",J98,0)</f>
        <v>0</v>
      </c>
      <c r="BG98" s="239">
        <f>IF(N98="zákl. přenesená",J98,0)</f>
        <v>0</v>
      </c>
      <c r="BH98" s="239">
        <f>IF(N98="sníž. přenesená",J98,0)</f>
        <v>0</v>
      </c>
      <c r="BI98" s="239">
        <f>IF(N98="nulová",J98,0)</f>
        <v>0</v>
      </c>
      <c r="BJ98" s="17" t="s">
        <v>81</v>
      </c>
      <c r="BK98" s="239">
        <f>ROUND(I98*H98,2)</f>
        <v>0</v>
      </c>
      <c r="BL98" s="17" t="s">
        <v>1690</v>
      </c>
      <c r="BM98" s="238" t="s">
        <v>1952</v>
      </c>
    </row>
    <row r="99" s="2" customFormat="1">
      <c r="A99" s="38"/>
      <c r="B99" s="39"/>
      <c r="C99" s="40"/>
      <c r="D99" s="240" t="s">
        <v>213</v>
      </c>
      <c r="E99" s="40"/>
      <c r="F99" s="241" t="s">
        <v>1689</v>
      </c>
      <c r="G99" s="40"/>
      <c r="H99" s="40"/>
      <c r="I99" s="147"/>
      <c r="J99" s="40"/>
      <c r="K99" s="40"/>
      <c r="L99" s="44"/>
      <c r="M99" s="242"/>
      <c r="N99" s="243"/>
      <c r="O99" s="84"/>
      <c r="P99" s="84"/>
      <c r="Q99" s="84"/>
      <c r="R99" s="84"/>
      <c r="S99" s="84"/>
      <c r="T99" s="85"/>
      <c r="U99" s="38"/>
      <c r="V99" s="38"/>
      <c r="W99" s="38"/>
      <c r="X99" s="38"/>
      <c r="Y99" s="38"/>
      <c r="Z99" s="38"/>
      <c r="AA99" s="38"/>
      <c r="AB99" s="38"/>
      <c r="AC99" s="38"/>
      <c r="AD99" s="38"/>
      <c r="AE99" s="38"/>
      <c r="AT99" s="17" t="s">
        <v>213</v>
      </c>
      <c r="AU99" s="17" t="s">
        <v>83</v>
      </c>
    </row>
    <row r="100" s="2" customFormat="1">
      <c r="A100" s="38"/>
      <c r="B100" s="39"/>
      <c r="C100" s="40"/>
      <c r="D100" s="240" t="s">
        <v>240</v>
      </c>
      <c r="E100" s="40"/>
      <c r="F100" s="244" t="s">
        <v>1692</v>
      </c>
      <c r="G100" s="40"/>
      <c r="H100" s="40"/>
      <c r="I100" s="147"/>
      <c r="J100" s="40"/>
      <c r="K100" s="40"/>
      <c r="L100" s="44"/>
      <c r="M100" s="242"/>
      <c r="N100" s="243"/>
      <c r="O100" s="84"/>
      <c r="P100" s="84"/>
      <c r="Q100" s="84"/>
      <c r="R100" s="84"/>
      <c r="S100" s="84"/>
      <c r="T100" s="85"/>
      <c r="U100" s="38"/>
      <c r="V100" s="38"/>
      <c r="W100" s="38"/>
      <c r="X100" s="38"/>
      <c r="Y100" s="38"/>
      <c r="Z100" s="38"/>
      <c r="AA100" s="38"/>
      <c r="AB100" s="38"/>
      <c r="AC100" s="38"/>
      <c r="AD100" s="38"/>
      <c r="AE100" s="38"/>
      <c r="AT100" s="17" t="s">
        <v>240</v>
      </c>
      <c r="AU100" s="17" t="s">
        <v>83</v>
      </c>
    </row>
    <row r="101" s="2" customFormat="1" ht="16.5" customHeight="1">
      <c r="A101" s="38"/>
      <c r="B101" s="39"/>
      <c r="C101" s="227" t="s">
        <v>83</v>
      </c>
      <c r="D101" s="227" t="s">
        <v>207</v>
      </c>
      <c r="E101" s="228" t="s">
        <v>1693</v>
      </c>
      <c r="F101" s="229" t="s">
        <v>1694</v>
      </c>
      <c r="G101" s="230" t="s">
        <v>943</v>
      </c>
      <c r="H101" s="231">
        <v>1</v>
      </c>
      <c r="I101" s="232"/>
      <c r="J101" s="233">
        <f>ROUND(I101*H101,2)</f>
        <v>0</v>
      </c>
      <c r="K101" s="229" t="s">
        <v>1006</v>
      </c>
      <c r="L101" s="44"/>
      <c r="M101" s="234" t="s">
        <v>19</v>
      </c>
      <c r="N101" s="235" t="s">
        <v>45</v>
      </c>
      <c r="O101" s="84"/>
      <c r="P101" s="236">
        <f>O101*H101</f>
        <v>0</v>
      </c>
      <c r="Q101" s="236">
        <v>0</v>
      </c>
      <c r="R101" s="236">
        <f>Q101*H101</f>
        <v>0</v>
      </c>
      <c r="S101" s="236">
        <v>0</v>
      </c>
      <c r="T101" s="237">
        <f>S101*H101</f>
        <v>0</v>
      </c>
      <c r="U101" s="38"/>
      <c r="V101" s="38"/>
      <c r="W101" s="38"/>
      <c r="X101" s="38"/>
      <c r="Y101" s="38"/>
      <c r="Z101" s="38"/>
      <c r="AA101" s="38"/>
      <c r="AB101" s="38"/>
      <c r="AC101" s="38"/>
      <c r="AD101" s="38"/>
      <c r="AE101" s="38"/>
      <c r="AR101" s="238" t="s">
        <v>1690</v>
      </c>
      <c r="AT101" s="238" t="s">
        <v>207</v>
      </c>
      <c r="AU101" s="238" t="s">
        <v>83</v>
      </c>
      <c r="AY101" s="17" t="s">
        <v>204</v>
      </c>
      <c r="BE101" s="239">
        <f>IF(N101="základní",J101,0)</f>
        <v>0</v>
      </c>
      <c r="BF101" s="239">
        <f>IF(N101="snížená",J101,0)</f>
        <v>0</v>
      </c>
      <c r="BG101" s="239">
        <f>IF(N101="zákl. přenesená",J101,0)</f>
        <v>0</v>
      </c>
      <c r="BH101" s="239">
        <f>IF(N101="sníž. přenesená",J101,0)</f>
        <v>0</v>
      </c>
      <c r="BI101" s="239">
        <f>IF(N101="nulová",J101,0)</f>
        <v>0</v>
      </c>
      <c r="BJ101" s="17" t="s">
        <v>81</v>
      </c>
      <c r="BK101" s="239">
        <f>ROUND(I101*H101,2)</f>
        <v>0</v>
      </c>
      <c r="BL101" s="17" t="s">
        <v>1690</v>
      </c>
      <c r="BM101" s="238" t="s">
        <v>1953</v>
      </c>
    </row>
    <row r="102" s="2" customFormat="1">
      <c r="A102" s="38"/>
      <c r="B102" s="39"/>
      <c r="C102" s="40"/>
      <c r="D102" s="240" t="s">
        <v>213</v>
      </c>
      <c r="E102" s="40"/>
      <c r="F102" s="241" t="s">
        <v>1694</v>
      </c>
      <c r="G102" s="40"/>
      <c r="H102" s="40"/>
      <c r="I102" s="147"/>
      <c r="J102" s="40"/>
      <c r="K102" s="40"/>
      <c r="L102" s="44"/>
      <c r="M102" s="242"/>
      <c r="N102" s="243"/>
      <c r="O102" s="84"/>
      <c r="P102" s="84"/>
      <c r="Q102" s="84"/>
      <c r="R102" s="84"/>
      <c r="S102" s="84"/>
      <c r="T102" s="85"/>
      <c r="U102" s="38"/>
      <c r="V102" s="38"/>
      <c r="W102" s="38"/>
      <c r="X102" s="38"/>
      <c r="Y102" s="38"/>
      <c r="Z102" s="38"/>
      <c r="AA102" s="38"/>
      <c r="AB102" s="38"/>
      <c r="AC102" s="38"/>
      <c r="AD102" s="38"/>
      <c r="AE102" s="38"/>
      <c r="AT102" s="17" t="s">
        <v>213</v>
      </c>
      <c r="AU102" s="17" t="s">
        <v>83</v>
      </c>
    </row>
    <row r="103" s="2" customFormat="1">
      <c r="A103" s="38"/>
      <c r="B103" s="39"/>
      <c r="C103" s="40"/>
      <c r="D103" s="240" t="s">
        <v>240</v>
      </c>
      <c r="E103" s="40"/>
      <c r="F103" s="244" t="s">
        <v>1954</v>
      </c>
      <c r="G103" s="40"/>
      <c r="H103" s="40"/>
      <c r="I103" s="147"/>
      <c r="J103" s="40"/>
      <c r="K103" s="40"/>
      <c r="L103" s="44"/>
      <c r="M103" s="242"/>
      <c r="N103" s="243"/>
      <c r="O103" s="84"/>
      <c r="P103" s="84"/>
      <c r="Q103" s="84"/>
      <c r="R103" s="84"/>
      <c r="S103" s="84"/>
      <c r="T103" s="85"/>
      <c r="U103" s="38"/>
      <c r="V103" s="38"/>
      <c r="W103" s="38"/>
      <c r="X103" s="38"/>
      <c r="Y103" s="38"/>
      <c r="Z103" s="38"/>
      <c r="AA103" s="38"/>
      <c r="AB103" s="38"/>
      <c r="AC103" s="38"/>
      <c r="AD103" s="38"/>
      <c r="AE103" s="38"/>
      <c r="AT103" s="17" t="s">
        <v>240</v>
      </c>
      <c r="AU103" s="17" t="s">
        <v>83</v>
      </c>
    </row>
    <row r="104" s="12" customFormat="1" ht="22.8" customHeight="1">
      <c r="A104" s="12"/>
      <c r="B104" s="211"/>
      <c r="C104" s="212"/>
      <c r="D104" s="213" t="s">
        <v>73</v>
      </c>
      <c r="E104" s="225" t="s">
        <v>1697</v>
      </c>
      <c r="F104" s="225" t="s">
        <v>1698</v>
      </c>
      <c r="G104" s="212"/>
      <c r="H104" s="212"/>
      <c r="I104" s="215"/>
      <c r="J104" s="226">
        <f>BK104</f>
        <v>0</v>
      </c>
      <c r="K104" s="212"/>
      <c r="L104" s="217"/>
      <c r="M104" s="218"/>
      <c r="N104" s="219"/>
      <c r="O104" s="219"/>
      <c r="P104" s="220">
        <f>SUM(P105:P107)</f>
        <v>0</v>
      </c>
      <c r="Q104" s="219"/>
      <c r="R104" s="220">
        <f>SUM(R105:R107)</f>
        <v>0</v>
      </c>
      <c r="S104" s="219"/>
      <c r="T104" s="221">
        <f>SUM(T105:T107)</f>
        <v>0</v>
      </c>
      <c r="U104" s="12"/>
      <c r="V104" s="12"/>
      <c r="W104" s="12"/>
      <c r="X104" s="12"/>
      <c r="Y104" s="12"/>
      <c r="Z104" s="12"/>
      <c r="AA104" s="12"/>
      <c r="AB104" s="12"/>
      <c r="AC104" s="12"/>
      <c r="AD104" s="12"/>
      <c r="AE104" s="12"/>
      <c r="AR104" s="222" t="s">
        <v>205</v>
      </c>
      <c r="AT104" s="223" t="s">
        <v>73</v>
      </c>
      <c r="AU104" s="223" t="s">
        <v>81</v>
      </c>
      <c r="AY104" s="222" t="s">
        <v>204</v>
      </c>
      <c r="BK104" s="224">
        <f>SUM(BK105:BK107)</f>
        <v>0</v>
      </c>
    </row>
    <row r="105" s="2" customFormat="1" ht="16.5" customHeight="1">
      <c r="A105" s="38"/>
      <c r="B105" s="39"/>
      <c r="C105" s="227" t="s">
        <v>94</v>
      </c>
      <c r="D105" s="227" t="s">
        <v>207</v>
      </c>
      <c r="E105" s="228" t="s">
        <v>1699</v>
      </c>
      <c r="F105" s="229" t="s">
        <v>1698</v>
      </c>
      <c r="G105" s="230" t="s">
        <v>943</v>
      </c>
      <c r="H105" s="231">
        <v>1</v>
      </c>
      <c r="I105" s="232"/>
      <c r="J105" s="233">
        <f>ROUND(I105*H105,2)</f>
        <v>0</v>
      </c>
      <c r="K105" s="229" t="s">
        <v>1006</v>
      </c>
      <c r="L105" s="44"/>
      <c r="M105" s="234" t="s">
        <v>19</v>
      </c>
      <c r="N105" s="235" t="s">
        <v>45</v>
      </c>
      <c r="O105" s="84"/>
      <c r="P105" s="236">
        <f>O105*H105</f>
        <v>0</v>
      </c>
      <c r="Q105" s="236">
        <v>0</v>
      </c>
      <c r="R105" s="236">
        <f>Q105*H105</f>
        <v>0</v>
      </c>
      <c r="S105" s="236">
        <v>0</v>
      </c>
      <c r="T105" s="237">
        <f>S105*H105</f>
        <v>0</v>
      </c>
      <c r="U105" s="38"/>
      <c r="V105" s="38"/>
      <c r="W105" s="38"/>
      <c r="X105" s="38"/>
      <c r="Y105" s="38"/>
      <c r="Z105" s="38"/>
      <c r="AA105" s="38"/>
      <c r="AB105" s="38"/>
      <c r="AC105" s="38"/>
      <c r="AD105" s="38"/>
      <c r="AE105" s="38"/>
      <c r="AR105" s="238" t="s">
        <v>1690</v>
      </c>
      <c r="AT105" s="238" t="s">
        <v>207</v>
      </c>
      <c r="AU105" s="238" t="s">
        <v>83</v>
      </c>
      <c r="AY105" s="17" t="s">
        <v>204</v>
      </c>
      <c r="BE105" s="239">
        <f>IF(N105="základní",J105,0)</f>
        <v>0</v>
      </c>
      <c r="BF105" s="239">
        <f>IF(N105="snížená",J105,0)</f>
        <v>0</v>
      </c>
      <c r="BG105" s="239">
        <f>IF(N105="zákl. přenesená",J105,0)</f>
        <v>0</v>
      </c>
      <c r="BH105" s="239">
        <f>IF(N105="sníž. přenesená",J105,0)</f>
        <v>0</v>
      </c>
      <c r="BI105" s="239">
        <f>IF(N105="nulová",J105,0)</f>
        <v>0</v>
      </c>
      <c r="BJ105" s="17" t="s">
        <v>81</v>
      </c>
      <c r="BK105" s="239">
        <f>ROUND(I105*H105,2)</f>
        <v>0</v>
      </c>
      <c r="BL105" s="17" t="s">
        <v>1690</v>
      </c>
      <c r="BM105" s="238" t="s">
        <v>1955</v>
      </c>
    </row>
    <row r="106" s="2" customFormat="1">
      <c r="A106" s="38"/>
      <c r="B106" s="39"/>
      <c r="C106" s="40"/>
      <c r="D106" s="240" t="s">
        <v>213</v>
      </c>
      <c r="E106" s="40"/>
      <c r="F106" s="241" t="s">
        <v>1698</v>
      </c>
      <c r="G106" s="40"/>
      <c r="H106" s="40"/>
      <c r="I106" s="147"/>
      <c r="J106" s="40"/>
      <c r="K106" s="40"/>
      <c r="L106" s="44"/>
      <c r="M106" s="242"/>
      <c r="N106" s="243"/>
      <c r="O106" s="84"/>
      <c r="P106" s="84"/>
      <c r="Q106" s="84"/>
      <c r="R106" s="84"/>
      <c r="S106" s="84"/>
      <c r="T106" s="85"/>
      <c r="U106" s="38"/>
      <c r="V106" s="38"/>
      <c r="W106" s="38"/>
      <c r="X106" s="38"/>
      <c r="Y106" s="38"/>
      <c r="Z106" s="38"/>
      <c r="AA106" s="38"/>
      <c r="AB106" s="38"/>
      <c r="AC106" s="38"/>
      <c r="AD106" s="38"/>
      <c r="AE106" s="38"/>
      <c r="AT106" s="17" t="s">
        <v>213</v>
      </c>
      <c r="AU106" s="17" t="s">
        <v>83</v>
      </c>
    </row>
    <row r="107" s="2" customFormat="1">
      <c r="A107" s="38"/>
      <c r="B107" s="39"/>
      <c r="C107" s="40"/>
      <c r="D107" s="240" t="s">
        <v>240</v>
      </c>
      <c r="E107" s="40"/>
      <c r="F107" s="244" t="s">
        <v>1701</v>
      </c>
      <c r="G107" s="40"/>
      <c r="H107" s="40"/>
      <c r="I107" s="147"/>
      <c r="J107" s="40"/>
      <c r="K107" s="40"/>
      <c r="L107" s="44"/>
      <c r="M107" s="242"/>
      <c r="N107" s="243"/>
      <c r="O107" s="84"/>
      <c r="P107" s="84"/>
      <c r="Q107" s="84"/>
      <c r="R107" s="84"/>
      <c r="S107" s="84"/>
      <c r="T107" s="85"/>
      <c r="U107" s="38"/>
      <c r="V107" s="38"/>
      <c r="W107" s="38"/>
      <c r="X107" s="38"/>
      <c r="Y107" s="38"/>
      <c r="Z107" s="38"/>
      <c r="AA107" s="38"/>
      <c r="AB107" s="38"/>
      <c r="AC107" s="38"/>
      <c r="AD107" s="38"/>
      <c r="AE107" s="38"/>
      <c r="AT107" s="17" t="s">
        <v>240</v>
      </c>
      <c r="AU107" s="17" t="s">
        <v>83</v>
      </c>
    </row>
    <row r="108" s="12" customFormat="1" ht="22.8" customHeight="1">
      <c r="A108" s="12"/>
      <c r="B108" s="211"/>
      <c r="C108" s="212"/>
      <c r="D108" s="213" t="s">
        <v>73</v>
      </c>
      <c r="E108" s="225" t="s">
        <v>1702</v>
      </c>
      <c r="F108" s="225" t="s">
        <v>1703</v>
      </c>
      <c r="G108" s="212"/>
      <c r="H108" s="212"/>
      <c r="I108" s="215"/>
      <c r="J108" s="226">
        <f>BK108</f>
        <v>0</v>
      </c>
      <c r="K108" s="212"/>
      <c r="L108" s="217"/>
      <c r="M108" s="218"/>
      <c r="N108" s="219"/>
      <c r="O108" s="219"/>
      <c r="P108" s="220">
        <f>SUM(P109:P113)</f>
        <v>0</v>
      </c>
      <c r="Q108" s="219"/>
      <c r="R108" s="220">
        <f>SUM(R109:R113)</f>
        <v>0</v>
      </c>
      <c r="S108" s="219"/>
      <c r="T108" s="221">
        <f>SUM(T109:T113)</f>
        <v>0</v>
      </c>
      <c r="U108" s="12"/>
      <c r="V108" s="12"/>
      <c r="W108" s="12"/>
      <c r="X108" s="12"/>
      <c r="Y108" s="12"/>
      <c r="Z108" s="12"/>
      <c r="AA108" s="12"/>
      <c r="AB108" s="12"/>
      <c r="AC108" s="12"/>
      <c r="AD108" s="12"/>
      <c r="AE108" s="12"/>
      <c r="AR108" s="222" t="s">
        <v>205</v>
      </c>
      <c r="AT108" s="223" t="s">
        <v>73</v>
      </c>
      <c r="AU108" s="223" t="s">
        <v>81</v>
      </c>
      <c r="AY108" s="222" t="s">
        <v>204</v>
      </c>
      <c r="BK108" s="224">
        <f>SUM(BK109:BK113)</f>
        <v>0</v>
      </c>
    </row>
    <row r="109" s="2" customFormat="1" ht="16.5" customHeight="1">
      <c r="A109" s="38"/>
      <c r="B109" s="39"/>
      <c r="C109" s="227" t="s">
        <v>104</v>
      </c>
      <c r="D109" s="227" t="s">
        <v>207</v>
      </c>
      <c r="E109" s="228" t="s">
        <v>1704</v>
      </c>
      <c r="F109" s="229" t="s">
        <v>1705</v>
      </c>
      <c r="G109" s="230" t="s">
        <v>943</v>
      </c>
      <c r="H109" s="231">
        <v>1</v>
      </c>
      <c r="I109" s="232"/>
      <c r="J109" s="233">
        <f>ROUND(I109*H109,2)</f>
        <v>0</v>
      </c>
      <c r="K109" s="229" t="s">
        <v>1006</v>
      </c>
      <c r="L109" s="44"/>
      <c r="M109" s="234" t="s">
        <v>19</v>
      </c>
      <c r="N109" s="235" t="s">
        <v>45</v>
      </c>
      <c r="O109" s="84"/>
      <c r="P109" s="236">
        <f>O109*H109</f>
        <v>0</v>
      </c>
      <c r="Q109" s="236">
        <v>0</v>
      </c>
      <c r="R109" s="236">
        <f>Q109*H109</f>
        <v>0</v>
      </c>
      <c r="S109" s="236">
        <v>0</v>
      </c>
      <c r="T109" s="237">
        <f>S109*H109</f>
        <v>0</v>
      </c>
      <c r="U109" s="38"/>
      <c r="V109" s="38"/>
      <c r="W109" s="38"/>
      <c r="X109" s="38"/>
      <c r="Y109" s="38"/>
      <c r="Z109" s="38"/>
      <c r="AA109" s="38"/>
      <c r="AB109" s="38"/>
      <c r="AC109" s="38"/>
      <c r="AD109" s="38"/>
      <c r="AE109" s="38"/>
      <c r="AR109" s="238" t="s">
        <v>104</v>
      </c>
      <c r="AT109" s="238" t="s">
        <v>207</v>
      </c>
      <c r="AU109" s="238" t="s">
        <v>83</v>
      </c>
      <c r="AY109" s="17" t="s">
        <v>204</v>
      </c>
      <c r="BE109" s="239">
        <f>IF(N109="základní",J109,0)</f>
        <v>0</v>
      </c>
      <c r="BF109" s="239">
        <f>IF(N109="snížená",J109,0)</f>
        <v>0</v>
      </c>
      <c r="BG109" s="239">
        <f>IF(N109="zákl. přenesená",J109,0)</f>
        <v>0</v>
      </c>
      <c r="BH109" s="239">
        <f>IF(N109="sníž. přenesená",J109,0)</f>
        <v>0</v>
      </c>
      <c r="BI109" s="239">
        <f>IF(N109="nulová",J109,0)</f>
        <v>0</v>
      </c>
      <c r="BJ109" s="17" t="s">
        <v>81</v>
      </c>
      <c r="BK109" s="239">
        <f>ROUND(I109*H109,2)</f>
        <v>0</v>
      </c>
      <c r="BL109" s="17" t="s">
        <v>104</v>
      </c>
      <c r="BM109" s="238" t="s">
        <v>1956</v>
      </c>
    </row>
    <row r="110" s="2" customFormat="1">
      <c r="A110" s="38"/>
      <c r="B110" s="39"/>
      <c r="C110" s="40"/>
      <c r="D110" s="240" t="s">
        <v>213</v>
      </c>
      <c r="E110" s="40"/>
      <c r="F110" s="241" t="s">
        <v>1705</v>
      </c>
      <c r="G110" s="40"/>
      <c r="H110" s="40"/>
      <c r="I110" s="147"/>
      <c r="J110" s="40"/>
      <c r="K110" s="40"/>
      <c r="L110" s="44"/>
      <c r="M110" s="242"/>
      <c r="N110" s="243"/>
      <c r="O110" s="84"/>
      <c r="P110" s="84"/>
      <c r="Q110" s="84"/>
      <c r="R110" s="84"/>
      <c r="S110" s="84"/>
      <c r="T110" s="85"/>
      <c r="U110" s="38"/>
      <c r="V110" s="38"/>
      <c r="W110" s="38"/>
      <c r="X110" s="38"/>
      <c r="Y110" s="38"/>
      <c r="Z110" s="38"/>
      <c r="AA110" s="38"/>
      <c r="AB110" s="38"/>
      <c r="AC110" s="38"/>
      <c r="AD110" s="38"/>
      <c r="AE110" s="38"/>
      <c r="AT110" s="17" t="s">
        <v>213</v>
      </c>
      <c r="AU110" s="17" t="s">
        <v>83</v>
      </c>
    </row>
    <row r="111" s="2" customFormat="1">
      <c r="A111" s="38"/>
      <c r="B111" s="39"/>
      <c r="C111" s="40"/>
      <c r="D111" s="240" t="s">
        <v>240</v>
      </c>
      <c r="E111" s="40"/>
      <c r="F111" s="244" t="s">
        <v>1707</v>
      </c>
      <c r="G111" s="40"/>
      <c r="H111" s="40"/>
      <c r="I111" s="147"/>
      <c r="J111" s="40"/>
      <c r="K111" s="40"/>
      <c r="L111" s="44"/>
      <c r="M111" s="242"/>
      <c r="N111" s="243"/>
      <c r="O111" s="84"/>
      <c r="P111" s="84"/>
      <c r="Q111" s="84"/>
      <c r="R111" s="84"/>
      <c r="S111" s="84"/>
      <c r="T111" s="85"/>
      <c r="U111" s="38"/>
      <c r="V111" s="38"/>
      <c r="W111" s="38"/>
      <c r="X111" s="38"/>
      <c r="Y111" s="38"/>
      <c r="Z111" s="38"/>
      <c r="AA111" s="38"/>
      <c r="AB111" s="38"/>
      <c r="AC111" s="38"/>
      <c r="AD111" s="38"/>
      <c r="AE111" s="38"/>
      <c r="AT111" s="17" t="s">
        <v>240</v>
      </c>
      <c r="AU111" s="17" t="s">
        <v>83</v>
      </c>
    </row>
    <row r="112" s="13" customFormat="1">
      <c r="A112" s="13"/>
      <c r="B112" s="245"/>
      <c r="C112" s="246"/>
      <c r="D112" s="240" t="s">
        <v>217</v>
      </c>
      <c r="E112" s="247" t="s">
        <v>19</v>
      </c>
      <c r="F112" s="248" t="s">
        <v>1708</v>
      </c>
      <c r="G112" s="246"/>
      <c r="H112" s="247" t="s">
        <v>19</v>
      </c>
      <c r="I112" s="249"/>
      <c r="J112" s="246"/>
      <c r="K112" s="246"/>
      <c r="L112" s="250"/>
      <c r="M112" s="251"/>
      <c r="N112" s="252"/>
      <c r="O112" s="252"/>
      <c r="P112" s="252"/>
      <c r="Q112" s="252"/>
      <c r="R112" s="252"/>
      <c r="S112" s="252"/>
      <c r="T112" s="253"/>
      <c r="U112" s="13"/>
      <c r="V112" s="13"/>
      <c r="W112" s="13"/>
      <c r="X112" s="13"/>
      <c r="Y112" s="13"/>
      <c r="Z112" s="13"/>
      <c r="AA112" s="13"/>
      <c r="AB112" s="13"/>
      <c r="AC112" s="13"/>
      <c r="AD112" s="13"/>
      <c r="AE112" s="13"/>
      <c r="AT112" s="254" t="s">
        <v>217</v>
      </c>
      <c r="AU112" s="254" t="s">
        <v>83</v>
      </c>
      <c r="AV112" s="13" t="s">
        <v>81</v>
      </c>
      <c r="AW112" s="13" t="s">
        <v>35</v>
      </c>
      <c r="AX112" s="13" t="s">
        <v>74</v>
      </c>
      <c r="AY112" s="254" t="s">
        <v>204</v>
      </c>
    </row>
    <row r="113" s="14" customFormat="1">
      <c r="A113" s="14"/>
      <c r="B113" s="255"/>
      <c r="C113" s="256"/>
      <c r="D113" s="240" t="s">
        <v>217</v>
      </c>
      <c r="E113" s="257" t="s">
        <v>19</v>
      </c>
      <c r="F113" s="258" t="s">
        <v>81</v>
      </c>
      <c r="G113" s="256"/>
      <c r="H113" s="259">
        <v>1</v>
      </c>
      <c r="I113" s="260"/>
      <c r="J113" s="256"/>
      <c r="K113" s="256"/>
      <c r="L113" s="261"/>
      <c r="M113" s="287"/>
      <c r="N113" s="288"/>
      <c r="O113" s="288"/>
      <c r="P113" s="288"/>
      <c r="Q113" s="288"/>
      <c r="R113" s="288"/>
      <c r="S113" s="288"/>
      <c r="T113" s="289"/>
      <c r="U113" s="14"/>
      <c r="V113" s="14"/>
      <c r="W113" s="14"/>
      <c r="X113" s="14"/>
      <c r="Y113" s="14"/>
      <c r="Z113" s="14"/>
      <c r="AA113" s="14"/>
      <c r="AB113" s="14"/>
      <c r="AC113" s="14"/>
      <c r="AD113" s="14"/>
      <c r="AE113" s="14"/>
      <c r="AT113" s="265" t="s">
        <v>217</v>
      </c>
      <c r="AU113" s="265" t="s">
        <v>83</v>
      </c>
      <c r="AV113" s="14" t="s">
        <v>83</v>
      </c>
      <c r="AW113" s="14" t="s">
        <v>35</v>
      </c>
      <c r="AX113" s="14" t="s">
        <v>81</v>
      </c>
      <c r="AY113" s="265" t="s">
        <v>204</v>
      </c>
    </row>
    <row r="114" s="2" customFormat="1" ht="6.96" customHeight="1">
      <c r="A114" s="38"/>
      <c r="B114" s="59"/>
      <c r="C114" s="60"/>
      <c r="D114" s="60"/>
      <c r="E114" s="60"/>
      <c r="F114" s="60"/>
      <c r="G114" s="60"/>
      <c r="H114" s="60"/>
      <c r="I114" s="176"/>
      <c r="J114" s="60"/>
      <c r="K114" s="60"/>
      <c r="L114" s="44"/>
      <c r="M114" s="38"/>
      <c r="O114" s="38"/>
      <c r="P114" s="38"/>
      <c r="Q114" s="38"/>
      <c r="R114" s="38"/>
      <c r="S114" s="38"/>
      <c r="T114" s="38"/>
      <c r="U114" s="38"/>
      <c r="V114" s="38"/>
      <c r="W114" s="38"/>
      <c r="X114" s="38"/>
      <c r="Y114" s="38"/>
      <c r="Z114" s="38"/>
      <c r="AA114" s="38"/>
      <c r="AB114" s="38"/>
      <c r="AC114" s="38"/>
      <c r="AD114" s="38"/>
      <c r="AE114" s="38"/>
    </row>
  </sheetData>
  <sheetProtection sheet="1" autoFilter="0" formatColumns="0" formatRows="0" objects="1" scenarios="1" spinCount="100000" saltValue="sBCEEdTIHkFtclD9V3RSH3f2przg/IW72uIEGb3k+6elfzLuUBAKyOEmU+9PnoZhQu34p066yP+NPqjwLF9mHg==" hashValue="F+4YtU2LpKmiAs/8dzxi2gnz9SSSryEc7esn4Tk16KnynE3MbNf2+bTrff6uufcG27DHfQQsUcBvQuzJkoTr8w==" algorithmName="SHA-512" password="CC35"/>
  <autoFilter ref="C94:K113"/>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88</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s="1" customFormat="1" ht="12" customHeight="1">
      <c r="B8" s="20"/>
      <c r="D8" s="145" t="s">
        <v>179</v>
      </c>
      <c r="I8" s="139"/>
      <c r="L8" s="20"/>
    </row>
    <row r="9" hidden="1" s="2" customFormat="1" ht="16.5" customHeight="1">
      <c r="A9" s="38"/>
      <c r="B9" s="44"/>
      <c r="C9" s="38"/>
      <c r="D9" s="38"/>
      <c r="E9" s="146" t="s">
        <v>180</v>
      </c>
      <c r="F9" s="38"/>
      <c r="G9" s="38"/>
      <c r="H9" s="38"/>
      <c r="I9" s="147"/>
      <c r="J9" s="38"/>
      <c r="K9" s="38"/>
      <c r="L9" s="148"/>
      <c r="S9" s="38"/>
      <c r="T9" s="38"/>
      <c r="U9" s="38"/>
      <c r="V9" s="38"/>
      <c r="W9" s="38"/>
      <c r="X9" s="38"/>
      <c r="Y9" s="38"/>
      <c r="Z9" s="38"/>
      <c r="AA9" s="38"/>
      <c r="AB9" s="38"/>
      <c r="AC9" s="38"/>
      <c r="AD9" s="38"/>
      <c r="AE9" s="38"/>
    </row>
    <row r="10" hidden="1" s="2" customFormat="1" ht="12" customHeight="1">
      <c r="A10" s="38"/>
      <c r="B10" s="44"/>
      <c r="C10" s="38"/>
      <c r="D10" s="145" t="s">
        <v>181</v>
      </c>
      <c r="E10" s="38"/>
      <c r="F10" s="38"/>
      <c r="G10" s="38"/>
      <c r="H10" s="38"/>
      <c r="I10" s="147"/>
      <c r="J10" s="38"/>
      <c r="K10" s="38"/>
      <c r="L10" s="148"/>
      <c r="S10" s="38"/>
      <c r="T10" s="38"/>
      <c r="U10" s="38"/>
      <c r="V10" s="38"/>
      <c r="W10" s="38"/>
      <c r="X10" s="38"/>
      <c r="Y10" s="38"/>
      <c r="Z10" s="38"/>
      <c r="AA10" s="38"/>
      <c r="AB10" s="38"/>
      <c r="AC10" s="38"/>
      <c r="AD10" s="38"/>
      <c r="AE10" s="38"/>
    </row>
    <row r="11" hidden="1" s="2" customFormat="1" ht="16.5" customHeight="1">
      <c r="A11" s="38"/>
      <c r="B11" s="44"/>
      <c r="C11" s="38"/>
      <c r="D11" s="38"/>
      <c r="E11" s="149" t="s">
        <v>182</v>
      </c>
      <c r="F11" s="38"/>
      <c r="G11" s="38"/>
      <c r="H11" s="38"/>
      <c r="I11" s="147"/>
      <c r="J11" s="38"/>
      <c r="K11" s="38"/>
      <c r="L11" s="148"/>
      <c r="S11" s="38"/>
      <c r="T11" s="38"/>
      <c r="U11" s="38"/>
      <c r="V11" s="38"/>
      <c r="W11" s="38"/>
      <c r="X11" s="38"/>
      <c r="Y11" s="38"/>
      <c r="Z11" s="38"/>
      <c r="AA11" s="38"/>
      <c r="AB11" s="38"/>
      <c r="AC11" s="38"/>
      <c r="AD11" s="38"/>
      <c r="AE11" s="38"/>
    </row>
    <row r="12" hidden="1" s="2" customFormat="1">
      <c r="A12" s="38"/>
      <c r="B12" s="44"/>
      <c r="C12" s="38"/>
      <c r="D12" s="38"/>
      <c r="E12" s="38"/>
      <c r="F12" s="38"/>
      <c r="G12" s="38"/>
      <c r="H12" s="38"/>
      <c r="I12" s="147"/>
      <c r="J12" s="38"/>
      <c r="K12" s="38"/>
      <c r="L12" s="148"/>
      <c r="S12" s="38"/>
      <c r="T12" s="38"/>
      <c r="U12" s="38"/>
      <c r="V12" s="38"/>
      <c r="W12" s="38"/>
      <c r="X12" s="38"/>
      <c r="Y12" s="38"/>
      <c r="Z12" s="38"/>
      <c r="AA12" s="38"/>
      <c r="AB12" s="38"/>
      <c r="AC12" s="38"/>
      <c r="AD12" s="38"/>
      <c r="AE12" s="38"/>
    </row>
    <row r="13" hidden="1" s="2" customFormat="1" ht="12" customHeight="1">
      <c r="A13" s="38"/>
      <c r="B13" s="44"/>
      <c r="C13" s="38"/>
      <c r="D13" s="145" t="s">
        <v>18</v>
      </c>
      <c r="E13" s="38"/>
      <c r="F13" s="133" t="s">
        <v>19</v>
      </c>
      <c r="G13" s="38"/>
      <c r="H13" s="38"/>
      <c r="I13" s="150" t="s">
        <v>20</v>
      </c>
      <c r="J13" s="133" t="s">
        <v>19</v>
      </c>
      <c r="K13" s="38"/>
      <c r="L13" s="148"/>
      <c r="S13" s="38"/>
      <c r="T13" s="38"/>
      <c r="U13" s="38"/>
      <c r="V13" s="38"/>
      <c r="W13" s="38"/>
      <c r="X13" s="38"/>
      <c r="Y13" s="38"/>
      <c r="Z13" s="38"/>
      <c r="AA13" s="38"/>
      <c r="AB13" s="38"/>
      <c r="AC13" s="38"/>
      <c r="AD13" s="38"/>
      <c r="AE13" s="38"/>
    </row>
    <row r="14" hidden="1" s="2" customFormat="1" ht="12" customHeight="1">
      <c r="A14" s="38"/>
      <c r="B14" s="44"/>
      <c r="C14" s="38"/>
      <c r="D14" s="145" t="s">
        <v>21</v>
      </c>
      <c r="E14" s="38"/>
      <c r="F14" s="133" t="s">
        <v>22</v>
      </c>
      <c r="G14" s="38"/>
      <c r="H14" s="38"/>
      <c r="I14" s="150" t="s">
        <v>23</v>
      </c>
      <c r="J14" s="151" t="str">
        <f>'Rekapitulace stavby'!AN8</f>
        <v>14. 2. 2020</v>
      </c>
      <c r="K14" s="38"/>
      <c r="L14" s="148"/>
      <c r="S14" s="38"/>
      <c r="T14" s="38"/>
      <c r="U14" s="38"/>
      <c r="V14" s="38"/>
      <c r="W14" s="38"/>
      <c r="X14" s="38"/>
      <c r="Y14" s="38"/>
      <c r="Z14" s="38"/>
      <c r="AA14" s="38"/>
      <c r="AB14" s="38"/>
      <c r="AC14" s="38"/>
      <c r="AD14" s="38"/>
      <c r="AE14" s="38"/>
    </row>
    <row r="15" hidden="1" s="2" customFormat="1" ht="10.8" customHeight="1">
      <c r="A15" s="38"/>
      <c r="B15" s="44"/>
      <c r="C15" s="38"/>
      <c r="D15" s="38"/>
      <c r="E15" s="38"/>
      <c r="F15" s="38"/>
      <c r="G15" s="38"/>
      <c r="H15" s="38"/>
      <c r="I15" s="147"/>
      <c r="J15" s="38"/>
      <c r="K15" s="38"/>
      <c r="L15" s="148"/>
      <c r="S15" s="38"/>
      <c r="T15" s="38"/>
      <c r="U15" s="38"/>
      <c r="V15" s="38"/>
      <c r="W15" s="38"/>
      <c r="X15" s="38"/>
      <c r="Y15" s="38"/>
      <c r="Z15" s="38"/>
      <c r="AA15" s="38"/>
      <c r="AB15" s="38"/>
      <c r="AC15" s="38"/>
      <c r="AD15" s="38"/>
      <c r="AE15" s="38"/>
    </row>
    <row r="16" hidden="1" s="2" customFormat="1" ht="12" customHeight="1">
      <c r="A16" s="38"/>
      <c r="B16" s="44"/>
      <c r="C16" s="38"/>
      <c r="D16" s="145" t="s">
        <v>25</v>
      </c>
      <c r="E16" s="38"/>
      <c r="F16" s="38"/>
      <c r="G16" s="38"/>
      <c r="H16" s="38"/>
      <c r="I16" s="150" t="s">
        <v>26</v>
      </c>
      <c r="J16" s="133" t="s">
        <v>27</v>
      </c>
      <c r="K16" s="38"/>
      <c r="L16" s="148"/>
      <c r="S16" s="38"/>
      <c r="T16" s="38"/>
      <c r="U16" s="38"/>
      <c r="V16" s="38"/>
      <c r="W16" s="38"/>
      <c r="X16" s="38"/>
      <c r="Y16" s="38"/>
      <c r="Z16" s="38"/>
      <c r="AA16" s="38"/>
      <c r="AB16" s="38"/>
      <c r="AC16" s="38"/>
      <c r="AD16" s="38"/>
      <c r="AE16" s="38"/>
    </row>
    <row r="17" hidden="1" s="2" customFormat="1" ht="18" customHeight="1">
      <c r="A17" s="38"/>
      <c r="B17" s="44"/>
      <c r="C17" s="38"/>
      <c r="D17" s="38"/>
      <c r="E17" s="133" t="s">
        <v>28</v>
      </c>
      <c r="F17" s="38"/>
      <c r="G17" s="38"/>
      <c r="H17" s="38"/>
      <c r="I17" s="150" t="s">
        <v>29</v>
      </c>
      <c r="J17" s="133" t="s">
        <v>30</v>
      </c>
      <c r="K17" s="38"/>
      <c r="L17" s="148"/>
      <c r="S17" s="38"/>
      <c r="T17" s="38"/>
      <c r="U17" s="38"/>
      <c r="V17" s="38"/>
      <c r="W17" s="38"/>
      <c r="X17" s="38"/>
      <c r="Y17" s="38"/>
      <c r="Z17" s="38"/>
      <c r="AA17" s="38"/>
      <c r="AB17" s="38"/>
      <c r="AC17" s="38"/>
      <c r="AD17" s="38"/>
      <c r="AE17" s="38"/>
    </row>
    <row r="18" hidden="1" s="2" customFormat="1" ht="6.96" customHeight="1">
      <c r="A18" s="38"/>
      <c r="B18" s="44"/>
      <c r="C18" s="38"/>
      <c r="D18" s="38"/>
      <c r="E18" s="38"/>
      <c r="F18" s="38"/>
      <c r="G18" s="38"/>
      <c r="H18" s="38"/>
      <c r="I18" s="147"/>
      <c r="J18" s="38"/>
      <c r="K18" s="38"/>
      <c r="L18" s="148"/>
      <c r="S18" s="38"/>
      <c r="T18" s="38"/>
      <c r="U18" s="38"/>
      <c r="V18" s="38"/>
      <c r="W18" s="38"/>
      <c r="X18" s="38"/>
      <c r="Y18" s="38"/>
      <c r="Z18" s="38"/>
      <c r="AA18" s="38"/>
      <c r="AB18" s="38"/>
      <c r="AC18" s="38"/>
      <c r="AD18" s="38"/>
      <c r="AE18" s="38"/>
    </row>
    <row r="19" hidden="1" s="2" customFormat="1" ht="12" customHeight="1">
      <c r="A19" s="38"/>
      <c r="B19" s="44"/>
      <c r="C19" s="38"/>
      <c r="D19" s="145" t="s">
        <v>31</v>
      </c>
      <c r="E19" s="38"/>
      <c r="F19" s="38"/>
      <c r="G19" s="38"/>
      <c r="H19" s="38"/>
      <c r="I19" s="150" t="s">
        <v>26</v>
      </c>
      <c r="J19" s="33" t="str">
        <f>'Rekapitulace stavby'!AN13</f>
        <v>Vyplň údaj</v>
      </c>
      <c r="K19" s="38"/>
      <c r="L19" s="148"/>
      <c r="S19" s="38"/>
      <c r="T19" s="38"/>
      <c r="U19" s="38"/>
      <c r="V19" s="38"/>
      <c r="W19" s="38"/>
      <c r="X19" s="38"/>
      <c r="Y19" s="38"/>
      <c r="Z19" s="38"/>
      <c r="AA19" s="38"/>
      <c r="AB19" s="38"/>
      <c r="AC19" s="38"/>
      <c r="AD19" s="38"/>
      <c r="AE19" s="38"/>
    </row>
    <row r="20" hidden="1" s="2" customFormat="1" ht="18" customHeight="1">
      <c r="A20" s="38"/>
      <c r="B20" s="44"/>
      <c r="C20" s="38"/>
      <c r="D20" s="38"/>
      <c r="E20" s="33" t="str">
        <f>'Rekapitulace stavby'!E14</f>
        <v>Vyplň údaj</v>
      </c>
      <c r="F20" s="133"/>
      <c r="G20" s="133"/>
      <c r="H20" s="133"/>
      <c r="I20" s="150" t="s">
        <v>29</v>
      </c>
      <c r="J20" s="33" t="str">
        <f>'Rekapitulace stavby'!AN14</f>
        <v>Vyplň údaj</v>
      </c>
      <c r="K20" s="38"/>
      <c r="L20" s="148"/>
      <c r="S20" s="38"/>
      <c r="T20" s="38"/>
      <c r="U20" s="38"/>
      <c r="V20" s="38"/>
      <c r="W20" s="38"/>
      <c r="X20" s="38"/>
      <c r="Y20" s="38"/>
      <c r="Z20" s="38"/>
      <c r="AA20" s="38"/>
      <c r="AB20" s="38"/>
      <c r="AC20" s="38"/>
      <c r="AD20" s="38"/>
      <c r="AE20" s="38"/>
    </row>
    <row r="21" hidden="1" s="2" customFormat="1" ht="6.96" customHeight="1">
      <c r="A21" s="38"/>
      <c r="B21" s="44"/>
      <c r="C21" s="38"/>
      <c r="D21" s="38"/>
      <c r="E21" s="38"/>
      <c r="F21" s="38"/>
      <c r="G21" s="38"/>
      <c r="H21" s="38"/>
      <c r="I21" s="147"/>
      <c r="J21" s="38"/>
      <c r="K21" s="38"/>
      <c r="L21" s="148"/>
      <c r="S21" s="38"/>
      <c r="T21" s="38"/>
      <c r="U21" s="38"/>
      <c r="V21" s="38"/>
      <c r="W21" s="38"/>
      <c r="X21" s="38"/>
      <c r="Y21" s="38"/>
      <c r="Z21" s="38"/>
      <c r="AA21" s="38"/>
      <c r="AB21" s="38"/>
      <c r="AC21" s="38"/>
      <c r="AD21" s="38"/>
      <c r="AE21" s="38"/>
    </row>
    <row r="22" hidden="1" s="2" customFormat="1" ht="12" customHeight="1">
      <c r="A22" s="38"/>
      <c r="B22" s="44"/>
      <c r="C22" s="38"/>
      <c r="D22" s="145" t="s">
        <v>33</v>
      </c>
      <c r="E22" s="38"/>
      <c r="F22" s="38"/>
      <c r="G22" s="38"/>
      <c r="H22" s="38"/>
      <c r="I22" s="150" t="s">
        <v>26</v>
      </c>
      <c r="J22" s="133" t="str">
        <f>IF('Rekapitulace stavby'!AN16="","",'Rekapitulace stavby'!AN16)</f>
        <v/>
      </c>
      <c r="K22" s="38"/>
      <c r="L22" s="148"/>
      <c r="S22" s="38"/>
      <c r="T22" s="38"/>
      <c r="U22" s="38"/>
      <c r="V22" s="38"/>
      <c r="W22" s="38"/>
      <c r="X22" s="38"/>
      <c r="Y22" s="38"/>
      <c r="Z22" s="38"/>
      <c r="AA22" s="38"/>
      <c r="AB22" s="38"/>
      <c r="AC22" s="38"/>
      <c r="AD22" s="38"/>
      <c r="AE22" s="38"/>
    </row>
    <row r="23" hidden="1" s="2" customFormat="1" ht="18" customHeight="1">
      <c r="A23" s="38"/>
      <c r="B23" s="44"/>
      <c r="C23" s="38"/>
      <c r="D23" s="38"/>
      <c r="E23" s="133" t="str">
        <f>IF('Rekapitulace stavby'!E17="","",'Rekapitulace stavby'!E17)</f>
        <v xml:space="preserve"> </v>
      </c>
      <c r="F23" s="38"/>
      <c r="G23" s="38"/>
      <c r="H23" s="38"/>
      <c r="I23" s="150" t="s">
        <v>29</v>
      </c>
      <c r="J23" s="133" t="str">
        <f>IF('Rekapitulace stavby'!AN17="","",'Rekapitulace stavby'!AN17)</f>
        <v/>
      </c>
      <c r="K23" s="38"/>
      <c r="L23" s="148"/>
      <c r="S23" s="38"/>
      <c r="T23" s="38"/>
      <c r="U23" s="38"/>
      <c r="V23" s="38"/>
      <c r="W23" s="38"/>
      <c r="X23" s="38"/>
      <c r="Y23" s="38"/>
      <c r="Z23" s="38"/>
      <c r="AA23" s="38"/>
      <c r="AB23" s="38"/>
      <c r="AC23" s="38"/>
      <c r="AD23" s="38"/>
      <c r="AE23" s="38"/>
    </row>
    <row r="24" hidden="1" s="2" customFormat="1" ht="6.96" customHeight="1">
      <c r="A24" s="38"/>
      <c r="B24" s="44"/>
      <c r="C24" s="38"/>
      <c r="D24" s="38"/>
      <c r="E24" s="38"/>
      <c r="F24" s="38"/>
      <c r="G24" s="38"/>
      <c r="H24" s="38"/>
      <c r="I24" s="147"/>
      <c r="J24" s="38"/>
      <c r="K24" s="38"/>
      <c r="L24" s="148"/>
      <c r="S24" s="38"/>
      <c r="T24" s="38"/>
      <c r="U24" s="38"/>
      <c r="V24" s="38"/>
      <c r="W24" s="38"/>
      <c r="X24" s="38"/>
      <c r="Y24" s="38"/>
      <c r="Z24" s="38"/>
      <c r="AA24" s="38"/>
      <c r="AB24" s="38"/>
      <c r="AC24" s="38"/>
      <c r="AD24" s="38"/>
      <c r="AE24" s="38"/>
    </row>
    <row r="25" hidden="1" s="2" customFormat="1" ht="12" customHeight="1">
      <c r="A25" s="38"/>
      <c r="B25" s="44"/>
      <c r="C25" s="38"/>
      <c r="D25" s="145" t="s">
        <v>36</v>
      </c>
      <c r="E25" s="38"/>
      <c r="F25" s="38"/>
      <c r="G25" s="38"/>
      <c r="H25" s="38"/>
      <c r="I25" s="150" t="s">
        <v>26</v>
      </c>
      <c r="J25" s="133" t="s">
        <v>19</v>
      </c>
      <c r="K25" s="38"/>
      <c r="L25" s="148"/>
      <c r="S25" s="38"/>
      <c r="T25" s="38"/>
      <c r="U25" s="38"/>
      <c r="V25" s="38"/>
      <c r="W25" s="38"/>
      <c r="X25" s="38"/>
      <c r="Y25" s="38"/>
      <c r="Z25" s="38"/>
      <c r="AA25" s="38"/>
      <c r="AB25" s="38"/>
      <c r="AC25" s="38"/>
      <c r="AD25" s="38"/>
      <c r="AE25" s="38"/>
    </row>
    <row r="26" hidden="1" s="2" customFormat="1" ht="18" customHeight="1">
      <c r="A26" s="38"/>
      <c r="B26" s="44"/>
      <c r="C26" s="38"/>
      <c r="D26" s="38"/>
      <c r="E26" s="133" t="s">
        <v>37</v>
      </c>
      <c r="F26" s="38"/>
      <c r="G26" s="38"/>
      <c r="H26" s="38"/>
      <c r="I26" s="150" t="s">
        <v>29</v>
      </c>
      <c r="J26" s="133" t="s">
        <v>19</v>
      </c>
      <c r="K26" s="38"/>
      <c r="L26" s="148"/>
      <c r="S26" s="38"/>
      <c r="T26" s="38"/>
      <c r="U26" s="38"/>
      <c r="V26" s="38"/>
      <c r="W26" s="38"/>
      <c r="X26" s="38"/>
      <c r="Y26" s="38"/>
      <c r="Z26" s="38"/>
      <c r="AA26" s="38"/>
      <c r="AB26" s="38"/>
      <c r="AC26" s="38"/>
      <c r="AD26" s="38"/>
      <c r="AE26" s="38"/>
    </row>
    <row r="27" hidden="1" s="2" customFormat="1" ht="6.96" customHeight="1">
      <c r="A27" s="38"/>
      <c r="B27" s="44"/>
      <c r="C27" s="38"/>
      <c r="D27" s="38"/>
      <c r="E27" s="38"/>
      <c r="F27" s="38"/>
      <c r="G27" s="38"/>
      <c r="H27" s="38"/>
      <c r="I27" s="147"/>
      <c r="J27" s="38"/>
      <c r="K27" s="38"/>
      <c r="L27" s="148"/>
      <c r="S27" s="38"/>
      <c r="T27" s="38"/>
      <c r="U27" s="38"/>
      <c r="V27" s="38"/>
      <c r="W27" s="38"/>
      <c r="X27" s="38"/>
      <c r="Y27" s="38"/>
      <c r="Z27" s="38"/>
      <c r="AA27" s="38"/>
      <c r="AB27" s="38"/>
      <c r="AC27" s="38"/>
      <c r="AD27" s="38"/>
      <c r="AE27" s="38"/>
    </row>
    <row r="28" hidden="1" s="2" customFormat="1" ht="12" customHeight="1">
      <c r="A28" s="38"/>
      <c r="B28" s="44"/>
      <c r="C28" s="38"/>
      <c r="D28" s="145" t="s">
        <v>38</v>
      </c>
      <c r="E28" s="38"/>
      <c r="F28" s="38"/>
      <c r="G28" s="38"/>
      <c r="H28" s="38"/>
      <c r="I28" s="147"/>
      <c r="J28" s="38"/>
      <c r="K28" s="38"/>
      <c r="L28" s="148"/>
      <c r="S28" s="38"/>
      <c r="T28" s="38"/>
      <c r="U28" s="38"/>
      <c r="V28" s="38"/>
      <c r="W28" s="38"/>
      <c r="X28" s="38"/>
      <c r="Y28" s="38"/>
      <c r="Z28" s="38"/>
      <c r="AA28" s="38"/>
      <c r="AB28" s="38"/>
      <c r="AC28" s="38"/>
      <c r="AD28" s="38"/>
      <c r="AE28" s="38"/>
    </row>
    <row r="29" hidden="1" s="8" customFormat="1" ht="83.25" customHeight="1">
      <c r="A29" s="152"/>
      <c r="B29" s="153"/>
      <c r="C29" s="152"/>
      <c r="D29" s="152"/>
      <c r="E29" s="154" t="s">
        <v>39</v>
      </c>
      <c r="F29" s="154"/>
      <c r="G29" s="154"/>
      <c r="H29" s="154"/>
      <c r="I29" s="155"/>
      <c r="J29" s="152"/>
      <c r="K29" s="152"/>
      <c r="L29" s="156"/>
      <c r="S29" s="152"/>
      <c r="T29" s="152"/>
      <c r="U29" s="152"/>
      <c r="V29" s="152"/>
      <c r="W29" s="152"/>
      <c r="X29" s="152"/>
      <c r="Y29" s="152"/>
      <c r="Z29" s="152"/>
      <c r="AA29" s="152"/>
      <c r="AB29" s="152"/>
      <c r="AC29" s="152"/>
      <c r="AD29" s="152"/>
      <c r="AE29" s="152"/>
    </row>
    <row r="30" hidden="1" s="2" customFormat="1" ht="6.96" customHeight="1">
      <c r="A30" s="38"/>
      <c r="B30" s="44"/>
      <c r="C30" s="38"/>
      <c r="D30" s="38"/>
      <c r="E30" s="38"/>
      <c r="F30" s="38"/>
      <c r="G30" s="38"/>
      <c r="H30" s="38"/>
      <c r="I30" s="147"/>
      <c r="J30" s="38"/>
      <c r="K30" s="38"/>
      <c r="L30" s="148"/>
      <c r="S30" s="38"/>
      <c r="T30" s="38"/>
      <c r="U30" s="38"/>
      <c r="V30" s="38"/>
      <c r="W30" s="38"/>
      <c r="X30" s="38"/>
      <c r="Y30" s="38"/>
      <c r="Z30" s="38"/>
      <c r="AA30" s="38"/>
      <c r="AB30" s="38"/>
      <c r="AC30" s="38"/>
      <c r="AD30" s="38"/>
      <c r="AE30" s="38"/>
    </row>
    <row r="31" hidden="1" s="2" customFormat="1" ht="6.96" customHeight="1">
      <c r="A31" s="38"/>
      <c r="B31" s="44"/>
      <c r="C31" s="38"/>
      <c r="D31" s="157"/>
      <c r="E31" s="157"/>
      <c r="F31" s="157"/>
      <c r="G31" s="157"/>
      <c r="H31" s="157"/>
      <c r="I31" s="158"/>
      <c r="J31" s="157"/>
      <c r="K31" s="157"/>
      <c r="L31" s="148"/>
      <c r="S31" s="38"/>
      <c r="T31" s="38"/>
      <c r="U31" s="38"/>
      <c r="V31" s="38"/>
      <c r="W31" s="38"/>
      <c r="X31" s="38"/>
      <c r="Y31" s="38"/>
      <c r="Z31" s="38"/>
      <c r="AA31" s="38"/>
      <c r="AB31" s="38"/>
      <c r="AC31" s="38"/>
      <c r="AD31" s="38"/>
      <c r="AE31" s="38"/>
    </row>
    <row r="32" hidden="1" s="2" customFormat="1" ht="25.44" customHeight="1">
      <c r="A32" s="38"/>
      <c r="B32" s="44"/>
      <c r="C32" s="38"/>
      <c r="D32" s="159" t="s">
        <v>40</v>
      </c>
      <c r="E32" s="38"/>
      <c r="F32" s="38"/>
      <c r="G32" s="38"/>
      <c r="H32" s="38"/>
      <c r="I32" s="147"/>
      <c r="J32" s="160">
        <f>ROUND(J87, 2)</f>
        <v>0</v>
      </c>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14.4" customHeight="1">
      <c r="A34" s="38"/>
      <c r="B34" s="44"/>
      <c r="C34" s="38"/>
      <c r="D34" s="38"/>
      <c r="E34" s="38"/>
      <c r="F34" s="161" t="s">
        <v>42</v>
      </c>
      <c r="G34" s="38"/>
      <c r="H34" s="38"/>
      <c r="I34" s="162" t="s">
        <v>41</v>
      </c>
      <c r="J34" s="161" t="s">
        <v>43</v>
      </c>
      <c r="K34" s="38"/>
      <c r="L34" s="148"/>
      <c r="S34" s="38"/>
      <c r="T34" s="38"/>
      <c r="U34" s="38"/>
      <c r="V34" s="38"/>
      <c r="W34" s="38"/>
      <c r="X34" s="38"/>
      <c r="Y34" s="38"/>
      <c r="Z34" s="38"/>
      <c r="AA34" s="38"/>
      <c r="AB34" s="38"/>
      <c r="AC34" s="38"/>
      <c r="AD34" s="38"/>
      <c r="AE34" s="38"/>
    </row>
    <row r="35" hidden="1" s="2" customFormat="1" ht="14.4" customHeight="1">
      <c r="A35" s="38"/>
      <c r="B35" s="44"/>
      <c r="C35" s="38"/>
      <c r="D35" s="163" t="s">
        <v>44</v>
      </c>
      <c r="E35" s="145" t="s">
        <v>45</v>
      </c>
      <c r="F35" s="164">
        <f>ROUND((SUM(BE87:BE258)),  2)</f>
        <v>0</v>
      </c>
      <c r="G35" s="38"/>
      <c r="H35" s="38"/>
      <c r="I35" s="165">
        <v>0.20999999999999999</v>
      </c>
      <c r="J35" s="164">
        <f>ROUND(((SUM(BE87:BE258))*I35),  2)</f>
        <v>0</v>
      </c>
      <c r="K35" s="38"/>
      <c r="L35" s="148"/>
      <c r="S35" s="38"/>
      <c r="T35" s="38"/>
      <c r="U35" s="38"/>
      <c r="V35" s="38"/>
      <c r="W35" s="38"/>
      <c r="X35" s="38"/>
      <c r="Y35" s="38"/>
      <c r="Z35" s="38"/>
      <c r="AA35" s="38"/>
      <c r="AB35" s="38"/>
      <c r="AC35" s="38"/>
      <c r="AD35" s="38"/>
      <c r="AE35" s="38"/>
    </row>
    <row r="36" hidden="1" s="2" customFormat="1" ht="14.4" customHeight="1">
      <c r="A36" s="38"/>
      <c r="B36" s="44"/>
      <c r="C36" s="38"/>
      <c r="D36" s="38"/>
      <c r="E36" s="145" t="s">
        <v>46</v>
      </c>
      <c r="F36" s="164">
        <f>ROUND((SUM(BF87:BF258)),  2)</f>
        <v>0</v>
      </c>
      <c r="G36" s="38"/>
      <c r="H36" s="38"/>
      <c r="I36" s="165">
        <v>0.14999999999999999</v>
      </c>
      <c r="J36" s="164">
        <f>ROUND(((SUM(BF87:BF258))*I36),  2)</f>
        <v>0</v>
      </c>
      <c r="K36" s="38"/>
      <c r="L36" s="148"/>
      <c r="S36" s="38"/>
      <c r="T36" s="38"/>
      <c r="U36" s="38"/>
      <c r="V36" s="38"/>
      <c r="W36" s="38"/>
      <c r="X36" s="38"/>
      <c r="Y36" s="38"/>
      <c r="Z36" s="38"/>
      <c r="AA36" s="38"/>
      <c r="AB36" s="38"/>
      <c r="AC36" s="38"/>
      <c r="AD36" s="38"/>
      <c r="AE36" s="38"/>
    </row>
    <row r="37" hidden="1" s="2" customFormat="1" ht="14.4" customHeight="1">
      <c r="A37" s="38"/>
      <c r="B37" s="44"/>
      <c r="C37" s="38"/>
      <c r="D37" s="38"/>
      <c r="E37" s="145" t="s">
        <v>47</v>
      </c>
      <c r="F37" s="164">
        <f>ROUND((SUM(BG87:BG258)),  2)</f>
        <v>0</v>
      </c>
      <c r="G37" s="38"/>
      <c r="H37" s="38"/>
      <c r="I37" s="165">
        <v>0.20999999999999999</v>
      </c>
      <c r="J37" s="164">
        <f>0</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48</v>
      </c>
      <c r="F38" s="164">
        <f>ROUND((SUM(BH87:BH258)),  2)</f>
        <v>0</v>
      </c>
      <c r="G38" s="38"/>
      <c r="H38" s="38"/>
      <c r="I38" s="165">
        <v>0.14999999999999999</v>
      </c>
      <c r="J38" s="164">
        <f>0</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49</v>
      </c>
      <c r="F39" s="164">
        <f>ROUND((SUM(BI87:BI258)),  2)</f>
        <v>0</v>
      </c>
      <c r="G39" s="38"/>
      <c r="H39" s="38"/>
      <c r="I39" s="165">
        <v>0</v>
      </c>
      <c r="J39" s="164">
        <f>0</f>
        <v>0</v>
      </c>
      <c r="K39" s="38"/>
      <c r="L39" s="148"/>
      <c r="S39" s="38"/>
      <c r="T39" s="38"/>
      <c r="U39" s="38"/>
      <c r="V39" s="38"/>
      <c r="W39" s="38"/>
      <c r="X39" s="38"/>
      <c r="Y39" s="38"/>
      <c r="Z39" s="38"/>
      <c r="AA39" s="38"/>
      <c r="AB39" s="38"/>
      <c r="AC39" s="38"/>
      <c r="AD39" s="38"/>
      <c r="AE39" s="38"/>
    </row>
    <row r="40" hidden="1" s="2" customFormat="1" ht="6.96" customHeight="1">
      <c r="A40" s="38"/>
      <c r="B40" s="44"/>
      <c r="C40" s="38"/>
      <c r="D40" s="38"/>
      <c r="E40" s="38"/>
      <c r="F40" s="38"/>
      <c r="G40" s="38"/>
      <c r="H40" s="38"/>
      <c r="I40" s="147"/>
      <c r="J40" s="38"/>
      <c r="K40" s="38"/>
      <c r="L40" s="148"/>
      <c r="S40" s="38"/>
      <c r="T40" s="38"/>
      <c r="U40" s="38"/>
      <c r="V40" s="38"/>
      <c r="W40" s="38"/>
      <c r="X40" s="38"/>
      <c r="Y40" s="38"/>
      <c r="Z40" s="38"/>
      <c r="AA40" s="38"/>
      <c r="AB40" s="38"/>
      <c r="AC40" s="38"/>
      <c r="AD40" s="38"/>
      <c r="AE40" s="38"/>
    </row>
    <row r="41" hidden="1" s="2" customFormat="1" ht="25.44" customHeight="1">
      <c r="A41" s="38"/>
      <c r="B41" s="44"/>
      <c r="C41" s="166"/>
      <c r="D41" s="167" t="s">
        <v>50</v>
      </c>
      <c r="E41" s="168"/>
      <c r="F41" s="168"/>
      <c r="G41" s="169" t="s">
        <v>51</v>
      </c>
      <c r="H41" s="170" t="s">
        <v>52</v>
      </c>
      <c r="I41" s="171"/>
      <c r="J41" s="172">
        <f>SUM(J32:J39)</f>
        <v>0</v>
      </c>
      <c r="K41" s="173"/>
      <c r="L41" s="148"/>
      <c r="S41" s="38"/>
      <c r="T41" s="38"/>
      <c r="U41" s="38"/>
      <c r="V41" s="38"/>
      <c r="W41" s="38"/>
      <c r="X41" s="38"/>
      <c r="Y41" s="38"/>
      <c r="Z41" s="38"/>
      <c r="AA41" s="38"/>
      <c r="AB41" s="38"/>
      <c r="AC41" s="38"/>
      <c r="AD41" s="38"/>
      <c r="AE41" s="38"/>
    </row>
    <row r="42" hidden="1" s="2" customFormat="1" ht="14.4" customHeight="1">
      <c r="A42" s="38"/>
      <c r="B42" s="174"/>
      <c r="C42" s="175"/>
      <c r="D42" s="175"/>
      <c r="E42" s="175"/>
      <c r="F42" s="175"/>
      <c r="G42" s="175"/>
      <c r="H42" s="175"/>
      <c r="I42" s="176"/>
      <c r="J42" s="175"/>
      <c r="K42" s="175"/>
      <c r="L42" s="148"/>
      <c r="S42" s="38"/>
      <c r="T42" s="38"/>
      <c r="U42" s="38"/>
      <c r="V42" s="38"/>
      <c r="W42" s="38"/>
      <c r="X42" s="38"/>
      <c r="Y42" s="38"/>
      <c r="Z42" s="38"/>
      <c r="AA42" s="38"/>
      <c r="AB42" s="38"/>
      <c r="AC42" s="38"/>
      <c r="AD42" s="38"/>
      <c r="AE42" s="38"/>
    </row>
    <row r="43" hidden="1"/>
    <row r="44" hidden="1"/>
    <row r="45" hidden="1"/>
    <row r="46" hidden="1" s="2" customFormat="1" ht="6.96" customHeight="1">
      <c r="A46" s="38"/>
      <c r="B46" s="177"/>
      <c r="C46" s="178"/>
      <c r="D46" s="178"/>
      <c r="E46" s="178"/>
      <c r="F46" s="178"/>
      <c r="G46" s="178"/>
      <c r="H46" s="178"/>
      <c r="I46" s="179"/>
      <c r="J46" s="178"/>
      <c r="K46" s="178"/>
      <c r="L46" s="148"/>
      <c r="S46" s="38"/>
      <c r="T46" s="38"/>
      <c r="U46" s="38"/>
      <c r="V46" s="38"/>
      <c r="W46" s="38"/>
      <c r="X46" s="38"/>
      <c r="Y46" s="38"/>
      <c r="Z46" s="38"/>
      <c r="AA46" s="38"/>
      <c r="AB46" s="38"/>
      <c r="AC46" s="38"/>
      <c r="AD46" s="38"/>
      <c r="AE46" s="38"/>
    </row>
    <row r="47" hidden="1" s="2" customFormat="1" ht="24.96" customHeight="1">
      <c r="A47" s="38"/>
      <c r="B47" s="39"/>
      <c r="C47" s="23" t="s">
        <v>183</v>
      </c>
      <c r="D47" s="40"/>
      <c r="E47" s="40"/>
      <c r="F47" s="40"/>
      <c r="G47" s="40"/>
      <c r="H47" s="40"/>
      <c r="I47" s="147"/>
      <c r="J47" s="40"/>
      <c r="K47" s="40"/>
      <c r="L47" s="148"/>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147"/>
      <c r="J48" s="40"/>
      <c r="K48" s="40"/>
      <c r="L48" s="148"/>
      <c r="S48" s="38"/>
      <c r="T48" s="38"/>
      <c r="U48" s="38"/>
      <c r="V48" s="38"/>
      <c r="W48" s="38"/>
      <c r="X48" s="38"/>
      <c r="Y48" s="38"/>
      <c r="Z48" s="38"/>
      <c r="AA48" s="38"/>
      <c r="AB48" s="38"/>
      <c r="AC48" s="38"/>
      <c r="AD48" s="38"/>
      <c r="AE48" s="38"/>
    </row>
    <row r="49" hidden="1" s="2" customFormat="1" ht="12" customHeight="1">
      <c r="A49" s="38"/>
      <c r="B49" s="39"/>
      <c r="C49" s="32" t="s">
        <v>16</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16.5" customHeight="1">
      <c r="A50" s="38"/>
      <c r="B50" s="39"/>
      <c r="C50" s="40"/>
      <c r="D50" s="40"/>
      <c r="E50" s="180" t="str">
        <f>E7</f>
        <v>Oprava trati v úseku Velké Březno - Boletice n/L km 440,200 - 443,320</v>
      </c>
      <c r="F50" s="32"/>
      <c r="G50" s="32"/>
      <c r="H50" s="32"/>
      <c r="I50" s="147"/>
      <c r="J50" s="40"/>
      <c r="K50" s="40"/>
      <c r="L50" s="148"/>
      <c r="S50" s="38"/>
      <c r="T50" s="38"/>
      <c r="U50" s="38"/>
      <c r="V50" s="38"/>
      <c r="W50" s="38"/>
      <c r="X50" s="38"/>
      <c r="Y50" s="38"/>
      <c r="Z50" s="38"/>
      <c r="AA50" s="38"/>
      <c r="AB50" s="38"/>
      <c r="AC50" s="38"/>
      <c r="AD50" s="38"/>
      <c r="AE50" s="38"/>
    </row>
    <row r="51" hidden="1" s="1" customFormat="1" ht="12" customHeight="1">
      <c r="B51" s="21"/>
      <c r="C51" s="32" t="s">
        <v>179</v>
      </c>
      <c r="D51" s="22"/>
      <c r="E51" s="22"/>
      <c r="F51" s="22"/>
      <c r="G51" s="22"/>
      <c r="H51" s="22"/>
      <c r="I51" s="139"/>
      <c r="J51" s="22"/>
      <c r="K51" s="22"/>
      <c r="L51" s="20"/>
    </row>
    <row r="52" hidden="1" s="2" customFormat="1" ht="16.5" customHeight="1">
      <c r="A52" s="38"/>
      <c r="B52" s="39"/>
      <c r="C52" s="40"/>
      <c r="D52" s="40"/>
      <c r="E52" s="180" t="s">
        <v>180</v>
      </c>
      <c r="F52" s="40"/>
      <c r="G52" s="40"/>
      <c r="H52" s="40"/>
      <c r="I52" s="147"/>
      <c r="J52" s="40"/>
      <c r="K52" s="40"/>
      <c r="L52" s="148"/>
      <c r="S52" s="38"/>
      <c r="T52" s="38"/>
      <c r="U52" s="38"/>
      <c r="V52" s="38"/>
      <c r="W52" s="38"/>
      <c r="X52" s="38"/>
      <c r="Y52" s="38"/>
      <c r="Z52" s="38"/>
      <c r="AA52" s="38"/>
      <c r="AB52" s="38"/>
      <c r="AC52" s="38"/>
      <c r="AD52" s="38"/>
      <c r="AE52" s="38"/>
    </row>
    <row r="53" hidden="1" s="2" customFormat="1" ht="12" customHeight="1">
      <c r="A53" s="38"/>
      <c r="B53" s="39"/>
      <c r="C53" s="32" t="s">
        <v>181</v>
      </c>
      <c r="D53" s="40"/>
      <c r="E53" s="40"/>
      <c r="F53" s="40"/>
      <c r="G53" s="40"/>
      <c r="H53" s="40"/>
      <c r="I53" s="147"/>
      <c r="J53" s="40"/>
      <c r="K53" s="40"/>
      <c r="L53" s="148"/>
      <c r="S53" s="38"/>
      <c r="T53" s="38"/>
      <c r="U53" s="38"/>
      <c r="V53" s="38"/>
      <c r="W53" s="38"/>
      <c r="X53" s="38"/>
      <c r="Y53" s="38"/>
      <c r="Z53" s="38"/>
      <c r="AA53" s="38"/>
      <c r="AB53" s="38"/>
      <c r="AC53" s="38"/>
      <c r="AD53" s="38"/>
      <c r="AE53" s="38"/>
    </row>
    <row r="54" hidden="1" s="2" customFormat="1" ht="16.5" customHeight="1">
      <c r="A54" s="38"/>
      <c r="B54" s="39"/>
      <c r="C54" s="40"/>
      <c r="D54" s="40"/>
      <c r="E54" s="69" t="str">
        <f>E11</f>
        <v>01 - SO 01 - Železniční svršek</v>
      </c>
      <c r="F54" s="40"/>
      <c r="G54" s="40"/>
      <c r="H54" s="40"/>
      <c r="I54" s="147"/>
      <c r="J54" s="40"/>
      <c r="K54" s="40"/>
      <c r="L54" s="148"/>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147"/>
      <c r="J55" s="40"/>
      <c r="K55" s="40"/>
      <c r="L55" s="148"/>
      <c r="S55" s="38"/>
      <c r="T55" s="38"/>
      <c r="U55" s="38"/>
      <c r="V55" s="38"/>
      <c r="W55" s="38"/>
      <c r="X55" s="38"/>
      <c r="Y55" s="38"/>
      <c r="Z55" s="38"/>
      <c r="AA55" s="38"/>
      <c r="AB55" s="38"/>
      <c r="AC55" s="38"/>
      <c r="AD55" s="38"/>
      <c r="AE55" s="38"/>
    </row>
    <row r="56" hidden="1" s="2" customFormat="1" ht="12" customHeight="1">
      <c r="A56" s="38"/>
      <c r="B56" s="39"/>
      <c r="C56" s="32" t="s">
        <v>21</v>
      </c>
      <c r="D56" s="40"/>
      <c r="E56" s="40"/>
      <c r="F56" s="27" t="str">
        <f>F14</f>
        <v>trať 073</v>
      </c>
      <c r="G56" s="40"/>
      <c r="H56" s="40"/>
      <c r="I56" s="150" t="s">
        <v>23</v>
      </c>
      <c r="J56" s="72" t="str">
        <f>IF(J14="","",J14)</f>
        <v>14. 2. 2020</v>
      </c>
      <c r="K56" s="40"/>
      <c r="L56" s="148"/>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5.15" customHeight="1">
      <c r="A58" s="38"/>
      <c r="B58" s="39"/>
      <c r="C58" s="32" t="s">
        <v>25</v>
      </c>
      <c r="D58" s="40"/>
      <c r="E58" s="40"/>
      <c r="F58" s="27" t="str">
        <f>E17</f>
        <v>Správa železnic, OŘ ÚNL</v>
      </c>
      <c r="G58" s="40"/>
      <c r="H58" s="40"/>
      <c r="I58" s="150" t="s">
        <v>33</v>
      </c>
      <c r="J58" s="36" t="str">
        <f>E23</f>
        <v xml:space="preserve"> </v>
      </c>
      <c r="K58" s="40"/>
      <c r="L58" s="148"/>
      <c r="S58" s="38"/>
      <c r="T58" s="38"/>
      <c r="U58" s="38"/>
      <c r="V58" s="38"/>
      <c r="W58" s="38"/>
      <c r="X58" s="38"/>
      <c r="Y58" s="38"/>
      <c r="Z58" s="38"/>
      <c r="AA58" s="38"/>
      <c r="AB58" s="38"/>
      <c r="AC58" s="38"/>
      <c r="AD58" s="38"/>
      <c r="AE58" s="38"/>
    </row>
    <row r="59" hidden="1" s="2" customFormat="1" ht="15.15" customHeight="1">
      <c r="A59" s="38"/>
      <c r="B59" s="39"/>
      <c r="C59" s="32" t="s">
        <v>31</v>
      </c>
      <c r="D59" s="40"/>
      <c r="E59" s="40"/>
      <c r="F59" s="27" t="str">
        <f>IF(E20="","",E20)</f>
        <v>Vyplň údaj</v>
      </c>
      <c r="G59" s="40"/>
      <c r="H59" s="40"/>
      <c r="I59" s="150" t="s">
        <v>36</v>
      </c>
      <c r="J59" s="36" t="str">
        <f>E26</f>
        <v>Věra Trnková</v>
      </c>
      <c r="K59" s="40"/>
      <c r="L59" s="148"/>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147"/>
      <c r="J60" s="40"/>
      <c r="K60" s="40"/>
      <c r="L60" s="148"/>
      <c r="S60" s="38"/>
      <c r="T60" s="38"/>
      <c r="U60" s="38"/>
      <c r="V60" s="38"/>
      <c r="W60" s="38"/>
      <c r="X60" s="38"/>
      <c r="Y60" s="38"/>
      <c r="Z60" s="38"/>
      <c r="AA60" s="38"/>
      <c r="AB60" s="38"/>
      <c r="AC60" s="38"/>
      <c r="AD60" s="38"/>
      <c r="AE60" s="38"/>
    </row>
    <row r="61" hidden="1" s="2" customFormat="1" ht="29.28" customHeight="1">
      <c r="A61" s="38"/>
      <c r="B61" s="39"/>
      <c r="C61" s="181" t="s">
        <v>184</v>
      </c>
      <c r="D61" s="182"/>
      <c r="E61" s="182"/>
      <c r="F61" s="182"/>
      <c r="G61" s="182"/>
      <c r="H61" s="182"/>
      <c r="I61" s="183"/>
      <c r="J61" s="184" t="s">
        <v>185</v>
      </c>
      <c r="K61" s="182"/>
      <c r="L61" s="148"/>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147"/>
      <c r="J62" s="40"/>
      <c r="K62" s="40"/>
      <c r="L62" s="148"/>
      <c r="S62" s="38"/>
      <c r="T62" s="38"/>
      <c r="U62" s="38"/>
      <c r="V62" s="38"/>
      <c r="W62" s="38"/>
      <c r="X62" s="38"/>
      <c r="Y62" s="38"/>
      <c r="Z62" s="38"/>
      <c r="AA62" s="38"/>
      <c r="AB62" s="38"/>
      <c r="AC62" s="38"/>
      <c r="AD62" s="38"/>
      <c r="AE62" s="38"/>
    </row>
    <row r="63" hidden="1" s="2" customFormat="1" ht="22.8" customHeight="1">
      <c r="A63" s="38"/>
      <c r="B63" s="39"/>
      <c r="C63" s="185" t="s">
        <v>72</v>
      </c>
      <c r="D63" s="40"/>
      <c r="E63" s="40"/>
      <c r="F63" s="40"/>
      <c r="G63" s="40"/>
      <c r="H63" s="40"/>
      <c r="I63" s="147"/>
      <c r="J63" s="102">
        <f>J87</f>
        <v>0</v>
      </c>
      <c r="K63" s="40"/>
      <c r="L63" s="148"/>
      <c r="S63" s="38"/>
      <c r="T63" s="38"/>
      <c r="U63" s="38"/>
      <c r="V63" s="38"/>
      <c r="W63" s="38"/>
      <c r="X63" s="38"/>
      <c r="Y63" s="38"/>
      <c r="Z63" s="38"/>
      <c r="AA63" s="38"/>
      <c r="AB63" s="38"/>
      <c r="AC63" s="38"/>
      <c r="AD63" s="38"/>
      <c r="AE63" s="38"/>
      <c r="AU63" s="17" t="s">
        <v>186</v>
      </c>
    </row>
    <row r="64" hidden="1" s="9" customFormat="1" ht="24.96" customHeight="1">
      <c r="A64" s="9"/>
      <c r="B64" s="186"/>
      <c r="C64" s="187"/>
      <c r="D64" s="188" t="s">
        <v>187</v>
      </c>
      <c r="E64" s="189"/>
      <c r="F64" s="189"/>
      <c r="G64" s="189"/>
      <c r="H64" s="189"/>
      <c r="I64" s="190"/>
      <c r="J64" s="191">
        <f>J88</f>
        <v>0</v>
      </c>
      <c r="K64" s="187"/>
      <c r="L64" s="192"/>
      <c r="S64" s="9"/>
      <c r="T64" s="9"/>
      <c r="U64" s="9"/>
      <c r="V64" s="9"/>
      <c r="W64" s="9"/>
      <c r="X64" s="9"/>
      <c r="Y64" s="9"/>
      <c r="Z64" s="9"/>
      <c r="AA64" s="9"/>
      <c r="AB64" s="9"/>
      <c r="AC64" s="9"/>
      <c r="AD64" s="9"/>
      <c r="AE64" s="9"/>
    </row>
    <row r="65" hidden="1" s="10" customFormat="1" ht="19.92" customHeight="1">
      <c r="A65" s="10"/>
      <c r="B65" s="193"/>
      <c r="C65" s="125"/>
      <c r="D65" s="194" t="s">
        <v>188</v>
      </c>
      <c r="E65" s="195"/>
      <c r="F65" s="195"/>
      <c r="G65" s="195"/>
      <c r="H65" s="195"/>
      <c r="I65" s="196"/>
      <c r="J65" s="197">
        <f>J89</f>
        <v>0</v>
      </c>
      <c r="K65" s="125"/>
      <c r="L65" s="198"/>
      <c r="S65" s="10"/>
      <c r="T65" s="10"/>
      <c r="U65" s="10"/>
      <c r="V65" s="10"/>
      <c r="W65" s="10"/>
      <c r="X65" s="10"/>
      <c r="Y65" s="10"/>
      <c r="Z65" s="10"/>
      <c r="AA65" s="10"/>
      <c r="AB65" s="10"/>
      <c r="AC65" s="10"/>
      <c r="AD65" s="10"/>
      <c r="AE65" s="10"/>
    </row>
    <row r="66" hidden="1" s="2" customFormat="1" ht="21.84"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6.96" customHeight="1">
      <c r="A67" s="38"/>
      <c r="B67" s="59"/>
      <c r="C67" s="60"/>
      <c r="D67" s="60"/>
      <c r="E67" s="60"/>
      <c r="F67" s="60"/>
      <c r="G67" s="60"/>
      <c r="H67" s="60"/>
      <c r="I67" s="176"/>
      <c r="J67" s="60"/>
      <c r="K67" s="60"/>
      <c r="L67" s="148"/>
      <c r="S67" s="38"/>
      <c r="T67" s="38"/>
      <c r="U67" s="38"/>
      <c r="V67" s="38"/>
      <c r="W67" s="38"/>
      <c r="X67" s="38"/>
      <c r="Y67" s="38"/>
      <c r="Z67" s="38"/>
      <c r="AA67" s="38"/>
      <c r="AB67" s="38"/>
      <c r="AC67" s="38"/>
      <c r="AD67" s="38"/>
      <c r="AE67" s="38"/>
    </row>
    <row r="68" hidden="1"/>
    <row r="69" hidden="1"/>
    <row r="70" hidden="1"/>
    <row r="71" s="2" customFormat="1" ht="6.96" customHeight="1">
      <c r="A71" s="38"/>
      <c r="B71" s="61"/>
      <c r="C71" s="62"/>
      <c r="D71" s="62"/>
      <c r="E71" s="62"/>
      <c r="F71" s="62"/>
      <c r="G71" s="62"/>
      <c r="H71" s="62"/>
      <c r="I71" s="179"/>
      <c r="J71" s="62"/>
      <c r="K71" s="62"/>
      <c r="L71" s="148"/>
      <c r="S71" s="38"/>
      <c r="T71" s="38"/>
      <c r="U71" s="38"/>
      <c r="V71" s="38"/>
      <c r="W71" s="38"/>
      <c r="X71" s="38"/>
      <c r="Y71" s="38"/>
      <c r="Z71" s="38"/>
      <c r="AA71" s="38"/>
      <c r="AB71" s="38"/>
      <c r="AC71" s="38"/>
      <c r="AD71" s="38"/>
      <c r="AE71" s="38"/>
    </row>
    <row r="72" s="2" customFormat="1" ht="24.96" customHeight="1">
      <c r="A72" s="38"/>
      <c r="B72" s="39"/>
      <c r="C72" s="23" t="s">
        <v>189</v>
      </c>
      <c r="D72" s="40"/>
      <c r="E72" s="40"/>
      <c r="F72" s="40"/>
      <c r="G72" s="40"/>
      <c r="H72" s="40"/>
      <c r="I72" s="147"/>
      <c r="J72" s="40"/>
      <c r="K72" s="40"/>
      <c r="L72" s="148"/>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147"/>
      <c r="J73" s="40"/>
      <c r="K73" s="40"/>
      <c r="L73" s="148"/>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147"/>
      <c r="J74" s="40"/>
      <c r="K74" s="40"/>
      <c r="L74" s="148"/>
      <c r="S74" s="38"/>
      <c r="T74" s="38"/>
      <c r="U74" s="38"/>
      <c r="V74" s="38"/>
      <c r="W74" s="38"/>
      <c r="X74" s="38"/>
      <c r="Y74" s="38"/>
      <c r="Z74" s="38"/>
      <c r="AA74" s="38"/>
      <c r="AB74" s="38"/>
      <c r="AC74" s="38"/>
      <c r="AD74" s="38"/>
      <c r="AE74" s="38"/>
    </row>
    <row r="75" s="2" customFormat="1" ht="16.5" customHeight="1">
      <c r="A75" s="38"/>
      <c r="B75" s="39"/>
      <c r="C75" s="40"/>
      <c r="D75" s="40"/>
      <c r="E75" s="180" t="str">
        <f>E7</f>
        <v>Oprava trati v úseku Velké Březno - Boletice n/L km 440,200 - 443,320</v>
      </c>
      <c r="F75" s="32"/>
      <c r="G75" s="32"/>
      <c r="H75" s="32"/>
      <c r="I75" s="147"/>
      <c r="J75" s="40"/>
      <c r="K75" s="40"/>
      <c r="L75" s="148"/>
      <c r="S75" s="38"/>
      <c r="T75" s="38"/>
      <c r="U75" s="38"/>
      <c r="V75" s="38"/>
      <c r="W75" s="38"/>
      <c r="X75" s="38"/>
      <c r="Y75" s="38"/>
      <c r="Z75" s="38"/>
      <c r="AA75" s="38"/>
      <c r="AB75" s="38"/>
      <c r="AC75" s="38"/>
      <c r="AD75" s="38"/>
      <c r="AE75" s="38"/>
    </row>
    <row r="76" s="1" customFormat="1" ht="12" customHeight="1">
      <c r="B76" s="21"/>
      <c r="C76" s="32" t="s">
        <v>179</v>
      </c>
      <c r="D76" s="22"/>
      <c r="E76" s="22"/>
      <c r="F76" s="22"/>
      <c r="G76" s="22"/>
      <c r="H76" s="22"/>
      <c r="I76" s="139"/>
      <c r="J76" s="22"/>
      <c r="K76" s="22"/>
      <c r="L76" s="20"/>
    </row>
    <row r="77" s="2" customFormat="1" ht="16.5" customHeight="1">
      <c r="A77" s="38"/>
      <c r="B77" s="39"/>
      <c r="C77" s="40"/>
      <c r="D77" s="40"/>
      <c r="E77" s="180" t="s">
        <v>180</v>
      </c>
      <c r="F77" s="40"/>
      <c r="G77" s="40"/>
      <c r="H77" s="40"/>
      <c r="I77" s="147"/>
      <c r="J77" s="40"/>
      <c r="K77" s="40"/>
      <c r="L77" s="148"/>
      <c r="S77" s="38"/>
      <c r="T77" s="38"/>
      <c r="U77" s="38"/>
      <c r="V77" s="38"/>
      <c r="W77" s="38"/>
      <c r="X77" s="38"/>
      <c r="Y77" s="38"/>
      <c r="Z77" s="38"/>
      <c r="AA77" s="38"/>
      <c r="AB77" s="38"/>
      <c r="AC77" s="38"/>
      <c r="AD77" s="38"/>
      <c r="AE77" s="38"/>
    </row>
    <row r="78" s="2" customFormat="1" ht="12" customHeight="1">
      <c r="A78" s="38"/>
      <c r="B78" s="39"/>
      <c r="C78" s="32" t="s">
        <v>181</v>
      </c>
      <c r="D78" s="40"/>
      <c r="E78" s="40"/>
      <c r="F78" s="40"/>
      <c r="G78" s="40"/>
      <c r="H78" s="40"/>
      <c r="I78" s="147"/>
      <c r="J78" s="40"/>
      <c r="K78" s="40"/>
      <c r="L78" s="148"/>
      <c r="S78" s="38"/>
      <c r="T78" s="38"/>
      <c r="U78" s="38"/>
      <c r="V78" s="38"/>
      <c r="W78" s="38"/>
      <c r="X78" s="38"/>
      <c r="Y78" s="38"/>
      <c r="Z78" s="38"/>
      <c r="AA78" s="38"/>
      <c r="AB78" s="38"/>
      <c r="AC78" s="38"/>
      <c r="AD78" s="38"/>
      <c r="AE78" s="38"/>
    </row>
    <row r="79" s="2" customFormat="1" ht="16.5" customHeight="1">
      <c r="A79" s="38"/>
      <c r="B79" s="39"/>
      <c r="C79" s="40"/>
      <c r="D79" s="40"/>
      <c r="E79" s="69" t="str">
        <f>E11</f>
        <v>01 - SO 01 - Železniční svršek</v>
      </c>
      <c r="F79" s="40"/>
      <c r="G79" s="40"/>
      <c r="H79" s="40"/>
      <c r="I79" s="147"/>
      <c r="J79" s="40"/>
      <c r="K79" s="40"/>
      <c r="L79" s="148"/>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147"/>
      <c r="J80" s="40"/>
      <c r="K80" s="40"/>
      <c r="L80" s="148"/>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F14</f>
        <v>trať 073</v>
      </c>
      <c r="G81" s="40"/>
      <c r="H81" s="40"/>
      <c r="I81" s="150" t="s">
        <v>23</v>
      </c>
      <c r="J81" s="72" t="str">
        <f>IF(J14="","",J14)</f>
        <v>14. 2. 2020</v>
      </c>
      <c r="K81" s="40"/>
      <c r="L81" s="148"/>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147"/>
      <c r="J82" s="40"/>
      <c r="K82" s="40"/>
      <c r="L82" s="148"/>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E17</f>
        <v>Správa železnic, OŘ ÚNL</v>
      </c>
      <c r="G83" s="40"/>
      <c r="H83" s="40"/>
      <c r="I83" s="150" t="s">
        <v>33</v>
      </c>
      <c r="J83" s="36" t="str">
        <f>E23</f>
        <v xml:space="preserve"> </v>
      </c>
      <c r="K83" s="40"/>
      <c r="L83" s="148"/>
      <c r="S83" s="38"/>
      <c r="T83" s="38"/>
      <c r="U83" s="38"/>
      <c r="V83" s="38"/>
      <c r="W83" s="38"/>
      <c r="X83" s="38"/>
      <c r="Y83" s="38"/>
      <c r="Z83" s="38"/>
      <c r="AA83" s="38"/>
      <c r="AB83" s="38"/>
      <c r="AC83" s="38"/>
      <c r="AD83" s="38"/>
      <c r="AE83" s="38"/>
    </row>
    <row r="84" s="2" customFormat="1" ht="15.15" customHeight="1">
      <c r="A84" s="38"/>
      <c r="B84" s="39"/>
      <c r="C84" s="32" t="s">
        <v>31</v>
      </c>
      <c r="D84" s="40"/>
      <c r="E84" s="40"/>
      <c r="F84" s="27" t="str">
        <f>IF(E20="","",E20)</f>
        <v>Vyplň údaj</v>
      </c>
      <c r="G84" s="40"/>
      <c r="H84" s="40"/>
      <c r="I84" s="150" t="s">
        <v>36</v>
      </c>
      <c r="J84" s="36" t="str">
        <f>E26</f>
        <v>Věra Trnková</v>
      </c>
      <c r="K84" s="40"/>
      <c r="L84" s="148"/>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147"/>
      <c r="J85" s="40"/>
      <c r="K85" s="40"/>
      <c r="L85" s="148"/>
      <c r="S85" s="38"/>
      <c r="T85" s="38"/>
      <c r="U85" s="38"/>
      <c r="V85" s="38"/>
      <c r="W85" s="38"/>
      <c r="X85" s="38"/>
      <c r="Y85" s="38"/>
      <c r="Z85" s="38"/>
      <c r="AA85" s="38"/>
      <c r="AB85" s="38"/>
      <c r="AC85" s="38"/>
      <c r="AD85" s="38"/>
      <c r="AE85" s="38"/>
    </row>
    <row r="86" s="11" customFormat="1" ht="29.28" customHeight="1">
      <c r="A86" s="199"/>
      <c r="B86" s="200"/>
      <c r="C86" s="201" t="s">
        <v>190</v>
      </c>
      <c r="D86" s="202" t="s">
        <v>59</v>
      </c>
      <c r="E86" s="202" t="s">
        <v>55</v>
      </c>
      <c r="F86" s="202" t="s">
        <v>56</v>
      </c>
      <c r="G86" s="202" t="s">
        <v>191</v>
      </c>
      <c r="H86" s="202" t="s">
        <v>192</v>
      </c>
      <c r="I86" s="203" t="s">
        <v>193</v>
      </c>
      <c r="J86" s="202" t="s">
        <v>185</v>
      </c>
      <c r="K86" s="204" t="s">
        <v>194</v>
      </c>
      <c r="L86" s="205"/>
      <c r="M86" s="92" t="s">
        <v>19</v>
      </c>
      <c r="N86" s="93" t="s">
        <v>44</v>
      </c>
      <c r="O86" s="93" t="s">
        <v>195</v>
      </c>
      <c r="P86" s="93" t="s">
        <v>196</v>
      </c>
      <c r="Q86" s="93" t="s">
        <v>197</v>
      </c>
      <c r="R86" s="93" t="s">
        <v>198</v>
      </c>
      <c r="S86" s="93" t="s">
        <v>199</v>
      </c>
      <c r="T86" s="94" t="s">
        <v>200</v>
      </c>
      <c r="U86" s="199"/>
      <c r="V86" s="199"/>
      <c r="W86" s="199"/>
      <c r="X86" s="199"/>
      <c r="Y86" s="199"/>
      <c r="Z86" s="199"/>
      <c r="AA86" s="199"/>
      <c r="AB86" s="199"/>
      <c r="AC86" s="199"/>
      <c r="AD86" s="199"/>
      <c r="AE86" s="199"/>
    </row>
    <row r="87" s="2" customFormat="1" ht="22.8" customHeight="1">
      <c r="A87" s="38"/>
      <c r="B87" s="39"/>
      <c r="C87" s="99" t="s">
        <v>201</v>
      </c>
      <c r="D87" s="40"/>
      <c r="E87" s="40"/>
      <c r="F87" s="40"/>
      <c r="G87" s="40"/>
      <c r="H87" s="40"/>
      <c r="I87" s="147"/>
      <c r="J87" s="206">
        <f>BK87</f>
        <v>0</v>
      </c>
      <c r="K87" s="40"/>
      <c r="L87" s="44"/>
      <c r="M87" s="95"/>
      <c r="N87" s="207"/>
      <c r="O87" s="96"/>
      <c r="P87" s="208">
        <f>P88</f>
        <v>0</v>
      </c>
      <c r="Q87" s="96"/>
      <c r="R87" s="208">
        <f>R88</f>
        <v>3841.6944799999997</v>
      </c>
      <c r="S87" s="96"/>
      <c r="T87" s="209">
        <f>T88</f>
        <v>0</v>
      </c>
      <c r="U87" s="38"/>
      <c r="V87" s="38"/>
      <c r="W87" s="38"/>
      <c r="X87" s="38"/>
      <c r="Y87" s="38"/>
      <c r="Z87" s="38"/>
      <c r="AA87" s="38"/>
      <c r="AB87" s="38"/>
      <c r="AC87" s="38"/>
      <c r="AD87" s="38"/>
      <c r="AE87" s="38"/>
      <c r="AT87" s="17" t="s">
        <v>73</v>
      </c>
      <c r="AU87" s="17" t="s">
        <v>186</v>
      </c>
      <c r="BK87" s="210">
        <f>BK88</f>
        <v>0</v>
      </c>
    </row>
    <row r="88" s="12" customFormat="1" ht="25.92" customHeight="1">
      <c r="A88" s="12"/>
      <c r="B88" s="211"/>
      <c r="C88" s="212"/>
      <c r="D88" s="213" t="s">
        <v>73</v>
      </c>
      <c r="E88" s="214" t="s">
        <v>202</v>
      </c>
      <c r="F88" s="214" t="s">
        <v>203</v>
      </c>
      <c r="G88" s="212"/>
      <c r="H88" s="212"/>
      <c r="I88" s="215"/>
      <c r="J88" s="216">
        <f>BK88</f>
        <v>0</v>
      </c>
      <c r="K88" s="212"/>
      <c r="L88" s="217"/>
      <c r="M88" s="218"/>
      <c r="N88" s="219"/>
      <c r="O88" s="219"/>
      <c r="P88" s="220">
        <f>P89</f>
        <v>0</v>
      </c>
      <c r="Q88" s="219"/>
      <c r="R88" s="220">
        <f>R89</f>
        <v>3841.6944799999997</v>
      </c>
      <c r="S88" s="219"/>
      <c r="T88" s="221">
        <f>T89</f>
        <v>0</v>
      </c>
      <c r="U88" s="12"/>
      <c r="V88" s="12"/>
      <c r="W88" s="12"/>
      <c r="X88" s="12"/>
      <c r="Y88" s="12"/>
      <c r="Z88" s="12"/>
      <c r="AA88" s="12"/>
      <c r="AB88" s="12"/>
      <c r="AC88" s="12"/>
      <c r="AD88" s="12"/>
      <c r="AE88" s="12"/>
      <c r="AR88" s="222" t="s">
        <v>81</v>
      </c>
      <c r="AT88" s="223" t="s">
        <v>73</v>
      </c>
      <c r="AU88" s="223" t="s">
        <v>74</v>
      </c>
      <c r="AY88" s="222" t="s">
        <v>204</v>
      </c>
      <c r="BK88" s="224">
        <f>BK89</f>
        <v>0</v>
      </c>
    </row>
    <row r="89" s="12" customFormat="1" ht="22.8" customHeight="1">
      <c r="A89" s="12"/>
      <c r="B89" s="211"/>
      <c r="C89" s="212"/>
      <c r="D89" s="213" t="s">
        <v>73</v>
      </c>
      <c r="E89" s="225" t="s">
        <v>205</v>
      </c>
      <c r="F89" s="225" t="s">
        <v>206</v>
      </c>
      <c r="G89" s="212"/>
      <c r="H89" s="212"/>
      <c r="I89" s="215"/>
      <c r="J89" s="226">
        <f>BK89</f>
        <v>0</v>
      </c>
      <c r="K89" s="212"/>
      <c r="L89" s="217"/>
      <c r="M89" s="218"/>
      <c r="N89" s="219"/>
      <c r="O89" s="219"/>
      <c r="P89" s="220">
        <f>SUM(P90:P258)</f>
        <v>0</v>
      </c>
      <c r="Q89" s="219"/>
      <c r="R89" s="220">
        <f>SUM(R90:R258)</f>
        <v>3841.6944799999997</v>
      </c>
      <c r="S89" s="219"/>
      <c r="T89" s="221">
        <f>SUM(T90:T258)</f>
        <v>0</v>
      </c>
      <c r="U89" s="12"/>
      <c r="V89" s="12"/>
      <c r="W89" s="12"/>
      <c r="X89" s="12"/>
      <c r="Y89" s="12"/>
      <c r="Z89" s="12"/>
      <c r="AA89" s="12"/>
      <c r="AB89" s="12"/>
      <c r="AC89" s="12"/>
      <c r="AD89" s="12"/>
      <c r="AE89" s="12"/>
      <c r="AR89" s="222" t="s">
        <v>81</v>
      </c>
      <c r="AT89" s="223" t="s">
        <v>73</v>
      </c>
      <c r="AU89" s="223" t="s">
        <v>81</v>
      </c>
      <c r="AY89" s="222" t="s">
        <v>204</v>
      </c>
      <c r="BK89" s="224">
        <f>SUM(BK90:BK258)</f>
        <v>0</v>
      </c>
    </row>
    <row r="90" s="2" customFormat="1" ht="21.75" customHeight="1">
      <c r="A90" s="38"/>
      <c r="B90" s="39"/>
      <c r="C90" s="227" t="s">
        <v>81</v>
      </c>
      <c r="D90" s="227" t="s">
        <v>207</v>
      </c>
      <c r="E90" s="228" t="s">
        <v>208</v>
      </c>
      <c r="F90" s="229" t="s">
        <v>209</v>
      </c>
      <c r="G90" s="230" t="s">
        <v>210</v>
      </c>
      <c r="H90" s="231">
        <v>3.1000000000000001</v>
      </c>
      <c r="I90" s="232"/>
      <c r="J90" s="233">
        <f>ROUND(I90*H90,2)</f>
        <v>0</v>
      </c>
      <c r="K90" s="229" t="s">
        <v>211</v>
      </c>
      <c r="L90" s="44"/>
      <c r="M90" s="234" t="s">
        <v>19</v>
      </c>
      <c r="N90" s="235" t="s">
        <v>45</v>
      </c>
      <c r="O90" s="84"/>
      <c r="P90" s="236">
        <f>O90*H90</f>
        <v>0</v>
      </c>
      <c r="Q90" s="236">
        <v>0</v>
      </c>
      <c r="R90" s="236">
        <f>Q90*H90</f>
        <v>0</v>
      </c>
      <c r="S90" s="236">
        <v>0</v>
      </c>
      <c r="T90" s="237">
        <f>S90*H90</f>
        <v>0</v>
      </c>
      <c r="U90" s="38"/>
      <c r="V90" s="38"/>
      <c r="W90" s="38"/>
      <c r="X90" s="38"/>
      <c r="Y90" s="38"/>
      <c r="Z90" s="38"/>
      <c r="AA90" s="38"/>
      <c r="AB90" s="38"/>
      <c r="AC90" s="38"/>
      <c r="AD90" s="38"/>
      <c r="AE90" s="38"/>
      <c r="AR90" s="238" t="s">
        <v>104</v>
      </c>
      <c r="AT90" s="238" t="s">
        <v>207</v>
      </c>
      <c r="AU90" s="238" t="s">
        <v>83</v>
      </c>
      <c r="AY90" s="17" t="s">
        <v>204</v>
      </c>
      <c r="BE90" s="239">
        <f>IF(N90="základní",J90,0)</f>
        <v>0</v>
      </c>
      <c r="BF90" s="239">
        <f>IF(N90="snížená",J90,0)</f>
        <v>0</v>
      </c>
      <c r="BG90" s="239">
        <f>IF(N90="zákl. přenesená",J90,0)</f>
        <v>0</v>
      </c>
      <c r="BH90" s="239">
        <f>IF(N90="sníž. přenesená",J90,0)</f>
        <v>0</v>
      </c>
      <c r="BI90" s="239">
        <f>IF(N90="nulová",J90,0)</f>
        <v>0</v>
      </c>
      <c r="BJ90" s="17" t="s">
        <v>81</v>
      </c>
      <c r="BK90" s="239">
        <f>ROUND(I90*H90,2)</f>
        <v>0</v>
      </c>
      <c r="BL90" s="17" t="s">
        <v>104</v>
      </c>
      <c r="BM90" s="238" t="s">
        <v>212</v>
      </c>
    </row>
    <row r="91" s="2" customFormat="1">
      <c r="A91" s="38"/>
      <c r="B91" s="39"/>
      <c r="C91" s="40"/>
      <c r="D91" s="240" t="s">
        <v>213</v>
      </c>
      <c r="E91" s="40"/>
      <c r="F91" s="241" t="s">
        <v>214</v>
      </c>
      <c r="G91" s="40"/>
      <c r="H91" s="40"/>
      <c r="I91" s="147"/>
      <c r="J91" s="40"/>
      <c r="K91" s="40"/>
      <c r="L91" s="44"/>
      <c r="M91" s="242"/>
      <c r="N91" s="243"/>
      <c r="O91" s="84"/>
      <c r="P91" s="84"/>
      <c r="Q91" s="84"/>
      <c r="R91" s="84"/>
      <c r="S91" s="84"/>
      <c r="T91" s="85"/>
      <c r="U91" s="38"/>
      <c r="V91" s="38"/>
      <c r="W91" s="38"/>
      <c r="X91" s="38"/>
      <c r="Y91" s="38"/>
      <c r="Z91" s="38"/>
      <c r="AA91" s="38"/>
      <c r="AB91" s="38"/>
      <c r="AC91" s="38"/>
      <c r="AD91" s="38"/>
      <c r="AE91" s="38"/>
      <c r="AT91" s="17" t="s">
        <v>213</v>
      </c>
      <c r="AU91" s="17" t="s">
        <v>83</v>
      </c>
    </row>
    <row r="92" s="2" customFormat="1">
      <c r="A92" s="38"/>
      <c r="B92" s="39"/>
      <c r="C92" s="40"/>
      <c r="D92" s="240" t="s">
        <v>215</v>
      </c>
      <c r="E92" s="40"/>
      <c r="F92" s="244" t="s">
        <v>216</v>
      </c>
      <c r="G92" s="40"/>
      <c r="H92" s="40"/>
      <c r="I92" s="147"/>
      <c r="J92" s="40"/>
      <c r="K92" s="40"/>
      <c r="L92" s="44"/>
      <c r="M92" s="242"/>
      <c r="N92" s="243"/>
      <c r="O92" s="84"/>
      <c r="P92" s="84"/>
      <c r="Q92" s="84"/>
      <c r="R92" s="84"/>
      <c r="S92" s="84"/>
      <c r="T92" s="85"/>
      <c r="U92" s="38"/>
      <c r="V92" s="38"/>
      <c r="W92" s="38"/>
      <c r="X92" s="38"/>
      <c r="Y92" s="38"/>
      <c r="Z92" s="38"/>
      <c r="AA92" s="38"/>
      <c r="AB92" s="38"/>
      <c r="AC92" s="38"/>
      <c r="AD92" s="38"/>
      <c r="AE92" s="38"/>
      <c r="AT92" s="17" t="s">
        <v>215</v>
      </c>
      <c r="AU92" s="17" t="s">
        <v>83</v>
      </c>
    </row>
    <row r="93" s="13" customFormat="1">
      <c r="A93" s="13"/>
      <c r="B93" s="245"/>
      <c r="C93" s="246"/>
      <c r="D93" s="240" t="s">
        <v>217</v>
      </c>
      <c r="E93" s="247" t="s">
        <v>19</v>
      </c>
      <c r="F93" s="248" t="s">
        <v>218</v>
      </c>
      <c r="G93" s="246"/>
      <c r="H93" s="247" t="s">
        <v>19</v>
      </c>
      <c r="I93" s="249"/>
      <c r="J93" s="246"/>
      <c r="K93" s="246"/>
      <c r="L93" s="250"/>
      <c r="M93" s="251"/>
      <c r="N93" s="252"/>
      <c r="O93" s="252"/>
      <c r="P93" s="252"/>
      <c r="Q93" s="252"/>
      <c r="R93" s="252"/>
      <c r="S93" s="252"/>
      <c r="T93" s="253"/>
      <c r="U93" s="13"/>
      <c r="V93" s="13"/>
      <c r="W93" s="13"/>
      <c r="X93" s="13"/>
      <c r="Y93" s="13"/>
      <c r="Z93" s="13"/>
      <c r="AA93" s="13"/>
      <c r="AB93" s="13"/>
      <c r="AC93" s="13"/>
      <c r="AD93" s="13"/>
      <c r="AE93" s="13"/>
      <c r="AT93" s="254" t="s">
        <v>217</v>
      </c>
      <c r="AU93" s="254" t="s">
        <v>83</v>
      </c>
      <c r="AV93" s="13" t="s">
        <v>81</v>
      </c>
      <c r="AW93" s="13" t="s">
        <v>35</v>
      </c>
      <c r="AX93" s="13" t="s">
        <v>74</v>
      </c>
      <c r="AY93" s="254" t="s">
        <v>204</v>
      </c>
    </row>
    <row r="94" s="14" customFormat="1">
      <c r="A94" s="14"/>
      <c r="B94" s="255"/>
      <c r="C94" s="256"/>
      <c r="D94" s="240" t="s">
        <v>217</v>
      </c>
      <c r="E94" s="257" t="s">
        <v>19</v>
      </c>
      <c r="F94" s="258" t="s">
        <v>219</v>
      </c>
      <c r="G94" s="256"/>
      <c r="H94" s="259">
        <v>3.1000000000000001</v>
      </c>
      <c r="I94" s="260"/>
      <c r="J94" s="256"/>
      <c r="K94" s="256"/>
      <c r="L94" s="261"/>
      <c r="M94" s="262"/>
      <c r="N94" s="263"/>
      <c r="O94" s="263"/>
      <c r="P94" s="263"/>
      <c r="Q94" s="263"/>
      <c r="R94" s="263"/>
      <c r="S94" s="263"/>
      <c r="T94" s="264"/>
      <c r="U94" s="14"/>
      <c r="V94" s="14"/>
      <c r="W94" s="14"/>
      <c r="X94" s="14"/>
      <c r="Y94" s="14"/>
      <c r="Z94" s="14"/>
      <c r="AA94" s="14"/>
      <c r="AB94" s="14"/>
      <c r="AC94" s="14"/>
      <c r="AD94" s="14"/>
      <c r="AE94" s="14"/>
      <c r="AT94" s="265" t="s">
        <v>217</v>
      </c>
      <c r="AU94" s="265" t="s">
        <v>83</v>
      </c>
      <c r="AV94" s="14" t="s">
        <v>83</v>
      </c>
      <c r="AW94" s="14" t="s">
        <v>35</v>
      </c>
      <c r="AX94" s="14" t="s">
        <v>81</v>
      </c>
      <c r="AY94" s="265" t="s">
        <v>204</v>
      </c>
    </row>
    <row r="95" s="2" customFormat="1" ht="21.75" customHeight="1">
      <c r="A95" s="38"/>
      <c r="B95" s="39"/>
      <c r="C95" s="227" t="s">
        <v>83</v>
      </c>
      <c r="D95" s="227" t="s">
        <v>207</v>
      </c>
      <c r="E95" s="228" t="s">
        <v>220</v>
      </c>
      <c r="F95" s="229" t="s">
        <v>221</v>
      </c>
      <c r="G95" s="230" t="s">
        <v>210</v>
      </c>
      <c r="H95" s="231">
        <v>3.1000000000000001</v>
      </c>
      <c r="I95" s="232"/>
      <c r="J95" s="233">
        <f>ROUND(I95*H95,2)</f>
        <v>0</v>
      </c>
      <c r="K95" s="229" t="s">
        <v>211</v>
      </c>
      <c r="L95" s="44"/>
      <c r="M95" s="234" t="s">
        <v>19</v>
      </c>
      <c r="N95" s="235" t="s">
        <v>45</v>
      </c>
      <c r="O95" s="84"/>
      <c r="P95" s="236">
        <f>O95*H95</f>
        <v>0</v>
      </c>
      <c r="Q95" s="236">
        <v>0</v>
      </c>
      <c r="R95" s="236">
        <f>Q95*H95</f>
        <v>0</v>
      </c>
      <c r="S95" s="236">
        <v>0</v>
      </c>
      <c r="T95" s="237">
        <f>S95*H95</f>
        <v>0</v>
      </c>
      <c r="U95" s="38"/>
      <c r="V95" s="38"/>
      <c r="W95" s="38"/>
      <c r="X95" s="38"/>
      <c r="Y95" s="38"/>
      <c r="Z95" s="38"/>
      <c r="AA95" s="38"/>
      <c r="AB95" s="38"/>
      <c r="AC95" s="38"/>
      <c r="AD95" s="38"/>
      <c r="AE95" s="38"/>
      <c r="AR95" s="238" t="s">
        <v>104</v>
      </c>
      <c r="AT95" s="238" t="s">
        <v>207</v>
      </c>
      <c r="AU95" s="238" t="s">
        <v>83</v>
      </c>
      <c r="AY95" s="17" t="s">
        <v>204</v>
      </c>
      <c r="BE95" s="239">
        <f>IF(N95="základní",J95,0)</f>
        <v>0</v>
      </c>
      <c r="BF95" s="239">
        <f>IF(N95="snížená",J95,0)</f>
        <v>0</v>
      </c>
      <c r="BG95" s="239">
        <f>IF(N95="zákl. přenesená",J95,0)</f>
        <v>0</v>
      </c>
      <c r="BH95" s="239">
        <f>IF(N95="sníž. přenesená",J95,0)</f>
        <v>0</v>
      </c>
      <c r="BI95" s="239">
        <f>IF(N95="nulová",J95,0)</f>
        <v>0</v>
      </c>
      <c r="BJ95" s="17" t="s">
        <v>81</v>
      </c>
      <c r="BK95" s="239">
        <f>ROUND(I95*H95,2)</f>
        <v>0</v>
      </c>
      <c r="BL95" s="17" t="s">
        <v>104</v>
      </c>
      <c r="BM95" s="238" t="s">
        <v>222</v>
      </c>
    </row>
    <row r="96" s="2" customFormat="1">
      <c r="A96" s="38"/>
      <c r="B96" s="39"/>
      <c r="C96" s="40"/>
      <c r="D96" s="240" t="s">
        <v>213</v>
      </c>
      <c r="E96" s="40"/>
      <c r="F96" s="241" t="s">
        <v>223</v>
      </c>
      <c r="G96" s="40"/>
      <c r="H96" s="40"/>
      <c r="I96" s="147"/>
      <c r="J96" s="40"/>
      <c r="K96" s="40"/>
      <c r="L96" s="44"/>
      <c r="M96" s="242"/>
      <c r="N96" s="243"/>
      <c r="O96" s="84"/>
      <c r="P96" s="84"/>
      <c r="Q96" s="84"/>
      <c r="R96" s="84"/>
      <c r="S96" s="84"/>
      <c r="T96" s="85"/>
      <c r="U96" s="38"/>
      <c r="V96" s="38"/>
      <c r="W96" s="38"/>
      <c r="X96" s="38"/>
      <c r="Y96" s="38"/>
      <c r="Z96" s="38"/>
      <c r="AA96" s="38"/>
      <c r="AB96" s="38"/>
      <c r="AC96" s="38"/>
      <c r="AD96" s="38"/>
      <c r="AE96" s="38"/>
      <c r="AT96" s="17" t="s">
        <v>213</v>
      </c>
      <c r="AU96" s="17" t="s">
        <v>83</v>
      </c>
    </row>
    <row r="97" s="2" customFormat="1">
      <c r="A97" s="38"/>
      <c r="B97" s="39"/>
      <c r="C97" s="40"/>
      <c r="D97" s="240" t="s">
        <v>215</v>
      </c>
      <c r="E97" s="40"/>
      <c r="F97" s="244" t="s">
        <v>224</v>
      </c>
      <c r="G97" s="40"/>
      <c r="H97" s="40"/>
      <c r="I97" s="147"/>
      <c r="J97" s="40"/>
      <c r="K97" s="40"/>
      <c r="L97" s="44"/>
      <c r="M97" s="242"/>
      <c r="N97" s="243"/>
      <c r="O97" s="84"/>
      <c r="P97" s="84"/>
      <c r="Q97" s="84"/>
      <c r="R97" s="84"/>
      <c r="S97" s="84"/>
      <c r="T97" s="85"/>
      <c r="U97" s="38"/>
      <c r="V97" s="38"/>
      <c r="W97" s="38"/>
      <c r="X97" s="38"/>
      <c r="Y97" s="38"/>
      <c r="Z97" s="38"/>
      <c r="AA97" s="38"/>
      <c r="AB97" s="38"/>
      <c r="AC97" s="38"/>
      <c r="AD97" s="38"/>
      <c r="AE97" s="38"/>
      <c r="AT97" s="17" t="s">
        <v>215</v>
      </c>
      <c r="AU97" s="17" t="s">
        <v>83</v>
      </c>
    </row>
    <row r="98" s="13" customFormat="1">
      <c r="A98" s="13"/>
      <c r="B98" s="245"/>
      <c r="C98" s="246"/>
      <c r="D98" s="240" t="s">
        <v>217</v>
      </c>
      <c r="E98" s="247" t="s">
        <v>19</v>
      </c>
      <c r="F98" s="248" t="s">
        <v>218</v>
      </c>
      <c r="G98" s="246"/>
      <c r="H98" s="247" t="s">
        <v>19</v>
      </c>
      <c r="I98" s="249"/>
      <c r="J98" s="246"/>
      <c r="K98" s="246"/>
      <c r="L98" s="250"/>
      <c r="M98" s="251"/>
      <c r="N98" s="252"/>
      <c r="O98" s="252"/>
      <c r="P98" s="252"/>
      <c r="Q98" s="252"/>
      <c r="R98" s="252"/>
      <c r="S98" s="252"/>
      <c r="T98" s="253"/>
      <c r="U98" s="13"/>
      <c r="V98" s="13"/>
      <c r="W98" s="13"/>
      <c r="X98" s="13"/>
      <c r="Y98" s="13"/>
      <c r="Z98" s="13"/>
      <c r="AA98" s="13"/>
      <c r="AB98" s="13"/>
      <c r="AC98" s="13"/>
      <c r="AD98" s="13"/>
      <c r="AE98" s="13"/>
      <c r="AT98" s="254" t="s">
        <v>217</v>
      </c>
      <c r="AU98" s="254" t="s">
        <v>83</v>
      </c>
      <c r="AV98" s="13" t="s">
        <v>81</v>
      </c>
      <c r="AW98" s="13" t="s">
        <v>35</v>
      </c>
      <c r="AX98" s="13" t="s">
        <v>74</v>
      </c>
      <c r="AY98" s="254" t="s">
        <v>204</v>
      </c>
    </row>
    <row r="99" s="14" customFormat="1">
      <c r="A99" s="14"/>
      <c r="B99" s="255"/>
      <c r="C99" s="256"/>
      <c r="D99" s="240" t="s">
        <v>217</v>
      </c>
      <c r="E99" s="257" t="s">
        <v>19</v>
      </c>
      <c r="F99" s="258" t="s">
        <v>219</v>
      </c>
      <c r="G99" s="256"/>
      <c r="H99" s="259">
        <v>3.1000000000000001</v>
      </c>
      <c r="I99" s="260"/>
      <c r="J99" s="256"/>
      <c r="K99" s="256"/>
      <c r="L99" s="261"/>
      <c r="M99" s="262"/>
      <c r="N99" s="263"/>
      <c r="O99" s="263"/>
      <c r="P99" s="263"/>
      <c r="Q99" s="263"/>
      <c r="R99" s="263"/>
      <c r="S99" s="263"/>
      <c r="T99" s="264"/>
      <c r="U99" s="14"/>
      <c r="V99" s="14"/>
      <c r="W99" s="14"/>
      <c r="X99" s="14"/>
      <c r="Y99" s="14"/>
      <c r="Z99" s="14"/>
      <c r="AA99" s="14"/>
      <c r="AB99" s="14"/>
      <c r="AC99" s="14"/>
      <c r="AD99" s="14"/>
      <c r="AE99" s="14"/>
      <c r="AT99" s="265" t="s">
        <v>217</v>
      </c>
      <c r="AU99" s="265" t="s">
        <v>83</v>
      </c>
      <c r="AV99" s="14" t="s">
        <v>83</v>
      </c>
      <c r="AW99" s="14" t="s">
        <v>35</v>
      </c>
      <c r="AX99" s="14" t="s">
        <v>81</v>
      </c>
      <c r="AY99" s="265" t="s">
        <v>204</v>
      </c>
    </row>
    <row r="100" s="2" customFormat="1" ht="21.75" customHeight="1">
      <c r="A100" s="38"/>
      <c r="B100" s="39"/>
      <c r="C100" s="227" t="s">
        <v>94</v>
      </c>
      <c r="D100" s="227" t="s">
        <v>207</v>
      </c>
      <c r="E100" s="228" t="s">
        <v>225</v>
      </c>
      <c r="F100" s="229" t="s">
        <v>226</v>
      </c>
      <c r="G100" s="230" t="s">
        <v>210</v>
      </c>
      <c r="H100" s="231">
        <v>3.1000000000000001</v>
      </c>
      <c r="I100" s="232"/>
      <c r="J100" s="233">
        <f>ROUND(I100*H100,2)</f>
        <v>0</v>
      </c>
      <c r="K100" s="229" t="s">
        <v>211</v>
      </c>
      <c r="L100" s="44"/>
      <c r="M100" s="234" t="s">
        <v>19</v>
      </c>
      <c r="N100" s="235" t="s">
        <v>45</v>
      </c>
      <c r="O100" s="84"/>
      <c r="P100" s="236">
        <f>O100*H100</f>
        <v>0</v>
      </c>
      <c r="Q100" s="236">
        <v>0</v>
      </c>
      <c r="R100" s="236">
        <f>Q100*H100</f>
        <v>0</v>
      </c>
      <c r="S100" s="236">
        <v>0</v>
      </c>
      <c r="T100" s="237">
        <f>S100*H100</f>
        <v>0</v>
      </c>
      <c r="U100" s="38"/>
      <c r="V100" s="38"/>
      <c r="W100" s="38"/>
      <c r="X100" s="38"/>
      <c r="Y100" s="38"/>
      <c r="Z100" s="38"/>
      <c r="AA100" s="38"/>
      <c r="AB100" s="38"/>
      <c r="AC100" s="38"/>
      <c r="AD100" s="38"/>
      <c r="AE100" s="38"/>
      <c r="AR100" s="238" t="s">
        <v>104</v>
      </c>
      <c r="AT100" s="238" t="s">
        <v>207</v>
      </c>
      <c r="AU100" s="238" t="s">
        <v>83</v>
      </c>
      <c r="AY100" s="17" t="s">
        <v>204</v>
      </c>
      <c r="BE100" s="239">
        <f>IF(N100="základní",J100,0)</f>
        <v>0</v>
      </c>
      <c r="BF100" s="239">
        <f>IF(N100="snížená",J100,0)</f>
        <v>0</v>
      </c>
      <c r="BG100" s="239">
        <f>IF(N100="zákl. přenesená",J100,0)</f>
        <v>0</v>
      </c>
      <c r="BH100" s="239">
        <f>IF(N100="sníž. přenesená",J100,0)</f>
        <v>0</v>
      </c>
      <c r="BI100" s="239">
        <f>IF(N100="nulová",J100,0)</f>
        <v>0</v>
      </c>
      <c r="BJ100" s="17" t="s">
        <v>81</v>
      </c>
      <c r="BK100" s="239">
        <f>ROUND(I100*H100,2)</f>
        <v>0</v>
      </c>
      <c r="BL100" s="17" t="s">
        <v>104</v>
      </c>
      <c r="BM100" s="238" t="s">
        <v>227</v>
      </c>
    </row>
    <row r="101" s="2" customFormat="1">
      <c r="A101" s="38"/>
      <c r="B101" s="39"/>
      <c r="C101" s="40"/>
      <c r="D101" s="240" t="s">
        <v>213</v>
      </c>
      <c r="E101" s="40"/>
      <c r="F101" s="241" t="s">
        <v>228</v>
      </c>
      <c r="G101" s="40"/>
      <c r="H101" s="40"/>
      <c r="I101" s="147"/>
      <c r="J101" s="40"/>
      <c r="K101" s="40"/>
      <c r="L101" s="44"/>
      <c r="M101" s="242"/>
      <c r="N101" s="243"/>
      <c r="O101" s="84"/>
      <c r="P101" s="84"/>
      <c r="Q101" s="84"/>
      <c r="R101" s="84"/>
      <c r="S101" s="84"/>
      <c r="T101" s="85"/>
      <c r="U101" s="38"/>
      <c r="V101" s="38"/>
      <c r="W101" s="38"/>
      <c r="X101" s="38"/>
      <c r="Y101" s="38"/>
      <c r="Z101" s="38"/>
      <c r="AA101" s="38"/>
      <c r="AB101" s="38"/>
      <c r="AC101" s="38"/>
      <c r="AD101" s="38"/>
      <c r="AE101" s="38"/>
      <c r="AT101" s="17" t="s">
        <v>213</v>
      </c>
      <c r="AU101" s="17" t="s">
        <v>83</v>
      </c>
    </row>
    <row r="102" s="2" customFormat="1">
      <c r="A102" s="38"/>
      <c r="B102" s="39"/>
      <c r="C102" s="40"/>
      <c r="D102" s="240" t="s">
        <v>215</v>
      </c>
      <c r="E102" s="40"/>
      <c r="F102" s="244" t="s">
        <v>229</v>
      </c>
      <c r="G102" s="40"/>
      <c r="H102" s="40"/>
      <c r="I102" s="147"/>
      <c r="J102" s="40"/>
      <c r="K102" s="40"/>
      <c r="L102" s="44"/>
      <c r="M102" s="242"/>
      <c r="N102" s="243"/>
      <c r="O102" s="84"/>
      <c r="P102" s="84"/>
      <c r="Q102" s="84"/>
      <c r="R102" s="84"/>
      <c r="S102" s="84"/>
      <c r="T102" s="85"/>
      <c r="U102" s="38"/>
      <c r="V102" s="38"/>
      <c r="W102" s="38"/>
      <c r="X102" s="38"/>
      <c r="Y102" s="38"/>
      <c r="Z102" s="38"/>
      <c r="AA102" s="38"/>
      <c r="AB102" s="38"/>
      <c r="AC102" s="38"/>
      <c r="AD102" s="38"/>
      <c r="AE102" s="38"/>
      <c r="AT102" s="17" t="s">
        <v>215</v>
      </c>
      <c r="AU102" s="17" t="s">
        <v>83</v>
      </c>
    </row>
    <row r="103" s="13" customFormat="1">
      <c r="A103" s="13"/>
      <c r="B103" s="245"/>
      <c r="C103" s="246"/>
      <c r="D103" s="240" t="s">
        <v>217</v>
      </c>
      <c r="E103" s="247" t="s">
        <v>19</v>
      </c>
      <c r="F103" s="248" t="s">
        <v>230</v>
      </c>
      <c r="G103" s="246"/>
      <c r="H103" s="247" t="s">
        <v>19</v>
      </c>
      <c r="I103" s="249"/>
      <c r="J103" s="246"/>
      <c r="K103" s="246"/>
      <c r="L103" s="250"/>
      <c r="M103" s="251"/>
      <c r="N103" s="252"/>
      <c r="O103" s="252"/>
      <c r="P103" s="252"/>
      <c r="Q103" s="252"/>
      <c r="R103" s="252"/>
      <c r="S103" s="252"/>
      <c r="T103" s="253"/>
      <c r="U103" s="13"/>
      <c r="V103" s="13"/>
      <c r="W103" s="13"/>
      <c r="X103" s="13"/>
      <c r="Y103" s="13"/>
      <c r="Z103" s="13"/>
      <c r="AA103" s="13"/>
      <c r="AB103" s="13"/>
      <c r="AC103" s="13"/>
      <c r="AD103" s="13"/>
      <c r="AE103" s="13"/>
      <c r="AT103" s="254" t="s">
        <v>217</v>
      </c>
      <c r="AU103" s="254" t="s">
        <v>83</v>
      </c>
      <c r="AV103" s="13" t="s">
        <v>81</v>
      </c>
      <c r="AW103" s="13" t="s">
        <v>35</v>
      </c>
      <c r="AX103" s="13" t="s">
        <v>74</v>
      </c>
      <c r="AY103" s="254" t="s">
        <v>204</v>
      </c>
    </row>
    <row r="104" s="14" customFormat="1">
      <c r="A104" s="14"/>
      <c r="B104" s="255"/>
      <c r="C104" s="256"/>
      <c r="D104" s="240" t="s">
        <v>217</v>
      </c>
      <c r="E104" s="257" t="s">
        <v>19</v>
      </c>
      <c r="F104" s="258" t="s">
        <v>219</v>
      </c>
      <c r="G104" s="256"/>
      <c r="H104" s="259">
        <v>3.1000000000000001</v>
      </c>
      <c r="I104" s="260"/>
      <c r="J104" s="256"/>
      <c r="K104" s="256"/>
      <c r="L104" s="261"/>
      <c r="M104" s="262"/>
      <c r="N104" s="263"/>
      <c r="O104" s="263"/>
      <c r="P104" s="263"/>
      <c r="Q104" s="263"/>
      <c r="R104" s="263"/>
      <c r="S104" s="263"/>
      <c r="T104" s="264"/>
      <c r="U104" s="14"/>
      <c r="V104" s="14"/>
      <c r="W104" s="14"/>
      <c r="X104" s="14"/>
      <c r="Y104" s="14"/>
      <c r="Z104" s="14"/>
      <c r="AA104" s="14"/>
      <c r="AB104" s="14"/>
      <c r="AC104" s="14"/>
      <c r="AD104" s="14"/>
      <c r="AE104" s="14"/>
      <c r="AT104" s="265" t="s">
        <v>217</v>
      </c>
      <c r="AU104" s="265" t="s">
        <v>83</v>
      </c>
      <c r="AV104" s="14" t="s">
        <v>83</v>
      </c>
      <c r="AW104" s="14" t="s">
        <v>35</v>
      </c>
      <c r="AX104" s="14" t="s">
        <v>81</v>
      </c>
      <c r="AY104" s="265" t="s">
        <v>204</v>
      </c>
    </row>
    <row r="105" s="2" customFormat="1" ht="66.75" customHeight="1">
      <c r="A105" s="38"/>
      <c r="B105" s="39"/>
      <c r="C105" s="227" t="s">
        <v>104</v>
      </c>
      <c r="D105" s="227" t="s">
        <v>207</v>
      </c>
      <c r="E105" s="228" t="s">
        <v>231</v>
      </c>
      <c r="F105" s="229" t="s">
        <v>232</v>
      </c>
      <c r="G105" s="230" t="s">
        <v>210</v>
      </c>
      <c r="H105" s="231">
        <v>3.1000000000000001</v>
      </c>
      <c r="I105" s="232"/>
      <c r="J105" s="233">
        <f>ROUND(I105*H105,2)</f>
        <v>0</v>
      </c>
      <c r="K105" s="229" t="s">
        <v>211</v>
      </c>
      <c r="L105" s="44"/>
      <c r="M105" s="234" t="s">
        <v>19</v>
      </c>
      <c r="N105" s="235" t="s">
        <v>45</v>
      </c>
      <c r="O105" s="84"/>
      <c r="P105" s="236">
        <f>O105*H105</f>
        <v>0</v>
      </c>
      <c r="Q105" s="236">
        <v>0</v>
      </c>
      <c r="R105" s="236">
        <f>Q105*H105</f>
        <v>0</v>
      </c>
      <c r="S105" s="236">
        <v>0</v>
      </c>
      <c r="T105" s="237">
        <f>S105*H105</f>
        <v>0</v>
      </c>
      <c r="U105" s="38"/>
      <c r="V105" s="38"/>
      <c r="W105" s="38"/>
      <c r="X105" s="38"/>
      <c r="Y105" s="38"/>
      <c r="Z105" s="38"/>
      <c r="AA105" s="38"/>
      <c r="AB105" s="38"/>
      <c r="AC105" s="38"/>
      <c r="AD105" s="38"/>
      <c r="AE105" s="38"/>
      <c r="AR105" s="238" t="s">
        <v>104</v>
      </c>
      <c r="AT105" s="238" t="s">
        <v>207</v>
      </c>
      <c r="AU105" s="238" t="s">
        <v>83</v>
      </c>
      <c r="AY105" s="17" t="s">
        <v>204</v>
      </c>
      <c r="BE105" s="239">
        <f>IF(N105="základní",J105,0)</f>
        <v>0</v>
      </c>
      <c r="BF105" s="239">
        <f>IF(N105="snížená",J105,0)</f>
        <v>0</v>
      </c>
      <c r="BG105" s="239">
        <f>IF(N105="zákl. přenesená",J105,0)</f>
        <v>0</v>
      </c>
      <c r="BH105" s="239">
        <f>IF(N105="sníž. přenesená",J105,0)</f>
        <v>0</v>
      </c>
      <c r="BI105" s="239">
        <f>IF(N105="nulová",J105,0)</f>
        <v>0</v>
      </c>
      <c r="BJ105" s="17" t="s">
        <v>81</v>
      </c>
      <c r="BK105" s="239">
        <f>ROUND(I105*H105,2)</f>
        <v>0</v>
      </c>
      <c r="BL105" s="17" t="s">
        <v>104</v>
      </c>
      <c r="BM105" s="238" t="s">
        <v>233</v>
      </c>
    </row>
    <row r="106" s="2" customFormat="1">
      <c r="A106" s="38"/>
      <c r="B106" s="39"/>
      <c r="C106" s="40"/>
      <c r="D106" s="240" t="s">
        <v>213</v>
      </c>
      <c r="E106" s="40"/>
      <c r="F106" s="241" t="s">
        <v>234</v>
      </c>
      <c r="G106" s="40"/>
      <c r="H106" s="40"/>
      <c r="I106" s="147"/>
      <c r="J106" s="40"/>
      <c r="K106" s="40"/>
      <c r="L106" s="44"/>
      <c r="M106" s="242"/>
      <c r="N106" s="243"/>
      <c r="O106" s="84"/>
      <c r="P106" s="84"/>
      <c r="Q106" s="84"/>
      <c r="R106" s="84"/>
      <c r="S106" s="84"/>
      <c r="T106" s="85"/>
      <c r="U106" s="38"/>
      <c r="V106" s="38"/>
      <c r="W106" s="38"/>
      <c r="X106" s="38"/>
      <c r="Y106" s="38"/>
      <c r="Z106" s="38"/>
      <c r="AA106" s="38"/>
      <c r="AB106" s="38"/>
      <c r="AC106" s="38"/>
      <c r="AD106" s="38"/>
      <c r="AE106" s="38"/>
      <c r="AT106" s="17" t="s">
        <v>213</v>
      </c>
      <c r="AU106" s="17" t="s">
        <v>83</v>
      </c>
    </row>
    <row r="107" s="13" customFormat="1">
      <c r="A107" s="13"/>
      <c r="B107" s="245"/>
      <c r="C107" s="246"/>
      <c r="D107" s="240" t="s">
        <v>217</v>
      </c>
      <c r="E107" s="247" t="s">
        <v>19</v>
      </c>
      <c r="F107" s="248" t="s">
        <v>235</v>
      </c>
      <c r="G107" s="246"/>
      <c r="H107" s="247" t="s">
        <v>19</v>
      </c>
      <c r="I107" s="249"/>
      <c r="J107" s="246"/>
      <c r="K107" s="246"/>
      <c r="L107" s="250"/>
      <c r="M107" s="251"/>
      <c r="N107" s="252"/>
      <c r="O107" s="252"/>
      <c r="P107" s="252"/>
      <c r="Q107" s="252"/>
      <c r="R107" s="252"/>
      <c r="S107" s="252"/>
      <c r="T107" s="253"/>
      <c r="U107" s="13"/>
      <c r="V107" s="13"/>
      <c r="W107" s="13"/>
      <c r="X107" s="13"/>
      <c r="Y107" s="13"/>
      <c r="Z107" s="13"/>
      <c r="AA107" s="13"/>
      <c r="AB107" s="13"/>
      <c r="AC107" s="13"/>
      <c r="AD107" s="13"/>
      <c r="AE107" s="13"/>
      <c r="AT107" s="254" t="s">
        <v>217</v>
      </c>
      <c r="AU107" s="254" t="s">
        <v>83</v>
      </c>
      <c r="AV107" s="13" t="s">
        <v>81</v>
      </c>
      <c r="AW107" s="13" t="s">
        <v>35</v>
      </c>
      <c r="AX107" s="13" t="s">
        <v>74</v>
      </c>
      <c r="AY107" s="254" t="s">
        <v>204</v>
      </c>
    </row>
    <row r="108" s="14" customFormat="1">
      <c r="A108" s="14"/>
      <c r="B108" s="255"/>
      <c r="C108" s="256"/>
      <c r="D108" s="240" t="s">
        <v>217</v>
      </c>
      <c r="E108" s="257" t="s">
        <v>19</v>
      </c>
      <c r="F108" s="258" t="s">
        <v>219</v>
      </c>
      <c r="G108" s="256"/>
      <c r="H108" s="259">
        <v>3.1000000000000001</v>
      </c>
      <c r="I108" s="260"/>
      <c r="J108" s="256"/>
      <c r="K108" s="256"/>
      <c r="L108" s="261"/>
      <c r="M108" s="262"/>
      <c r="N108" s="263"/>
      <c r="O108" s="263"/>
      <c r="P108" s="263"/>
      <c r="Q108" s="263"/>
      <c r="R108" s="263"/>
      <c r="S108" s="263"/>
      <c r="T108" s="264"/>
      <c r="U108" s="14"/>
      <c r="V108" s="14"/>
      <c r="W108" s="14"/>
      <c r="X108" s="14"/>
      <c r="Y108" s="14"/>
      <c r="Z108" s="14"/>
      <c r="AA108" s="14"/>
      <c r="AB108" s="14"/>
      <c r="AC108" s="14"/>
      <c r="AD108" s="14"/>
      <c r="AE108" s="14"/>
      <c r="AT108" s="265" t="s">
        <v>217</v>
      </c>
      <c r="AU108" s="265" t="s">
        <v>83</v>
      </c>
      <c r="AV108" s="14" t="s">
        <v>83</v>
      </c>
      <c r="AW108" s="14" t="s">
        <v>35</v>
      </c>
      <c r="AX108" s="14" t="s">
        <v>81</v>
      </c>
      <c r="AY108" s="265" t="s">
        <v>204</v>
      </c>
    </row>
    <row r="109" s="2" customFormat="1" ht="55.5" customHeight="1">
      <c r="A109" s="38"/>
      <c r="B109" s="39"/>
      <c r="C109" s="227" t="s">
        <v>205</v>
      </c>
      <c r="D109" s="227" t="s">
        <v>207</v>
      </c>
      <c r="E109" s="228" t="s">
        <v>236</v>
      </c>
      <c r="F109" s="229" t="s">
        <v>237</v>
      </c>
      <c r="G109" s="230" t="s">
        <v>210</v>
      </c>
      <c r="H109" s="231">
        <v>3.1000000000000001</v>
      </c>
      <c r="I109" s="232"/>
      <c r="J109" s="233">
        <f>ROUND(I109*H109,2)</f>
        <v>0</v>
      </c>
      <c r="K109" s="229" t="s">
        <v>211</v>
      </c>
      <c r="L109" s="44"/>
      <c r="M109" s="234" t="s">
        <v>19</v>
      </c>
      <c r="N109" s="235" t="s">
        <v>45</v>
      </c>
      <c r="O109" s="84"/>
      <c r="P109" s="236">
        <f>O109*H109</f>
        <v>0</v>
      </c>
      <c r="Q109" s="236">
        <v>0</v>
      </c>
      <c r="R109" s="236">
        <f>Q109*H109</f>
        <v>0</v>
      </c>
      <c r="S109" s="236">
        <v>0</v>
      </c>
      <c r="T109" s="237">
        <f>S109*H109</f>
        <v>0</v>
      </c>
      <c r="U109" s="38"/>
      <c r="V109" s="38"/>
      <c r="W109" s="38"/>
      <c r="X109" s="38"/>
      <c r="Y109" s="38"/>
      <c r="Z109" s="38"/>
      <c r="AA109" s="38"/>
      <c r="AB109" s="38"/>
      <c r="AC109" s="38"/>
      <c r="AD109" s="38"/>
      <c r="AE109" s="38"/>
      <c r="AR109" s="238" t="s">
        <v>104</v>
      </c>
      <c r="AT109" s="238" t="s">
        <v>207</v>
      </c>
      <c r="AU109" s="238" t="s">
        <v>83</v>
      </c>
      <c r="AY109" s="17" t="s">
        <v>204</v>
      </c>
      <c r="BE109" s="239">
        <f>IF(N109="základní",J109,0)</f>
        <v>0</v>
      </c>
      <c r="BF109" s="239">
        <f>IF(N109="snížená",J109,0)</f>
        <v>0</v>
      </c>
      <c r="BG109" s="239">
        <f>IF(N109="zákl. přenesená",J109,0)</f>
        <v>0</v>
      </c>
      <c r="BH109" s="239">
        <f>IF(N109="sníž. přenesená",J109,0)</f>
        <v>0</v>
      </c>
      <c r="BI109" s="239">
        <f>IF(N109="nulová",J109,0)</f>
        <v>0</v>
      </c>
      <c r="BJ109" s="17" t="s">
        <v>81</v>
      </c>
      <c r="BK109" s="239">
        <f>ROUND(I109*H109,2)</f>
        <v>0</v>
      </c>
      <c r="BL109" s="17" t="s">
        <v>104</v>
      </c>
      <c r="BM109" s="238" t="s">
        <v>238</v>
      </c>
    </row>
    <row r="110" s="2" customFormat="1">
      <c r="A110" s="38"/>
      <c r="B110" s="39"/>
      <c r="C110" s="40"/>
      <c r="D110" s="240" t="s">
        <v>213</v>
      </c>
      <c r="E110" s="40"/>
      <c r="F110" s="241" t="s">
        <v>239</v>
      </c>
      <c r="G110" s="40"/>
      <c r="H110" s="40"/>
      <c r="I110" s="147"/>
      <c r="J110" s="40"/>
      <c r="K110" s="40"/>
      <c r="L110" s="44"/>
      <c r="M110" s="242"/>
      <c r="N110" s="243"/>
      <c r="O110" s="84"/>
      <c r="P110" s="84"/>
      <c r="Q110" s="84"/>
      <c r="R110" s="84"/>
      <c r="S110" s="84"/>
      <c r="T110" s="85"/>
      <c r="U110" s="38"/>
      <c r="V110" s="38"/>
      <c r="W110" s="38"/>
      <c r="X110" s="38"/>
      <c r="Y110" s="38"/>
      <c r="Z110" s="38"/>
      <c r="AA110" s="38"/>
      <c r="AB110" s="38"/>
      <c r="AC110" s="38"/>
      <c r="AD110" s="38"/>
      <c r="AE110" s="38"/>
      <c r="AT110" s="17" t="s">
        <v>213</v>
      </c>
      <c r="AU110" s="17" t="s">
        <v>83</v>
      </c>
    </row>
    <row r="111" s="2" customFormat="1">
      <c r="A111" s="38"/>
      <c r="B111" s="39"/>
      <c r="C111" s="40"/>
      <c r="D111" s="240" t="s">
        <v>240</v>
      </c>
      <c r="E111" s="40"/>
      <c r="F111" s="244" t="s">
        <v>241</v>
      </c>
      <c r="G111" s="40"/>
      <c r="H111" s="40"/>
      <c r="I111" s="147"/>
      <c r="J111" s="40"/>
      <c r="K111" s="40"/>
      <c r="L111" s="44"/>
      <c r="M111" s="242"/>
      <c r="N111" s="243"/>
      <c r="O111" s="84"/>
      <c r="P111" s="84"/>
      <c r="Q111" s="84"/>
      <c r="R111" s="84"/>
      <c r="S111" s="84"/>
      <c r="T111" s="85"/>
      <c r="U111" s="38"/>
      <c r="V111" s="38"/>
      <c r="W111" s="38"/>
      <c r="X111" s="38"/>
      <c r="Y111" s="38"/>
      <c r="Z111" s="38"/>
      <c r="AA111" s="38"/>
      <c r="AB111" s="38"/>
      <c r="AC111" s="38"/>
      <c r="AD111" s="38"/>
      <c r="AE111" s="38"/>
      <c r="AT111" s="17" t="s">
        <v>240</v>
      </c>
      <c r="AU111" s="17" t="s">
        <v>83</v>
      </c>
    </row>
    <row r="112" s="2" customFormat="1" ht="33" customHeight="1">
      <c r="A112" s="38"/>
      <c r="B112" s="39"/>
      <c r="C112" s="227" t="s">
        <v>242</v>
      </c>
      <c r="D112" s="227" t="s">
        <v>207</v>
      </c>
      <c r="E112" s="228" t="s">
        <v>243</v>
      </c>
      <c r="F112" s="229" t="s">
        <v>244</v>
      </c>
      <c r="G112" s="230" t="s">
        <v>245</v>
      </c>
      <c r="H112" s="231">
        <v>5084</v>
      </c>
      <c r="I112" s="232"/>
      <c r="J112" s="233">
        <f>ROUND(I112*H112,2)</f>
        <v>0</v>
      </c>
      <c r="K112" s="229" t="s">
        <v>211</v>
      </c>
      <c r="L112" s="44"/>
      <c r="M112" s="234" t="s">
        <v>19</v>
      </c>
      <c r="N112" s="235" t="s">
        <v>45</v>
      </c>
      <c r="O112" s="84"/>
      <c r="P112" s="236">
        <f>O112*H112</f>
        <v>0</v>
      </c>
      <c r="Q112" s="236">
        <v>0</v>
      </c>
      <c r="R112" s="236">
        <f>Q112*H112</f>
        <v>0</v>
      </c>
      <c r="S112" s="236">
        <v>0</v>
      </c>
      <c r="T112" s="237">
        <f>S112*H112</f>
        <v>0</v>
      </c>
      <c r="U112" s="38"/>
      <c r="V112" s="38"/>
      <c r="W112" s="38"/>
      <c r="X112" s="38"/>
      <c r="Y112" s="38"/>
      <c r="Z112" s="38"/>
      <c r="AA112" s="38"/>
      <c r="AB112" s="38"/>
      <c r="AC112" s="38"/>
      <c r="AD112" s="38"/>
      <c r="AE112" s="38"/>
      <c r="AR112" s="238" t="s">
        <v>104</v>
      </c>
      <c r="AT112" s="238" t="s">
        <v>207</v>
      </c>
      <c r="AU112" s="238" t="s">
        <v>83</v>
      </c>
      <c r="AY112" s="17" t="s">
        <v>204</v>
      </c>
      <c r="BE112" s="239">
        <f>IF(N112="základní",J112,0)</f>
        <v>0</v>
      </c>
      <c r="BF112" s="239">
        <f>IF(N112="snížená",J112,0)</f>
        <v>0</v>
      </c>
      <c r="BG112" s="239">
        <f>IF(N112="zákl. přenesená",J112,0)</f>
        <v>0</v>
      </c>
      <c r="BH112" s="239">
        <f>IF(N112="sníž. přenesená",J112,0)</f>
        <v>0</v>
      </c>
      <c r="BI112" s="239">
        <f>IF(N112="nulová",J112,0)</f>
        <v>0</v>
      </c>
      <c r="BJ112" s="17" t="s">
        <v>81</v>
      </c>
      <c r="BK112" s="239">
        <f>ROUND(I112*H112,2)</f>
        <v>0</v>
      </c>
      <c r="BL112" s="17" t="s">
        <v>104</v>
      </c>
      <c r="BM112" s="238" t="s">
        <v>246</v>
      </c>
    </row>
    <row r="113" s="2" customFormat="1">
      <c r="A113" s="38"/>
      <c r="B113" s="39"/>
      <c r="C113" s="40"/>
      <c r="D113" s="240" t="s">
        <v>213</v>
      </c>
      <c r="E113" s="40"/>
      <c r="F113" s="241" t="s">
        <v>244</v>
      </c>
      <c r="G113" s="40"/>
      <c r="H113" s="40"/>
      <c r="I113" s="147"/>
      <c r="J113" s="40"/>
      <c r="K113" s="40"/>
      <c r="L113" s="44"/>
      <c r="M113" s="242"/>
      <c r="N113" s="243"/>
      <c r="O113" s="84"/>
      <c r="P113" s="84"/>
      <c r="Q113" s="84"/>
      <c r="R113" s="84"/>
      <c r="S113" s="84"/>
      <c r="T113" s="85"/>
      <c r="U113" s="38"/>
      <c r="V113" s="38"/>
      <c r="W113" s="38"/>
      <c r="X113" s="38"/>
      <c r="Y113" s="38"/>
      <c r="Z113" s="38"/>
      <c r="AA113" s="38"/>
      <c r="AB113" s="38"/>
      <c r="AC113" s="38"/>
      <c r="AD113" s="38"/>
      <c r="AE113" s="38"/>
      <c r="AT113" s="17" t="s">
        <v>213</v>
      </c>
      <c r="AU113" s="17" t="s">
        <v>83</v>
      </c>
    </row>
    <row r="114" s="2" customFormat="1" ht="44.25" customHeight="1">
      <c r="A114" s="38"/>
      <c r="B114" s="39"/>
      <c r="C114" s="227" t="s">
        <v>247</v>
      </c>
      <c r="D114" s="227" t="s">
        <v>207</v>
      </c>
      <c r="E114" s="228" t="s">
        <v>248</v>
      </c>
      <c r="F114" s="229" t="s">
        <v>249</v>
      </c>
      <c r="G114" s="230" t="s">
        <v>250</v>
      </c>
      <c r="H114" s="231">
        <v>130</v>
      </c>
      <c r="I114" s="232"/>
      <c r="J114" s="233">
        <f>ROUND(I114*H114,2)</f>
        <v>0</v>
      </c>
      <c r="K114" s="229" t="s">
        <v>211</v>
      </c>
      <c r="L114" s="44"/>
      <c r="M114" s="234" t="s">
        <v>19</v>
      </c>
      <c r="N114" s="235" t="s">
        <v>45</v>
      </c>
      <c r="O114" s="84"/>
      <c r="P114" s="236">
        <f>O114*H114</f>
        <v>0</v>
      </c>
      <c r="Q114" s="236">
        <v>0</v>
      </c>
      <c r="R114" s="236">
        <f>Q114*H114</f>
        <v>0</v>
      </c>
      <c r="S114" s="236">
        <v>0</v>
      </c>
      <c r="T114" s="237">
        <f>S114*H114</f>
        <v>0</v>
      </c>
      <c r="U114" s="38"/>
      <c r="V114" s="38"/>
      <c r="W114" s="38"/>
      <c r="X114" s="38"/>
      <c r="Y114" s="38"/>
      <c r="Z114" s="38"/>
      <c r="AA114" s="38"/>
      <c r="AB114" s="38"/>
      <c r="AC114" s="38"/>
      <c r="AD114" s="38"/>
      <c r="AE114" s="38"/>
      <c r="AR114" s="238" t="s">
        <v>104</v>
      </c>
      <c r="AT114" s="238" t="s">
        <v>207</v>
      </c>
      <c r="AU114" s="238" t="s">
        <v>83</v>
      </c>
      <c r="AY114" s="17" t="s">
        <v>204</v>
      </c>
      <c r="BE114" s="239">
        <f>IF(N114="základní",J114,0)</f>
        <v>0</v>
      </c>
      <c r="BF114" s="239">
        <f>IF(N114="snížená",J114,0)</f>
        <v>0</v>
      </c>
      <c r="BG114" s="239">
        <f>IF(N114="zákl. přenesená",J114,0)</f>
        <v>0</v>
      </c>
      <c r="BH114" s="239">
        <f>IF(N114="sníž. přenesená",J114,0)</f>
        <v>0</v>
      </c>
      <c r="BI114" s="239">
        <f>IF(N114="nulová",J114,0)</f>
        <v>0</v>
      </c>
      <c r="BJ114" s="17" t="s">
        <v>81</v>
      </c>
      <c r="BK114" s="239">
        <f>ROUND(I114*H114,2)</f>
        <v>0</v>
      </c>
      <c r="BL114" s="17" t="s">
        <v>104</v>
      </c>
      <c r="BM114" s="238" t="s">
        <v>251</v>
      </c>
    </row>
    <row r="115" s="2" customFormat="1">
      <c r="A115" s="38"/>
      <c r="B115" s="39"/>
      <c r="C115" s="40"/>
      <c r="D115" s="240" t="s">
        <v>213</v>
      </c>
      <c r="E115" s="40"/>
      <c r="F115" s="241" t="s">
        <v>249</v>
      </c>
      <c r="G115" s="40"/>
      <c r="H115" s="40"/>
      <c r="I115" s="147"/>
      <c r="J115" s="40"/>
      <c r="K115" s="40"/>
      <c r="L115" s="44"/>
      <c r="M115" s="242"/>
      <c r="N115" s="243"/>
      <c r="O115" s="84"/>
      <c r="P115" s="84"/>
      <c r="Q115" s="84"/>
      <c r="R115" s="84"/>
      <c r="S115" s="84"/>
      <c r="T115" s="85"/>
      <c r="U115" s="38"/>
      <c r="V115" s="38"/>
      <c r="W115" s="38"/>
      <c r="X115" s="38"/>
      <c r="Y115" s="38"/>
      <c r="Z115" s="38"/>
      <c r="AA115" s="38"/>
      <c r="AB115" s="38"/>
      <c r="AC115" s="38"/>
      <c r="AD115" s="38"/>
      <c r="AE115" s="38"/>
      <c r="AT115" s="17" t="s">
        <v>213</v>
      </c>
      <c r="AU115" s="17" t="s">
        <v>83</v>
      </c>
    </row>
    <row r="116" s="2" customFormat="1" ht="44.25" customHeight="1">
      <c r="A116" s="38"/>
      <c r="B116" s="39"/>
      <c r="C116" s="227" t="s">
        <v>252</v>
      </c>
      <c r="D116" s="227" t="s">
        <v>207</v>
      </c>
      <c r="E116" s="228" t="s">
        <v>253</v>
      </c>
      <c r="F116" s="229" t="s">
        <v>254</v>
      </c>
      <c r="G116" s="230" t="s">
        <v>250</v>
      </c>
      <c r="H116" s="231">
        <v>1382.848</v>
      </c>
      <c r="I116" s="232"/>
      <c r="J116" s="233">
        <f>ROUND(I116*H116,2)</f>
        <v>0</v>
      </c>
      <c r="K116" s="229" t="s">
        <v>211</v>
      </c>
      <c r="L116" s="44"/>
      <c r="M116" s="234" t="s">
        <v>19</v>
      </c>
      <c r="N116" s="235" t="s">
        <v>45</v>
      </c>
      <c r="O116" s="84"/>
      <c r="P116" s="236">
        <f>O116*H116</f>
        <v>0</v>
      </c>
      <c r="Q116" s="236">
        <v>0</v>
      </c>
      <c r="R116" s="236">
        <f>Q116*H116</f>
        <v>0</v>
      </c>
      <c r="S116" s="236">
        <v>0</v>
      </c>
      <c r="T116" s="237">
        <f>S116*H116</f>
        <v>0</v>
      </c>
      <c r="U116" s="38"/>
      <c r="V116" s="38"/>
      <c r="W116" s="38"/>
      <c r="X116" s="38"/>
      <c r="Y116" s="38"/>
      <c r="Z116" s="38"/>
      <c r="AA116" s="38"/>
      <c r="AB116" s="38"/>
      <c r="AC116" s="38"/>
      <c r="AD116" s="38"/>
      <c r="AE116" s="38"/>
      <c r="AR116" s="238" t="s">
        <v>104</v>
      </c>
      <c r="AT116" s="238" t="s">
        <v>207</v>
      </c>
      <c r="AU116" s="238" t="s">
        <v>83</v>
      </c>
      <c r="AY116" s="17" t="s">
        <v>204</v>
      </c>
      <c r="BE116" s="239">
        <f>IF(N116="základní",J116,0)</f>
        <v>0</v>
      </c>
      <c r="BF116" s="239">
        <f>IF(N116="snížená",J116,0)</f>
        <v>0</v>
      </c>
      <c r="BG116" s="239">
        <f>IF(N116="zákl. přenesená",J116,0)</f>
        <v>0</v>
      </c>
      <c r="BH116" s="239">
        <f>IF(N116="sníž. přenesená",J116,0)</f>
        <v>0</v>
      </c>
      <c r="BI116" s="239">
        <f>IF(N116="nulová",J116,0)</f>
        <v>0</v>
      </c>
      <c r="BJ116" s="17" t="s">
        <v>81</v>
      </c>
      <c r="BK116" s="239">
        <f>ROUND(I116*H116,2)</f>
        <v>0</v>
      </c>
      <c r="BL116" s="17" t="s">
        <v>104</v>
      </c>
      <c r="BM116" s="238" t="s">
        <v>255</v>
      </c>
    </row>
    <row r="117" s="2" customFormat="1">
      <c r="A117" s="38"/>
      <c r="B117" s="39"/>
      <c r="C117" s="40"/>
      <c r="D117" s="240" t="s">
        <v>213</v>
      </c>
      <c r="E117" s="40"/>
      <c r="F117" s="241" t="s">
        <v>254</v>
      </c>
      <c r="G117" s="40"/>
      <c r="H117" s="40"/>
      <c r="I117" s="147"/>
      <c r="J117" s="40"/>
      <c r="K117" s="40"/>
      <c r="L117" s="44"/>
      <c r="M117" s="242"/>
      <c r="N117" s="243"/>
      <c r="O117" s="84"/>
      <c r="P117" s="84"/>
      <c r="Q117" s="84"/>
      <c r="R117" s="84"/>
      <c r="S117" s="84"/>
      <c r="T117" s="85"/>
      <c r="U117" s="38"/>
      <c r="V117" s="38"/>
      <c r="W117" s="38"/>
      <c r="X117" s="38"/>
      <c r="Y117" s="38"/>
      <c r="Z117" s="38"/>
      <c r="AA117" s="38"/>
      <c r="AB117" s="38"/>
      <c r="AC117" s="38"/>
      <c r="AD117" s="38"/>
      <c r="AE117" s="38"/>
      <c r="AT117" s="17" t="s">
        <v>213</v>
      </c>
      <c r="AU117" s="17" t="s">
        <v>83</v>
      </c>
    </row>
    <row r="118" s="2" customFormat="1">
      <c r="A118" s="38"/>
      <c r="B118" s="39"/>
      <c r="C118" s="40"/>
      <c r="D118" s="240" t="s">
        <v>215</v>
      </c>
      <c r="E118" s="40"/>
      <c r="F118" s="244" t="s">
        <v>256</v>
      </c>
      <c r="G118" s="40"/>
      <c r="H118" s="40"/>
      <c r="I118" s="147"/>
      <c r="J118" s="40"/>
      <c r="K118" s="40"/>
      <c r="L118" s="44"/>
      <c r="M118" s="242"/>
      <c r="N118" s="243"/>
      <c r="O118" s="84"/>
      <c r="P118" s="84"/>
      <c r="Q118" s="84"/>
      <c r="R118" s="84"/>
      <c r="S118" s="84"/>
      <c r="T118" s="85"/>
      <c r="U118" s="38"/>
      <c r="V118" s="38"/>
      <c r="W118" s="38"/>
      <c r="X118" s="38"/>
      <c r="Y118" s="38"/>
      <c r="Z118" s="38"/>
      <c r="AA118" s="38"/>
      <c r="AB118" s="38"/>
      <c r="AC118" s="38"/>
      <c r="AD118" s="38"/>
      <c r="AE118" s="38"/>
      <c r="AT118" s="17" t="s">
        <v>215</v>
      </c>
      <c r="AU118" s="17" t="s">
        <v>83</v>
      </c>
    </row>
    <row r="119" s="14" customFormat="1">
      <c r="A119" s="14"/>
      <c r="B119" s="255"/>
      <c r="C119" s="256"/>
      <c r="D119" s="240" t="s">
        <v>217</v>
      </c>
      <c r="E119" s="257" t="s">
        <v>19</v>
      </c>
      <c r="F119" s="258" t="s">
        <v>257</v>
      </c>
      <c r="G119" s="256"/>
      <c r="H119" s="259">
        <v>1382.848</v>
      </c>
      <c r="I119" s="260"/>
      <c r="J119" s="256"/>
      <c r="K119" s="256"/>
      <c r="L119" s="261"/>
      <c r="M119" s="262"/>
      <c r="N119" s="263"/>
      <c r="O119" s="263"/>
      <c r="P119" s="263"/>
      <c r="Q119" s="263"/>
      <c r="R119" s="263"/>
      <c r="S119" s="263"/>
      <c r="T119" s="264"/>
      <c r="U119" s="14"/>
      <c r="V119" s="14"/>
      <c r="W119" s="14"/>
      <c r="X119" s="14"/>
      <c r="Y119" s="14"/>
      <c r="Z119" s="14"/>
      <c r="AA119" s="14"/>
      <c r="AB119" s="14"/>
      <c r="AC119" s="14"/>
      <c r="AD119" s="14"/>
      <c r="AE119" s="14"/>
      <c r="AT119" s="265" t="s">
        <v>217</v>
      </c>
      <c r="AU119" s="265" t="s">
        <v>83</v>
      </c>
      <c r="AV119" s="14" t="s">
        <v>83</v>
      </c>
      <c r="AW119" s="14" t="s">
        <v>35</v>
      </c>
      <c r="AX119" s="14" t="s">
        <v>81</v>
      </c>
      <c r="AY119" s="265" t="s">
        <v>204</v>
      </c>
    </row>
    <row r="120" s="2" customFormat="1" ht="66.75" customHeight="1">
      <c r="A120" s="38"/>
      <c r="B120" s="39"/>
      <c r="C120" s="227" t="s">
        <v>258</v>
      </c>
      <c r="D120" s="227" t="s">
        <v>207</v>
      </c>
      <c r="E120" s="228" t="s">
        <v>259</v>
      </c>
      <c r="F120" s="229" t="s">
        <v>260</v>
      </c>
      <c r="G120" s="230" t="s">
        <v>261</v>
      </c>
      <c r="H120" s="231">
        <v>2560</v>
      </c>
      <c r="I120" s="232"/>
      <c r="J120" s="233">
        <f>ROUND(I120*H120,2)</f>
        <v>0</v>
      </c>
      <c r="K120" s="229" t="s">
        <v>211</v>
      </c>
      <c r="L120" s="44"/>
      <c r="M120" s="234" t="s">
        <v>19</v>
      </c>
      <c r="N120" s="235" t="s">
        <v>45</v>
      </c>
      <c r="O120" s="84"/>
      <c r="P120" s="236">
        <f>O120*H120</f>
        <v>0</v>
      </c>
      <c r="Q120" s="236">
        <v>0</v>
      </c>
      <c r="R120" s="236">
        <f>Q120*H120</f>
        <v>0</v>
      </c>
      <c r="S120" s="236">
        <v>0</v>
      </c>
      <c r="T120" s="237">
        <f>S120*H120</f>
        <v>0</v>
      </c>
      <c r="U120" s="38"/>
      <c r="V120" s="38"/>
      <c r="W120" s="38"/>
      <c r="X120" s="38"/>
      <c r="Y120" s="38"/>
      <c r="Z120" s="38"/>
      <c r="AA120" s="38"/>
      <c r="AB120" s="38"/>
      <c r="AC120" s="38"/>
      <c r="AD120" s="38"/>
      <c r="AE120" s="38"/>
      <c r="AR120" s="238" t="s">
        <v>104</v>
      </c>
      <c r="AT120" s="238" t="s">
        <v>207</v>
      </c>
      <c r="AU120" s="238" t="s">
        <v>83</v>
      </c>
      <c r="AY120" s="17" t="s">
        <v>204</v>
      </c>
      <c r="BE120" s="239">
        <f>IF(N120="základní",J120,0)</f>
        <v>0</v>
      </c>
      <c r="BF120" s="239">
        <f>IF(N120="snížená",J120,0)</f>
        <v>0</v>
      </c>
      <c r="BG120" s="239">
        <f>IF(N120="zákl. přenesená",J120,0)</f>
        <v>0</v>
      </c>
      <c r="BH120" s="239">
        <f>IF(N120="sníž. přenesená",J120,0)</f>
        <v>0</v>
      </c>
      <c r="BI120" s="239">
        <f>IF(N120="nulová",J120,0)</f>
        <v>0</v>
      </c>
      <c r="BJ120" s="17" t="s">
        <v>81</v>
      </c>
      <c r="BK120" s="239">
        <f>ROUND(I120*H120,2)</f>
        <v>0</v>
      </c>
      <c r="BL120" s="17" t="s">
        <v>104</v>
      </c>
      <c r="BM120" s="238" t="s">
        <v>262</v>
      </c>
    </row>
    <row r="121" s="2" customFormat="1">
      <c r="A121" s="38"/>
      <c r="B121" s="39"/>
      <c r="C121" s="40"/>
      <c r="D121" s="240" t="s">
        <v>213</v>
      </c>
      <c r="E121" s="40"/>
      <c r="F121" s="241" t="s">
        <v>263</v>
      </c>
      <c r="G121" s="40"/>
      <c r="H121" s="40"/>
      <c r="I121" s="147"/>
      <c r="J121" s="40"/>
      <c r="K121" s="40"/>
      <c r="L121" s="44"/>
      <c r="M121" s="242"/>
      <c r="N121" s="243"/>
      <c r="O121" s="84"/>
      <c r="P121" s="84"/>
      <c r="Q121" s="84"/>
      <c r="R121" s="84"/>
      <c r="S121" s="84"/>
      <c r="T121" s="85"/>
      <c r="U121" s="38"/>
      <c r="V121" s="38"/>
      <c r="W121" s="38"/>
      <c r="X121" s="38"/>
      <c r="Y121" s="38"/>
      <c r="Z121" s="38"/>
      <c r="AA121" s="38"/>
      <c r="AB121" s="38"/>
      <c r="AC121" s="38"/>
      <c r="AD121" s="38"/>
      <c r="AE121" s="38"/>
      <c r="AT121" s="17" t="s">
        <v>213</v>
      </c>
      <c r="AU121" s="17" t="s">
        <v>83</v>
      </c>
    </row>
    <row r="122" s="13" customFormat="1">
      <c r="A122" s="13"/>
      <c r="B122" s="245"/>
      <c r="C122" s="246"/>
      <c r="D122" s="240" t="s">
        <v>217</v>
      </c>
      <c r="E122" s="247" t="s">
        <v>19</v>
      </c>
      <c r="F122" s="248" t="s">
        <v>264</v>
      </c>
      <c r="G122" s="246"/>
      <c r="H122" s="247" t="s">
        <v>19</v>
      </c>
      <c r="I122" s="249"/>
      <c r="J122" s="246"/>
      <c r="K122" s="246"/>
      <c r="L122" s="250"/>
      <c r="M122" s="251"/>
      <c r="N122" s="252"/>
      <c r="O122" s="252"/>
      <c r="P122" s="252"/>
      <c r="Q122" s="252"/>
      <c r="R122" s="252"/>
      <c r="S122" s="252"/>
      <c r="T122" s="253"/>
      <c r="U122" s="13"/>
      <c r="V122" s="13"/>
      <c r="W122" s="13"/>
      <c r="X122" s="13"/>
      <c r="Y122" s="13"/>
      <c r="Z122" s="13"/>
      <c r="AA122" s="13"/>
      <c r="AB122" s="13"/>
      <c r="AC122" s="13"/>
      <c r="AD122" s="13"/>
      <c r="AE122" s="13"/>
      <c r="AT122" s="254" t="s">
        <v>217</v>
      </c>
      <c r="AU122" s="254" t="s">
        <v>83</v>
      </c>
      <c r="AV122" s="13" t="s">
        <v>81</v>
      </c>
      <c r="AW122" s="13" t="s">
        <v>35</v>
      </c>
      <c r="AX122" s="13" t="s">
        <v>74</v>
      </c>
      <c r="AY122" s="254" t="s">
        <v>204</v>
      </c>
    </row>
    <row r="123" s="14" customFormat="1">
      <c r="A123" s="14"/>
      <c r="B123" s="255"/>
      <c r="C123" s="256"/>
      <c r="D123" s="240" t="s">
        <v>217</v>
      </c>
      <c r="E123" s="257" t="s">
        <v>19</v>
      </c>
      <c r="F123" s="258" t="s">
        <v>265</v>
      </c>
      <c r="G123" s="256"/>
      <c r="H123" s="259">
        <v>2400</v>
      </c>
      <c r="I123" s="260"/>
      <c r="J123" s="256"/>
      <c r="K123" s="256"/>
      <c r="L123" s="261"/>
      <c r="M123" s="262"/>
      <c r="N123" s="263"/>
      <c r="O123" s="263"/>
      <c r="P123" s="263"/>
      <c r="Q123" s="263"/>
      <c r="R123" s="263"/>
      <c r="S123" s="263"/>
      <c r="T123" s="264"/>
      <c r="U123" s="14"/>
      <c r="V123" s="14"/>
      <c r="W123" s="14"/>
      <c r="X123" s="14"/>
      <c r="Y123" s="14"/>
      <c r="Z123" s="14"/>
      <c r="AA123" s="14"/>
      <c r="AB123" s="14"/>
      <c r="AC123" s="14"/>
      <c r="AD123" s="14"/>
      <c r="AE123" s="14"/>
      <c r="AT123" s="265" t="s">
        <v>217</v>
      </c>
      <c r="AU123" s="265" t="s">
        <v>83</v>
      </c>
      <c r="AV123" s="14" t="s">
        <v>83</v>
      </c>
      <c r="AW123" s="14" t="s">
        <v>35</v>
      </c>
      <c r="AX123" s="14" t="s">
        <v>74</v>
      </c>
      <c r="AY123" s="265" t="s">
        <v>204</v>
      </c>
    </row>
    <row r="124" s="13" customFormat="1">
      <c r="A124" s="13"/>
      <c r="B124" s="245"/>
      <c r="C124" s="246"/>
      <c r="D124" s="240" t="s">
        <v>217</v>
      </c>
      <c r="E124" s="247" t="s">
        <v>19</v>
      </c>
      <c r="F124" s="248" t="s">
        <v>266</v>
      </c>
      <c r="G124" s="246"/>
      <c r="H124" s="247" t="s">
        <v>19</v>
      </c>
      <c r="I124" s="249"/>
      <c r="J124" s="246"/>
      <c r="K124" s="246"/>
      <c r="L124" s="250"/>
      <c r="M124" s="251"/>
      <c r="N124" s="252"/>
      <c r="O124" s="252"/>
      <c r="P124" s="252"/>
      <c r="Q124" s="252"/>
      <c r="R124" s="252"/>
      <c r="S124" s="252"/>
      <c r="T124" s="253"/>
      <c r="U124" s="13"/>
      <c r="V124" s="13"/>
      <c r="W124" s="13"/>
      <c r="X124" s="13"/>
      <c r="Y124" s="13"/>
      <c r="Z124" s="13"/>
      <c r="AA124" s="13"/>
      <c r="AB124" s="13"/>
      <c r="AC124" s="13"/>
      <c r="AD124" s="13"/>
      <c r="AE124" s="13"/>
      <c r="AT124" s="254" t="s">
        <v>217</v>
      </c>
      <c r="AU124" s="254" t="s">
        <v>83</v>
      </c>
      <c r="AV124" s="13" t="s">
        <v>81</v>
      </c>
      <c r="AW124" s="13" t="s">
        <v>35</v>
      </c>
      <c r="AX124" s="13" t="s">
        <v>74</v>
      </c>
      <c r="AY124" s="254" t="s">
        <v>204</v>
      </c>
    </row>
    <row r="125" s="14" customFormat="1">
      <c r="A125" s="14"/>
      <c r="B125" s="255"/>
      <c r="C125" s="256"/>
      <c r="D125" s="240" t="s">
        <v>217</v>
      </c>
      <c r="E125" s="257" t="s">
        <v>19</v>
      </c>
      <c r="F125" s="258" t="s">
        <v>267</v>
      </c>
      <c r="G125" s="256"/>
      <c r="H125" s="259">
        <v>160</v>
      </c>
      <c r="I125" s="260"/>
      <c r="J125" s="256"/>
      <c r="K125" s="256"/>
      <c r="L125" s="261"/>
      <c r="M125" s="262"/>
      <c r="N125" s="263"/>
      <c r="O125" s="263"/>
      <c r="P125" s="263"/>
      <c r="Q125" s="263"/>
      <c r="R125" s="263"/>
      <c r="S125" s="263"/>
      <c r="T125" s="264"/>
      <c r="U125" s="14"/>
      <c r="V125" s="14"/>
      <c r="W125" s="14"/>
      <c r="X125" s="14"/>
      <c r="Y125" s="14"/>
      <c r="Z125" s="14"/>
      <c r="AA125" s="14"/>
      <c r="AB125" s="14"/>
      <c r="AC125" s="14"/>
      <c r="AD125" s="14"/>
      <c r="AE125" s="14"/>
      <c r="AT125" s="265" t="s">
        <v>217</v>
      </c>
      <c r="AU125" s="265" t="s">
        <v>83</v>
      </c>
      <c r="AV125" s="14" t="s">
        <v>83</v>
      </c>
      <c r="AW125" s="14" t="s">
        <v>35</v>
      </c>
      <c r="AX125" s="14" t="s">
        <v>74</v>
      </c>
      <c r="AY125" s="265" t="s">
        <v>204</v>
      </c>
    </row>
    <row r="126" s="15" customFormat="1">
      <c r="A126" s="15"/>
      <c r="B126" s="266"/>
      <c r="C126" s="267"/>
      <c r="D126" s="240" t="s">
        <v>217</v>
      </c>
      <c r="E126" s="268" t="s">
        <v>19</v>
      </c>
      <c r="F126" s="269" t="s">
        <v>268</v>
      </c>
      <c r="G126" s="267"/>
      <c r="H126" s="270">
        <v>2560</v>
      </c>
      <c r="I126" s="271"/>
      <c r="J126" s="267"/>
      <c r="K126" s="267"/>
      <c r="L126" s="272"/>
      <c r="M126" s="273"/>
      <c r="N126" s="274"/>
      <c r="O126" s="274"/>
      <c r="P126" s="274"/>
      <c r="Q126" s="274"/>
      <c r="R126" s="274"/>
      <c r="S126" s="274"/>
      <c r="T126" s="275"/>
      <c r="U126" s="15"/>
      <c r="V126" s="15"/>
      <c r="W126" s="15"/>
      <c r="X126" s="15"/>
      <c r="Y126" s="15"/>
      <c r="Z126" s="15"/>
      <c r="AA126" s="15"/>
      <c r="AB126" s="15"/>
      <c r="AC126" s="15"/>
      <c r="AD126" s="15"/>
      <c r="AE126" s="15"/>
      <c r="AT126" s="276" t="s">
        <v>217</v>
      </c>
      <c r="AU126" s="276" t="s">
        <v>83</v>
      </c>
      <c r="AV126" s="15" t="s">
        <v>104</v>
      </c>
      <c r="AW126" s="15" t="s">
        <v>35</v>
      </c>
      <c r="AX126" s="15" t="s">
        <v>81</v>
      </c>
      <c r="AY126" s="276" t="s">
        <v>204</v>
      </c>
    </row>
    <row r="127" s="2" customFormat="1" ht="21.75" customHeight="1">
      <c r="A127" s="38"/>
      <c r="B127" s="39"/>
      <c r="C127" s="277" t="s">
        <v>269</v>
      </c>
      <c r="D127" s="277" t="s">
        <v>270</v>
      </c>
      <c r="E127" s="278" t="s">
        <v>271</v>
      </c>
      <c r="F127" s="279" t="s">
        <v>272</v>
      </c>
      <c r="G127" s="280" t="s">
        <v>250</v>
      </c>
      <c r="H127" s="281">
        <v>3840</v>
      </c>
      <c r="I127" s="282"/>
      <c r="J127" s="283">
        <f>ROUND(I127*H127,2)</f>
        <v>0</v>
      </c>
      <c r="K127" s="279" t="s">
        <v>211</v>
      </c>
      <c r="L127" s="284"/>
      <c r="M127" s="285" t="s">
        <v>19</v>
      </c>
      <c r="N127" s="286" t="s">
        <v>45</v>
      </c>
      <c r="O127" s="84"/>
      <c r="P127" s="236">
        <f>O127*H127</f>
        <v>0</v>
      </c>
      <c r="Q127" s="236">
        <v>1</v>
      </c>
      <c r="R127" s="236">
        <f>Q127*H127</f>
        <v>3840</v>
      </c>
      <c r="S127" s="236">
        <v>0</v>
      </c>
      <c r="T127" s="237">
        <f>S127*H127</f>
        <v>0</v>
      </c>
      <c r="U127" s="38"/>
      <c r="V127" s="38"/>
      <c r="W127" s="38"/>
      <c r="X127" s="38"/>
      <c r="Y127" s="38"/>
      <c r="Z127" s="38"/>
      <c r="AA127" s="38"/>
      <c r="AB127" s="38"/>
      <c r="AC127" s="38"/>
      <c r="AD127" s="38"/>
      <c r="AE127" s="38"/>
      <c r="AR127" s="238" t="s">
        <v>252</v>
      </c>
      <c r="AT127" s="238" t="s">
        <v>270</v>
      </c>
      <c r="AU127" s="238" t="s">
        <v>83</v>
      </c>
      <c r="AY127" s="17" t="s">
        <v>204</v>
      </c>
      <c r="BE127" s="239">
        <f>IF(N127="základní",J127,0)</f>
        <v>0</v>
      </c>
      <c r="BF127" s="239">
        <f>IF(N127="snížená",J127,0)</f>
        <v>0</v>
      </c>
      <c r="BG127" s="239">
        <f>IF(N127="zákl. přenesená",J127,0)</f>
        <v>0</v>
      </c>
      <c r="BH127" s="239">
        <f>IF(N127="sníž. přenesená",J127,0)</f>
        <v>0</v>
      </c>
      <c r="BI127" s="239">
        <f>IF(N127="nulová",J127,0)</f>
        <v>0</v>
      </c>
      <c r="BJ127" s="17" t="s">
        <v>81</v>
      </c>
      <c r="BK127" s="239">
        <f>ROUND(I127*H127,2)</f>
        <v>0</v>
      </c>
      <c r="BL127" s="17" t="s">
        <v>104</v>
      </c>
      <c r="BM127" s="238" t="s">
        <v>273</v>
      </c>
    </row>
    <row r="128" s="2" customFormat="1">
      <c r="A128" s="38"/>
      <c r="B128" s="39"/>
      <c r="C128" s="40"/>
      <c r="D128" s="240" t="s">
        <v>213</v>
      </c>
      <c r="E128" s="40"/>
      <c r="F128" s="241" t="s">
        <v>272</v>
      </c>
      <c r="G128" s="40"/>
      <c r="H128" s="40"/>
      <c r="I128" s="147"/>
      <c r="J128" s="40"/>
      <c r="K128" s="40"/>
      <c r="L128" s="44"/>
      <c r="M128" s="242"/>
      <c r="N128" s="243"/>
      <c r="O128" s="84"/>
      <c r="P128" s="84"/>
      <c r="Q128" s="84"/>
      <c r="R128" s="84"/>
      <c r="S128" s="84"/>
      <c r="T128" s="85"/>
      <c r="U128" s="38"/>
      <c r="V128" s="38"/>
      <c r="W128" s="38"/>
      <c r="X128" s="38"/>
      <c r="Y128" s="38"/>
      <c r="Z128" s="38"/>
      <c r="AA128" s="38"/>
      <c r="AB128" s="38"/>
      <c r="AC128" s="38"/>
      <c r="AD128" s="38"/>
      <c r="AE128" s="38"/>
      <c r="AT128" s="17" t="s">
        <v>213</v>
      </c>
      <c r="AU128" s="17" t="s">
        <v>83</v>
      </c>
    </row>
    <row r="129" s="14" customFormat="1">
      <c r="A129" s="14"/>
      <c r="B129" s="255"/>
      <c r="C129" s="256"/>
      <c r="D129" s="240" t="s">
        <v>217</v>
      </c>
      <c r="E129" s="257" t="s">
        <v>19</v>
      </c>
      <c r="F129" s="258" t="s">
        <v>274</v>
      </c>
      <c r="G129" s="256"/>
      <c r="H129" s="259">
        <v>3840</v>
      </c>
      <c r="I129" s="260"/>
      <c r="J129" s="256"/>
      <c r="K129" s="256"/>
      <c r="L129" s="261"/>
      <c r="M129" s="262"/>
      <c r="N129" s="263"/>
      <c r="O129" s="263"/>
      <c r="P129" s="263"/>
      <c r="Q129" s="263"/>
      <c r="R129" s="263"/>
      <c r="S129" s="263"/>
      <c r="T129" s="264"/>
      <c r="U129" s="14"/>
      <c r="V129" s="14"/>
      <c r="W129" s="14"/>
      <c r="X129" s="14"/>
      <c r="Y129" s="14"/>
      <c r="Z129" s="14"/>
      <c r="AA129" s="14"/>
      <c r="AB129" s="14"/>
      <c r="AC129" s="14"/>
      <c r="AD129" s="14"/>
      <c r="AE129" s="14"/>
      <c r="AT129" s="265" t="s">
        <v>217</v>
      </c>
      <c r="AU129" s="265" t="s">
        <v>83</v>
      </c>
      <c r="AV129" s="14" t="s">
        <v>83</v>
      </c>
      <c r="AW129" s="14" t="s">
        <v>35</v>
      </c>
      <c r="AX129" s="14" t="s">
        <v>81</v>
      </c>
      <c r="AY129" s="265" t="s">
        <v>204</v>
      </c>
    </row>
    <row r="130" s="2" customFormat="1" ht="66.75" customHeight="1">
      <c r="A130" s="38"/>
      <c r="B130" s="39"/>
      <c r="C130" s="227" t="s">
        <v>275</v>
      </c>
      <c r="D130" s="227" t="s">
        <v>207</v>
      </c>
      <c r="E130" s="228" t="s">
        <v>276</v>
      </c>
      <c r="F130" s="229" t="s">
        <v>277</v>
      </c>
      <c r="G130" s="230" t="s">
        <v>250</v>
      </c>
      <c r="H130" s="231">
        <v>3840</v>
      </c>
      <c r="I130" s="232"/>
      <c r="J130" s="233">
        <f>ROUND(I130*H130,2)</f>
        <v>0</v>
      </c>
      <c r="K130" s="229" t="s">
        <v>211</v>
      </c>
      <c r="L130" s="44"/>
      <c r="M130" s="234" t="s">
        <v>19</v>
      </c>
      <c r="N130" s="235" t="s">
        <v>45</v>
      </c>
      <c r="O130" s="84"/>
      <c r="P130" s="236">
        <f>O130*H130</f>
        <v>0</v>
      </c>
      <c r="Q130" s="236">
        <v>0</v>
      </c>
      <c r="R130" s="236">
        <f>Q130*H130</f>
        <v>0</v>
      </c>
      <c r="S130" s="236">
        <v>0</v>
      </c>
      <c r="T130" s="237">
        <f>S130*H130</f>
        <v>0</v>
      </c>
      <c r="U130" s="38"/>
      <c r="V130" s="38"/>
      <c r="W130" s="38"/>
      <c r="X130" s="38"/>
      <c r="Y130" s="38"/>
      <c r="Z130" s="38"/>
      <c r="AA130" s="38"/>
      <c r="AB130" s="38"/>
      <c r="AC130" s="38"/>
      <c r="AD130" s="38"/>
      <c r="AE130" s="38"/>
      <c r="AR130" s="238" t="s">
        <v>104</v>
      </c>
      <c r="AT130" s="238" t="s">
        <v>207</v>
      </c>
      <c r="AU130" s="238" t="s">
        <v>83</v>
      </c>
      <c r="AY130" s="17" t="s">
        <v>204</v>
      </c>
      <c r="BE130" s="239">
        <f>IF(N130="základní",J130,0)</f>
        <v>0</v>
      </c>
      <c r="BF130" s="239">
        <f>IF(N130="snížená",J130,0)</f>
        <v>0</v>
      </c>
      <c r="BG130" s="239">
        <f>IF(N130="zákl. přenesená",J130,0)</f>
        <v>0</v>
      </c>
      <c r="BH130" s="239">
        <f>IF(N130="sníž. přenesená",J130,0)</f>
        <v>0</v>
      </c>
      <c r="BI130" s="239">
        <f>IF(N130="nulová",J130,0)</f>
        <v>0</v>
      </c>
      <c r="BJ130" s="17" t="s">
        <v>81</v>
      </c>
      <c r="BK130" s="239">
        <f>ROUND(I130*H130,2)</f>
        <v>0</v>
      </c>
      <c r="BL130" s="17" t="s">
        <v>104</v>
      </c>
      <c r="BM130" s="238" t="s">
        <v>278</v>
      </c>
    </row>
    <row r="131" s="2" customFormat="1">
      <c r="A131" s="38"/>
      <c r="B131" s="39"/>
      <c r="C131" s="40"/>
      <c r="D131" s="240" t="s">
        <v>213</v>
      </c>
      <c r="E131" s="40"/>
      <c r="F131" s="241" t="s">
        <v>279</v>
      </c>
      <c r="G131" s="40"/>
      <c r="H131" s="40"/>
      <c r="I131" s="147"/>
      <c r="J131" s="40"/>
      <c r="K131" s="40"/>
      <c r="L131" s="44"/>
      <c r="M131" s="242"/>
      <c r="N131" s="243"/>
      <c r="O131" s="84"/>
      <c r="P131" s="84"/>
      <c r="Q131" s="84"/>
      <c r="R131" s="84"/>
      <c r="S131" s="84"/>
      <c r="T131" s="85"/>
      <c r="U131" s="38"/>
      <c r="V131" s="38"/>
      <c r="W131" s="38"/>
      <c r="X131" s="38"/>
      <c r="Y131" s="38"/>
      <c r="Z131" s="38"/>
      <c r="AA131" s="38"/>
      <c r="AB131" s="38"/>
      <c r="AC131" s="38"/>
      <c r="AD131" s="38"/>
      <c r="AE131" s="38"/>
      <c r="AT131" s="17" t="s">
        <v>213</v>
      </c>
      <c r="AU131" s="17" t="s">
        <v>83</v>
      </c>
    </row>
    <row r="132" s="2" customFormat="1">
      <c r="A132" s="38"/>
      <c r="B132" s="39"/>
      <c r="C132" s="40"/>
      <c r="D132" s="240" t="s">
        <v>240</v>
      </c>
      <c r="E132" s="40"/>
      <c r="F132" s="244" t="s">
        <v>280</v>
      </c>
      <c r="G132" s="40"/>
      <c r="H132" s="40"/>
      <c r="I132" s="147"/>
      <c r="J132" s="40"/>
      <c r="K132" s="40"/>
      <c r="L132" s="44"/>
      <c r="M132" s="242"/>
      <c r="N132" s="243"/>
      <c r="O132" s="84"/>
      <c r="P132" s="84"/>
      <c r="Q132" s="84"/>
      <c r="R132" s="84"/>
      <c r="S132" s="84"/>
      <c r="T132" s="85"/>
      <c r="U132" s="38"/>
      <c r="V132" s="38"/>
      <c r="W132" s="38"/>
      <c r="X132" s="38"/>
      <c r="Y132" s="38"/>
      <c r="Z132" s="38"/>
      <c r="AA132" s="38"/>
      <c r="AB132" s="38"/>
      <c r="AC132" s="38"/>
      <c r="AD132" s="38"/>
      <c r="AE132" s="38"/>
      <c r="AT132" s="17" t="s">
        <v>240</v>
      </c>
      <c r="AU132" s="17" t="s">
        <v>83</v>
      </c>
    </row>
    <row r="133" s="13" customFormat="1">
      <c r="A133" s="13"/>
      <c r="B133" s="245"/>
      <c r="C133" s="246"/>
      <c r="D133" s="240" t="s">
        <v>217</v>
      </c>
      <c r="E133" s="247" t="s">
        <v>19</v>
      </c>
      <c r="F133" s="248" t="s">
        <v>281</v>
      </c>
      <c r="G133" s="246"/>
      <c r="H133" s="247" t="s">
        <v>19</v>
      </c>
      <c r="I133" s="249"/>
      <c r="J133" s="246"/>
      <c r="K133" s="246"/>
      <c r="L133" s="250"/>
      <c r="M133" s="251"/>
      <c r="N133" s="252"/>
      <c r="O133" s="252"/>
      <c r="P133" s="252"/>
      <c r="Q133" s="252"/>
      <c r="R133" s="252"/>
      <c r="S133" s="252"/>
      <c r="T133" s="253"/>
      <c r="U133" s="13"/>
      <c r="V133" s="13"/>
      <c r="W133" s="13"/>
      <c r="X133" s="13"/>
      <c r="Y133" s="13"/>
      <c r="Z133" s="13"/>
      <c r="AA133" s="13"/>
      <c r="AB133" s="13"/>
      <c r="AC133" s="13"/>
      <c r="AD133" s="13"/>
      <c r="AE133" s="13"/>
      <c r="AT133" s="254" t="s">
        <v>217</v>
      </c>
      <c r="AU133" s="254" t="s">
        <v>83</v>
      </c>
      <c r="AV133" s="13" t="s">
        <v>81</v>
      </c>
      <c r="AW133" s="13" t="s">
        <v>35</v>
      </c>
      <c r="AX133" s="13" t="s">
        <v>74</v>
      </c>
      <c r="AY133" s="254" t="s">
        <v>204</v>
      </c>
    </row>
    <row r="134" s="14" customFormat="1">
      <c r="A134" s="14"/>
      <c r="B134" s="255"/>
      <c r="C134" s="256"/>
      <c r="D134" s="240" t="s">
        <v>217</v>
      </c>
      <c r="E134" s="257" t="s">
        <v>19</v>
      </c>
      <c r="F134" s="258" t="s">
        <v>282</v>
      </c>
      <c r="G134" s="256"/>
      <c r="H134" s="259">
        <v>3840</v>
      </c>
      <c r="I134" s="260"/>
      <c r="J134" s="256"/>
      <c r="K134" s="256"/>
      <c r="L134" s="261"/>
      <c r="M134" s="262"/>
      <c r="N134" s="263"/>
      <c r="O134" s="263"/>
      <c r="P134" s="263"/>
      <c r="Q134" s="263"/>
      <c r="R134" s="263"/>
      <c r="S134" s="263"/>
      <c r="T134" s="264"/>
      <c r="U134" s="14"/>
      <c r="V134" s="14"/>
      <c r="W134" s="14"/>
      <c r="X134" s="14"/>
      <c r="Y134" s="14"/>
      <c r="Z134" s="14"/>
      <c r="AA134" s="14"/>
      <c r="AB134" s="14"/>
      <c r="AC134" s="14"/>
      <c r="AD134" s="14"/>
      <c r="AE134" s="14"/>
      <c r="AT134" s="265" t="s">
        <v>217</v>
      </c>
      <c r="AU134" s="265" t="s">
        <v>83</v>
      </c>
      <c r="AV134" s="14" t="s">
        <v>83</v>
      </c>
      <c r="AW134" s="14" t="s">
        <v>35</v>
      </c>
      <c r="AX134" s="14" t="s">
        <v>81</v>
      </c>
      <c r="AY134" s="265" t="s">
        <v>204</v>
      </c>
    </row>
    <row r="135" s="2" customFormat="1" ht="21.75" customHeight="1">
      <c r="A135" s="38"/>
      <c r="B135" s="39"/>
      <c r="C135" s="227" t="s">
        <v>283</v>
      </c>
      <c r="D135" s="227" t="s">
        <v>207</v>
      </c>
      <c r="E135" s="228" t="s">
        <v>284</v>
      </c>
      <c r="F135" s="229" t="s">
        <v>285</v>
      </c>
      <c r="G135" s="230" t="s">
        <v>286</v>
      </c>
      <c r="H135" s="231">
        <v>25</v>
      </c>
      <c r="I135" s="232"/>
      <c r="J135" s="233">
        <f>ROUND(I135*H135,2)</f>
        <v>0</v>
      </c>
      <c r="K135" s="229" t="s">
        <v>211</v>
      </c>
      <c r="L135" s="44"/>
      <c r="M135" s="234" t="s">
        <v>19</v>
      </c>
      <c r="N135" s="235" t="s">
        <v>45</v>
      </c>
      <c r="O135" s="84"/>
      <c r="P135" s="236">
        <f>O135*H135</f>
        <v>0</v>
      </c>
      <c r="Q135" s="236">
        <v>0</v>
      </c>
      <c r="R135" s="236">
        <f>Q135*H135</f>
        <v>0</v>
      </c>
      <c r="S135" s="236">
        <v>0</v>
      </c>
      <c r="T135" s="237">
        <f>S135*H135</f>
        <v>0</v>
      </c>
      <c r="U135" s="38"/>
      <c r="V135" s="38"/>
      <c r="W135" s="38"/>
      <c r="X135" s="38"/>
      <c r="Y135" s="38"/>
      <c r="Z135" s="38"/>
      <c r="AA135" s="38"/>
      <c r="AB135" s="38"/>
      <c r="AC135" s="38"/>
      <c r="AD135" s="38"/>
      <c r="AE135" s="38"/>
      <c r="AR135" s="238" t="s">
        <v>104</v>
      </c>
      <c r="AT135" s="238" t="s">
        <v>207</v>
      </c>
      <c r="AU135" s="238" t="s">
        <v>83</v>
      </c>
      <c r="AY135" s="17" t="s">
        <v>204</v>
      </c>
      <c r="BE135" s="239">
        <f>IF(N135="základní",J135,0)</f>
        <v>0</v>
      </c>
      <c r="BF135" s="239">
        <f>IF(N135="snížená",J135,0)</f>
        <v>0</v>
      </c>
      <c r="BG135" s="239">
        <f>IF(N135="zákl. přenesená",J135,0)</f>
        <v>0</v>
      </c>
      <c r="BH135" s="239">
        <f>IF(N135="sníž. přenesená",J135,0)</f>
        <v>0</v>
      </c>
      <c r="BI135" s="239">
        <f>IF(N135="nulová",J135,0)</f>
        <v>0</v>
      </c>
      <c r="BJ135" s="17" t="s">
        <v>81</v>
      </c>
      <c r="BK135" s="239">
        <f>ROUND(I135*H135,2)</f>
        <v>0</v>
      </c>
      <c r="BL135" s="17" t="s">
        <v>104</v>
      </c>
      <c r="BM135" s="238" t="s">
        <v>287</v>
      </c>
    </row>
    <row r="136" s="2" customFormat="1">
      <c r="A136" s="38"/>
      <c r="B136" s="39"/>
      <c r="C136" s="40"/>
      <c r="D136" s="240" t="s">
        <v>213</v>
      </c>
      <c r="E136" s="40"/>
      <c r="F136" s="241" t="s">
        <v>288</v>
      </c>
      <c r="G136" s="40"/>
      <c r="H136" s="40"/>
      <c r="I136" s="147"/>
      <c r="J136" s="40"/>
      <c r="K136" s="40"/>
      <c r="L136" s="44"/>
      <c r="M136" s="242"/>
      <c r="N136" s="243"/>
      <c r="O136" s="84"/>
      <c r="P136" s="84"/>
      <c r="Q136" s="84"/>
      <c r="R136" s="84"/>
      <c r="S136" s="84"/>
      <c r="T136" s="85"/>
      <c r="U136" s="38"/>
      <c r="V136" s="38"/>
      <c r="W136" s="38"/>
      <c r="X136" s="38"/>
      <c r="Y136" s="38"/>
      <c r="Z136" s="38"/>
      <c r="AA136" s="38"/>
      <c r="AB136" s="38"/>
      <c r="AC136" s="38"/>
      <c r="AD136" s="38"/>
      <c r="AE136" s="38"/>
      <c r="AT136" s="17" t="s">
        <v>213</v>
      </c>
      <c r="AU136" s="17" t="s">
        <v>83</v>
      </c>
    </row>
    <row r="137" s="2" customFormat="1">
      <c r="A137" s="38"/>
      <c r="B137" s="39"/>
      <c r="C137" s="40"/>
      <c r="D137" s="240" t="s">
        <v>215</v>
      </c>
      <c r="E137" s="40"/>
      <c r="F137" s="244" t="s">
        <v>289</v>
      </c>
      <c r="G137" s="40"/>
      <c r="H137" s="40"/>
      <c r="I137" s="147"/>
      <c r="J137" s="40"/>
      <c r="K137" s="40"/>
      <c r="L137" s="44"/>
      <c r="M137" s="242"/>
      <c r="N137" s="243"/>
      <c r="O137" s="84"/>
      <c r="P137" s="84"/>
      <c r="Q137" s="84"/>
      <c r="R137" s="84"/>
      <c r="S137" s="84"/>
      <c r="T137" s="85"/>
      <c r="U137" s="38"/>
      <c r="V137" s="38"/>
      <c r="W137" s="38"/>
      <c r="X137" s="38"/>
      <c r="Y137" s="38"/>
      <c r="Z137" s="38"/>
      <c r="AA137" s="38"/>
      <c r="AB137" s="38"/>
      <c r="AC137" s="38"/>
      <c r="AD137" s="38"/>
      <c r="AE137" s="38"/>
      <c r="AT137" s="17" t="s">
        <v>215</v>
      </c>
      <c r="AU137" s="17" t="s">
        <v>83</v>
      </c>
    </row>
    <row r="138" s="13" customFormat="1">
      <c r="A138" s="13"/>
      <c r="B138" s="245"/>
      <c r="C138" s="246"/>
      <c r="D138" s="240" t="s">
        <v>217</v>
      </c>
      <c r="E138" s="247" t="s">
        <v>19</v>
      </c>
      <c r="F138" s="248" t="s">
        <v>290</v>
      </c>
      <c r="G138" s="246"/>
      <c r="H138" s="247" t="s">
        <v>19</v>
      </c>
      <c r="I138" s="249"/>
      <c r="J138" s="246"/>
      <c r="K138" s="246"/>
      <c r="L138" s="250"/>
      <c r="M138" s="251"/>
      <c r="N138" s="252"/>
      <c r="O138" s="252"/>
      <c r="P138" s="252"/>
      <c r="Q138" s="252"/>
      <c r="R138" s="252"/>
      <c r="S138" s="252"/>
      <c r="T138" s="253"/>
      <c r="U138" s="13"/>
      <c r="V138" s="13"/>
      <c r="W138" s="13"/>
      <c r="X138" s="13"/>
      <c r="Y138" s="13"/>
      <c r="Z138" s="13"/>
      <c r="AA138" s="13"/>
      <c r="AB138" s="13"/>
      <c r="AC138" s="13"/>
      <c r="AD138" s="13"/>
      <c r="AE138" s="13"/>
      <c r="AT138" s="254" t="s">
        <v>217</v>
      </c>
      <c r="AU138" s="254" t="s">
        <v>83</v>
      </c>
      <c r="AV138" s="13" t="s">
        <v>81</v>
      </c>
      <c r="AW138" s="13" t="s">
        <v>35</v>
      </c>
      <c r="AX138" s="13" t="s">
        <v>74</v>
      </c>
      <c r="AY138" s="254" t="s">
        <v>204</v>
      </c>
    </row>
    <row r="139" s="14" customFormat="1">
      <c r="A139" s="14"/>
      <c r="B139" s="255"/>
      <c r="C139" s="256"/>
      <c r="D139" s="240" t="s">
        <v>217</v>
      </c>
      <c r="E139" s="257" t="s">
        <v>19</v>
      </c>
      <c r="F139" s="258" t="s">
        <v>291</v>
      </c>
      <c r="G139" s="256"/>
      <c r="H139" s="259">
        <v>25</v>
      </c>
      <c r="I139" s="260"/>
      <c r="J139" s="256"/>
      <c r="K139" s="256"/>
      <c r="L139" s="261"/>
      <c r="M139" s="262"/>
      <c r="N139" s="263"/>
      <c r="O139" s="263"/>
      <c r="P139" s="263"/>
      <c r="Q139" s="263"/>
      <c r="R139" s="263"/>
      <c r="S139" s="263"/>
      <c r="T139" s="264"/>
      <c r="U139" s="14"/>
      <c r="V139" s="14"/>
      <c r="W139" s="14"/>
      <c r="X139" s="14"/>
      <c r="Y139" s="14"/>
      <c r="Z139" s="14"/>
      <c r="AA139" s="14"/>
      <c r="AB139" s="14"/>
      <c r="AC139" s="14"/>
      <c r="AD139" s="14"/>
      <c r="AE139" s="14"/>
      <c r="AT139" s="265" t="s">
        <v>217</v>
      </c>
      <c r="AU139" s="265" t="s">
        <v>83</v>
      </c>
      <c r="AV139" s="14" t="s">
        <v>83</v>
      </c>
      <c r="AW139" s="14" t="s">
        <v>35</v>
      </c>
      <c r="AX139" s="14" t="s">
        <v>81</v>
      </c>
      <c r="AY139" s="265" t="s">
        <v>204</v>
      </c>
    </row>
    <row r="140" s="2" customFormat="1" ht="21.75" customHeight="1">
      <c r="A140" s="38"/>
      <c r="B140" s="39"/>
      <c r="C140" s="227" t="s">
        <v>292</v>
      </c>
      <c r="D140" s="227" t="s">
        <v>207</v>
      </c>
      <c r="E140" s="228" t="s">
        <v>293</v>
      </c>
      <c r="F140" s="229" t="s">
        <v>294</v>
      </c>
      <c r="G140" s="230" t="s">
        <v>286</v>
      </c>
      <c r="H140" s="231">
        <v>16</v>
      </c>
      <c r="I140" s="232"/>
      <c r="J140" s="233">
        <f>ROUND(I140*H140,2)</f>
        <v>0</v>
      </c>
      <c r="K140" s="229" t="s">
        <v>211</v>
      </c>
      <c r="L140" s="44"/>
      <c r="M140" s="234" t="s">
        <v>19</v>
      </c>
      <c r="N140" s="235" t="s">
        <v>45</v>
      </c>
      <c r="O140" s="84"/>
      <c r="P140" s="236">
        <f>O140*H140</f>
        <v>0</v>
      </c>
      <c r="Q140" s="236">
        <v>0</v>
      </c>
      <c r="R140" s="236">
        <f>Q140*H140</f>
        <v>0</v>
      </c>
      <c r="S140" s="236">
        <v>0</v>
      </c>
      <c r="T140" s="237">
        <f>S140*H140</f>
        <v>0</v>
      </c>
      <c r="U140" s="38"/>
      <c r="V140" s="38"/>
      <c r="W140" s="38"/>
      <c r="X140" s="38"/>
      <c r="Y140" s="38"/>
      <c r="Z140" s="38"/>
      <c r="AA140" s="38"/>
      <c r="AB140" s="38"/>
      <c r="AC140" s="38"/>
      <c r="AD140" s="38"/>
      <c r="AE140" s="38"/>
      <c r="AR140" s="238" t="s">
        <v>104</v>
      </c>
      <c r="AT140" s="238" t="s">
        <v>207</v>
      </c>
      <c r="AU140" s="238" t="s">
        <v>83</v>
      </c>
      <c r="AY140" s="17" t="s">
        <v>204</v>
      </c>
      <c r="BE140" s="239">
        <f>IF(N140="základní",J140,0)</f>
        <v>0</v>
      </c>
      <c r="BF140" s="239">
        <f>IF(N140="snížená",J140,0)</f>
        <v>0</v>
      </c>
      <c r="BG140" s="239">
        <f>IF(N140="zákl. přenesená",J140,0)</f>
        <v>0</v>
      </c>
      <c r="BH140" s="239">
        <f>IF(N140="sníž. přenesená",J140,0)</f>
        <v>0</v>
      </c>
      <c r="BI140" s="239">
        <f>IF(N140="nulová",J140,0)</f>
        <v>0</v>
      </c>
      <c r="BJ140" s="17" t="s">
        <v>81</v>
      </c>
      <c r="BK140" s="239">
        <f>ROUND(I140*H140,2)</f>
        <v>0</v>
      </c>
      <c r="BL140" s="17" t="s">
        <v>104</v>
      </c>
      <c r="BM140" s="238" t="s">
        <v>295</v>
      </c>
    </row>
    <row r="141" s="2" customFormat="1">
      <c r="A141" s="38"/>
      <c r="B141" s="39"/>
      <c r="C141" s="40"/>
      <c r="D141" s="240" t="s">
        <v>213</v>
      </c>
      <c r="E141" s="40"/>
      <c r="F141" s="241" t="s">
        <v>296</v>
      </c>
      <c r="G141" s="40"/>
      <c r="H141" s="40"/>
      <c r="I141" s="147"/>
      <c r="J141" s="40"/>
      <c r="K141" s="40"/>
      <c r="L141" s="44"/>
      <c r="M141" s="242"/>
      <c r="N141" s="243"/>
      <c r="O141" s="84"/>
      <c r="P141" s="84"/>
      <c r="Q141" s="84"/>
      <c r="R141" s="84"/>
      <c r="S141" s="84"/>
      <c r="T141" s="85"/>
      <c r="U141" s="38"/>
      <c r="V141" s="38"/>
      <c r="W141" s="38"/>
      <c r="X141" s="38"/>
      <c r="Y141" s="38"/>
      <c r="Z141" s="38"/>
      <c r="AA141" s="38"/>
      <c r="AB141" s="38"/>
      <c r="AC141" s="38"/>
      <c r="AD141" s="38"/>
      <c r="AE141" s="38"/>
      <c r="AT141" s="17" t="s">
        <v>213</v>
      </c>
      <c r="AU141" s="17" t="s">
        <v>83</v>
      </c>
    </row>
    <row r="142" s="2" customFormat="1">
      <c r="A142" s="38"/>
      <c r="B142" s="39"/>
      <c r="C142" s="40"/>
      <c r="D142" s="240" t="s">
        <v>215</v>
      </c>
      <c r="E142" s="40"/>
      <c r="F142" s="244" t="s">
        <v>297</v>
      </c>
      <c r="G142" s="40"/>
      <c r="H142" s="40"/>
      <c r="I142" s="147"/>
      <c r="J142" s="40"/>
      <c r="K142" s="40"/>
      <c r="L142" s="44"/>
      <c r="M142" s="242"/>
      <c r="N142" s="243"/>
      <c r="O142" s="84"/>
      <c r="P142" s="84"/>
      <c r="Q142" s="84"/>
      <c r="R142" s="84"/>
      <c r="S142" s="84"/>
      <c r="T142" s="85"/>
      <c r="U142" s="38"/>
      <c r="V142" s="38"/>
      <c r="W142" s="38"/>
      <c r="X142" s="38"/>
      <c r="Y142" s="38"/>
      <c r="Z142" s="38"/>
      <c r="AA142" s="38"/>
      <c r="AB142" s="38"/>
      <c r="AC142" s="38"/>
      <c r="AD142" s="38"/>
      <c r="AE142" s="38"/>
      <c r="AT142" s="17" t="s">
        <v>215</v>
      </c>
      <c r="AU142" s="17" t="s">
        <v>83</v>
      </c>
    </row>
    <row r="143" s="13" customFormat="1">
      <c r="A143" s="13"/>
      <c r="B143" s="245"/>
      <c r="C143" s="246"/>
      <c r="D143" s="240" t="s">
        <v>217</v>
      </c>
      <c r="E143" s="247" t="s">
        <v>19</v>
      </c>
      <c r="F143" s="248" t="s">
        <v>298</v>
      </c>
      <c r="G143" s="246"/>
      <c r="H143" s="247" t="s">
        <v>19</v>
      </c>
      <c r="I143" s="249"/>
      <c r="J143" s="246"/>
      <c r="K143" s="246"/>
      <c r="L143" s="250"/>
      <c r="M143" s="251"/>
      <c r="N143" s="252"/>
      <c r="O143" s="252"/>
      <c r="P143" s="252"/>
      <c r="Q143" s="252"/>
      <c r="R143" s="252"/>
      <c r="S143" s="252"/>
      <c r="T143" s="253"/>
      <c r="U143" s="13"/>
      <c r="V143" s="13"/>
      <c r="W143" s="13"/>
      <c r="X143" s="13"/>
      <c r="Y143" s="13"/>
      <c r="Z143" s="13"/>
      <c r="AA143" s="13"/>
      <c r="AB143" s="13"/>
      <c r="AC143" s="13"/>
      <c r="AD143" s="13"/>
      <c r="AE143" s="13"/>
      <c r="AT143" s="254" t="s">
        <v>217</v>
      </c>
      <c r="AU143" s="254" t="s">
        <v>83</v>
      </c>
      <c r="AV143" s="13" t="s">
        <v>81</v>
      </c>
      <c r="AW143" s="13" t="s">
        <v>35</v>
      </c>
      <c r="AX143" s="13" t="s">
        <v>74</v>
      </c>
      <c r="AY143" s="254" t="s">
        <v>204</v>
      </c>
    </row>
    <row r="144" s="14" customFormat="1">
      <c r="A144" s="14"/>
      <c r="B144" s="255"/>
      <c r="C144" s="256"/>
      <c r="D144" s="240" t="s">
        <v>217</v>
      </c>
      <c r="E144" s="257" t="s">
        <v>19</v>
      </c>
      <c r="F144" s="258" t="s">
        <v>299</v>
      </c>
      <c r="G144" s="256"/>
      <c r="H144" s="259">
        <v>16</v>
      </c>
      <c r="I144" s="260"/>
      <c r="J144" s="256"/>
      <c r="K144" s="256"/>
      <c r="L144" s="261"/>
      <c r="M144" s="262"/>
      <c r="N144" s="263"/>
      <c r="O144" s="263"/>
      <c r="P144" s="263"/>
      <c r="Q144" s="263"/>
      <c r="R144" s="263"/>
      <c r="S144" s="263"/>
      <c r="T144" s="264"/>
      <c r="U144" s="14"/>
      <c r="V144" s="14"/>
      <c r="W144" s="14"/>
      <c r="X144" s="14"/>
      <c r="Y144" s="14"/>
      <c r="Z144" s="14"/>
      <c r="AA144" s="14"/>
      <c r="AB144" s="14"/>
      <c r="AC144" s="14"/>
      <c r="AD144" s="14"/>
      <c r="AE144" s="14"/>
      <c r="AT144" s="265" t="s">
        <v>217</v>
      </c>
      <c r="AU144" s="265" t="s">
        <v>83</v>
      </c>
      <c r="AV144" s="14" t="s">
        <v>83</v>
      </c>
      <c r="AW144" s="14" t="s">
        <v>35</v>
      </c>
      <c r="AX144" s="14" t="s">
        <v>81</v>
      </c>
      <c r="AY144" s="265" t="s">
        <v>204</v>
      </c>
    </row>
    <row r="145" s="2" customFormat="1" ht="21.75" customHeight="1">
      <c r="A145" s="38"/>
      <c r="B145" s="39"/>
      <c r="C145" s="277" t="s">
        <v>300</v>
      </c>
      <c r="D145" s="277" t="s">
        <v>270</v>
      </c>
      <c r="E145" s="278" t="s">
        <v>301</v>
      </c>
      <c r="F145" s="279" t="s">
        <v>302</v>
      </c>
      <c r="G145" s="280" t="s">
        <v>286</v>
      </c>
      <c r="H145" s="281">
        <v>16</v>
      </c>
      <c r="I145" s="282"/>
      <c r="J145" s="283">
        <f>ROUND(I145*H145,2)</f>
        <v>0</v>
      </c>
      <c r="K145" s="279" t="s">
        <v>211</v>
      </c>
      <c r="L145" s="284"/>
      <c r="M145" s="285" t="s">
        <v>19</v>
      </c>
      <c r="N145" s="286" t="s">
        <v>45</v>
      </c>
      <c r="O145" s="84"/>
      <c r="P145" s="236">
        <f>O145*H145</f>
        <v>0</v>
      </c>
      <c r="Q145" s="236">
        <v>0.049390000000000003</v>
      </c>
      <c r="R145" s="236">
        <f>Q145*H145</f>
        <v>0.79024000000000005</v>
      </c>
      <c r="S145" s="236">
        <v>0</v>
      </c>
      <c r="T145" s="237">
        <f>S145*H145</f>
        <v>0</v>
      </c>
      <c r="U145" s="38"/>
      <c r="V145" s="38"/>
      <c r="W145" s="38"/>
      <c r="X145" s="38"/>
      <c r="Y145" s="38"/>
      <c r="Z145" s="38"/>
      <c r="AA145" s="38"/>
      <c r="AB145" s="38"/>
      <c r="AC145" s="38"/>
      <c r="AD145" s="38"/>
      <c r="AE145" s="38"/>
      <c r="AR145" s="238" t="s">
        <v>252</v>
      </c>
      <c r="AT145" s="238" t="s">
        <v>270</v>
      </c>
      <c r="AU145" s="238" t="s">
        <v>83</v>
      </c>
      <c r="AY145" s="17" t="s">
        <v>204</v>
      </c>
      <c r="BE145" s="239">
        <f>IF(N145="základní",J145,0)</f>
        <v>0</v>
      </c>
      <c r="BF145" s="239">
        <f>IF(N145="snížená",J145,0)</f>
        <v>0</v>
      </c>
      <c r="BG145" s="239">
        <f>IF(N145="zákl. přenesená",J145,0)</f>
        <v>0</v>
      </c>
      <c r="BH145" s="239">
        <f>IF(N145="sníž. přenesená",J145,0)</f>
        <v>0</v>
      </c>
      <c r="BI145" s="239">
        <f>IF(N145="nulová",J145,0)</f>
        <v>0</v>
      </c>
      <c r="BJ145" s="17" t="s">
        <v>81</v>
      </c>
      <c r="BK145" s="239">
        <f>ROUND(I145*H145,2)</f>
        <v>0</v>
      </c>
      <c r="BL145" s="17" t="s">
        <v>104</v>
      </c>
      <c r="BM145" s="238" t="s">
        <v>303</v>
      </c>
    </row>
    <row r="146" s="2" customFormat="1">
      <c r="A146" s="38"/>
      <c r="B146" s="39"/>
      <c r="C146" s="40"/>
      <c r="D146" s="240" t="s">
        <v>213</v>
      </c>
      <c r="E146" s="40"/>
      <c r="F146" s="241" t="s">
        <v>302</v>
      </c>
      <c r="G146" s="40"/>
      <c r="H146" s="40"/>
      <c r="I146" s="147"/>
      <c r="J146" s="40"/>
      <c r="K146" s="40"/>
      <c r="L146" s="44"/>
      <c r="M146" s="242"/>
      <c r="N146" s="243"/>
      <c r="O146" s="84"/>
      <c r="P146" s="84"/>
      <c r="Q146" s="84"/>
      <c r="R146" s="84"/>
      <c r="S146" s="84"/>
      <c r="T146" s="85"/>
      <c r="U146" s="38"/>
      <c r="V146" s="38"/>
      <c r="W146" s="38"/>
      <c r="X146" s="38"/>
      <c r="Y146" s="38"/>
      <c r="Z146" s="38"/>
      <c r="AA146" s="38"/>
      <c r="AB146" s="38"/>
      <c r="AC146" s="38"/>
      <c r="AD146" s="38"/>
      <c r="AE146" s="38"/>
      <c r="AT146" s="17" t="s">
        <v>213</v>
      </c>
      <c r="AU146" s="17" t="s">
        <v>83</v>
      </c>
    </row>
    <row r="147" s="14" customFormat="1">
      <c r="A147" s="14"/>
      <c r="B147" s="255"/>
      <c r="C147" s="256"/>
      <c r="D147" s="240" t="s">
        <v>217</v>
      </c>
      <c r="E147" s="257" t="s">
        <v>19</v>
      </c>
      <c r="F147" s="258" t="s">
        <v>304</v>
      </c>
      <c r="G147" s="256"/>
      <c r="H147" s="259">
        <v>16</v>
      </c>
      <c r="I147" s="260"/>
      <c r="J147" s="256"/>
      <c r="K147" s="256"/>
      <c r="L147" s="261"/>
      <c r="M147" s="262"/>
      <c r="N147" s="263"/>
      <c r="O147" s="263"/>
      <c r="P147" s="263"/>
      <c r="Q147" s="263"/>
      <c r="R147" s="263"/>
      <c r="S147" s="263"/>
      <c r="T147" s="264"/>
      <c r="U147" s="14"/>
      <c r="V147" s="14"/>
      <c r="W147" s="14"/>
      <c r="X147" s="14"/>
      <c r="Y147" s="14"/>
      <c r="Z147" s="14"/>
      <c r="AA147" s="14"/>
      <c r="AB147" s="14"/>
      <c r="AC147" s="14"/>
      <c r="AD147" s="14"/>
      <c r="AE147" s="14"/>
      <c r="AT147" s="265" t="s">
        <v>217</v>
      </c>
      <c r="AU147" s="265" t="s">
        <v>83</v>
      </c>
      <c r="AV147" s="14" t="s">
        <v>83</v>
      </c>
      <c r="AW147" s="14" t="s">
        <v>35</v>
      </c>
      <c r="AX147" s="14" t="s">
        <v>81</v>
      </c>
      <c r="AY147" s="265" t="s">
        <v>204</v>
      </c>
    </row>
    <row r="148" s="2" customFormat="1" ht="21.75" customHeight="1">
      <c r="A148" s="38"/>
      <c r="B148" s="39"/>
      <c r="C148" s="227" t="s">
        <v>8</v>
      </c>
      <c r="D148" s="227" t="s">
        <v>207</v>
      </c>
      <c r="E148" s="228" t="s">
        <v>305</v>
      </c>
      <c r="F148" s="229" t="s">
        <v>306</v>
      </c>
      <c r="G148" s="230" t="s">
        <v>286</v>
      </c>
      <c r="H148" s="231">
        <v>12</v>
      </c>
      <c r="I148" s="232"/>
      <c r="J148" s="233">
        <f>ROUND(I148*H148,2)</f>
        <v>0</v>
      </c>
      <c r="K148" s="229" t="s">
        <v>211</v>
      </c>
      <c r="L148" s="44"/>
      <c r="M148" s="234" t="s">
        <v>19</v>
      </c>
      <c r="N148" s="235" t="s">
        <v>45</v>
      </c>
      <c r="O148" s="84"/>
      <c r="P148" s="236">
        <f>O148*H148</f>
        <v>0</v>
      </c>
      <c r="Q148" s="236">
        <v>0</v>
      </c>
      <c r="R148" s="236">
        <f>Q148*H148</f>
        <v>0</v>
      </c>
      <c r="S148" s="236">
        <v>0</v>
      </c>
      <c r="T148" s="237">
        <f>S148*H148</f>
        <v>0</v>
      </c>
      <c r="U148" s="38"/>
      <c r="V148" s="38"/>
      <c r="W148" s="38"/>
      <c r="X148" s="38"/>
      <c r="Y148" s="38"/>
      <c r="Z148" s="38"/>
      <c r="AA148" s="38"/>
      <c r="AB148" s="38"/>
      <c r="AC148" s="38"/>
      <c r="AD148" s="38"/>
      <c r="AE148" s="38"/>
      <c r="AR148" s="238" t="s">
        <v>104</v>
      </c>
      <c r="AT148" s="238" t="s">
        <v>207</v>
      </c>
      <c r="AU148" s="238" t="s">
        <v>83</v>
      </c>
      <c r="AY148" s="17" t="s">
        <v>204</v>
      </c>
      <c r="BE148" s="239">
        <f>IF(N148="základní",J148,0)</f>
        <v>0</v>
      </c>
      <c r="BF148" s="239">
        <f>IF(N148="snížená",J148,0)</f>
        <v>0</v>
      </c>
      <c r="BG148" s="239">
        <f>IF(N148="zákl. přenesená",J148,0)</f>
        <v>0</v>
      </c>
      <c r="BH148" s="239">
        <f>IF(N148="sníž. přenesená",J148,0)</f>
        <v>0</v>
      </c>
      <c r="BI148" s="239">
        <f>IF(N148="nulová",J148,0)</f>
        <v>0</v>
      </c>
      <c r="BJ148" s="17" t="s">
        <v>81</v>
      </c>
      <c r="BK148" s="239">
        <f>ROUND(I148*H148,2)</f>
        <v>0</v>
      </c>
      <c r="BL148" s="17" t="s">
        <v>104</v>
      </c>
      <c r="BM148" s="238" t="s">
        <v>307</v>
      </c>
    </row>
    <row r="149" s="2" customFormat="1">
      <c r="A149" s="38"/>
      <c r="B149" s="39"/>
      <c r="C149" s="40"/>
      <c r="D149" s="240" t="s">
        <v>213</v>
      </c>
      <c r="E149" s="40"/>
      <c r="F149" s="241" t="s">
        <v>308</v>
      </c>
      <c r="G149" s="40"/>
      <c r="H149" s="40"/>
      <c r="I149" s="147"/>
      <c r="J149" s="40"/>
      <c r="K149" s="40"/>
      <c r="L149" s="44"/>
      <c r="M149" s="242"/>
      <c r="N149" s="243"/>
      <c r="O149" s="84"/>
      <c r="P149" s="84"/>
      <c r="Q149" s="84"/>
      <c r="R149" s="84"/>
      <c r="S149" s="84"/>
      <c r="T149" s="85"/>
      <c r="U149" s="38"/>
      <c r="V149" s="38"/>
      <c r="W149" s="38"/>
      <c r="X149" s="38"/>
      <c r="Y149" s="38"/>
      <c r="Z149" s="38"/>
      <c r="AA149" s="38"/>
      <c r="AB149" s="38"/>
      <c r="AC149" s="38"/>
      <c r="AD149" s="38"/>
      <c r="AE149" s="38"/>
      <c r="AT149" s="17" t="s">
        <v>213</v>
      </c>
      <c r="AU149" s="17" t="s">
        <v>83</v>
      </c>
    </row>
    <row r="150" s="2" customFormat="1">
      <c r="A150" s="38"/>
      <c r="B150" s="39"/>
      <c r="C150" s="40"/>
      <c r="D150" s="240" t="s">
        <v>215</v>
      </c>
      <c r="E150" s="40"/>
      <c r="F150" s="244" t="s">
        <v>297</v>
      </c>
      <c r="G150" s="40"/>
      <c r="H150" s="40"/>
      <c r="I150" s="147"/>
      <c r="J150" s="40"/>
      <c r="K150" s="40"/>
      <c r="L150" s="44"/>
      <c r="M150" s="242"/>
      <c r="N150" s="243"/>
      <c r="O150" s="84"/>
      <c r="P150" s="84"/>
      <c r="Q150" s="84"/>
      <c r="R150" s="84"/>
      <c r="S150" s="84"/>
      <c r="T150" s="85"/>
      <c r="U150" s="38"/>
      <c r="V150" s="38"/>
      <c r="W150" s="38"/>
      <c r="X150" s="38"/>
      <c r="Y150" s="38"/>
      <c r="Z150" s="38"/>
      <c r="AA150" s="38"/>
      <c r="AB150" s="38"/>
      <c r="AC150" s="38"/>
      <c r="AD150" s="38"/>
      <c r="AE150" s="38"/>
      <c r="AT150" s="17" t="s">
        <v>215</v>
      </c>
      <c r="AU150" s="17" t="s">
        <v>83</v>
      </c>
    </row>
    <row r="151" s="13" customFormat="1">
      <c r="A151" s="13"/>
      <c r="B151" s="245"/>
      <c r="C151" s="246"/>
      <c r="D151" s="240" t="s">
        <v>217</v>
      </c>
      <c r="E151" s="247" t="s">
        <v>19</v>
      </c>
      <c r="F151" s="248" t="s">
        <v>309</v>
      </c>
      <c r="G151" s="246"/>
      <c r="H151" s="247" t="s">
        <v>19</v>
      </c>
      <c r="I151" s="249"/>
      <c r="J151" s="246"/>
      <c r="K151" s="246"/>
      <c r="L151" s="250"/>
      <c r="M151" s="251"/>
      <c r="N151" s="252"/>
      <c r="O151" s="252"/>
      <c r="P151" s="252"/>
      <c r="Q151" s="252"/>
      <c r="R151" s="252"/>
      <c r="S151" s="252"/>
      <c r="T151" s="253"/>
      <c r="U151" s="13"/>
      <c r="V151" s="13"/>
      <c r="W151" s="13"/>
      <c r="X151" s="13"/>
      <c r="Y151" s="13"/>
      <c r="Z151" s="13"/>
      <c r="AA151" s="13"/>
      <c r="AB151" s="13"/>
      <c r="AC151" s="13"/>
      <c r="AD151" s="13"/>
      <c r="AE151" s="13"/>
      <c r="AT151" s="254" t="s">
        <v>217</v>
      </c>
      <c r="AU151" s="254" t="s">
        <v>83</v>
      </c>
      <c r="AV151" s="13" t="s">
        <v>81</v>
      </c>
      <c r="AW151" s="13" t="s">
        <v>35</v>
      </c>
      <c r="AX151" s="13" t="s">
        <v>74</v>
      </c>
      <c r="AY151" s="254" t="s">
        <v>204</v>
      </c>
    </row>
    <row r="152" s="14" customFormat="1">
      <c r="A152" s="14"/>
      <c r="B152" s="255"/>
      <c r="C152" s="256"/>
      <c r="D152" s="240" t="s">
        <v>217</v>
      </c>
      <c r="E152" s="257" t="s">
        <v>19</v>
      </c>
      <c r="F152" s="258" t="s">
        <v>310</v>
      </c>
      <c r="G152" s="256"/>
      <c r="H152" s="259">
        <v>12</v>
      </c>
      <c r="I152" s="260"/>
      <c r="J152" s="256"/>
      <c r="K152" s="256"/>
      <c r="L152" s="261"/>
      <c r="M152" s="262"/>
      <c r="N152" s="263"/>
      <c r="O152" s="263"/>
      <c r="P152" s="263"/>
      <c r="Q152" s="263"/>
      <c r="R152" s="263"/>
      <c r="S152" s="263"/>
      <c r="T152" s="264"/>
      <c r="U152" s="14"/>
      <c r="V152" s="14"/>
      <c r="W152" s="14"/>
      <c r="X152" s="14"/>
      <c r="Y152" s="14"/>
      <c r="Z152" s="14"/>
      <c r="AA152" s="14"/>
      <c r="AB152" s="14"/>
      <c r="AC152" s="14"/>
      <c r="AD152" s="14"/>
      <c r="AE152" s="14"/>
      <c r="AT152" s="265" t="s">
        <v>217</v>
      </c>
      <c r="AU152" s="265" t="s">
        <v>83</v>
      </c>
      <c r="AV152" s="14" t="s">
        <v>83</v>
      </c>
      <c r="AW152" s="14" t="s">
        <v>35</v>
      </c>
      <c r="AX152" s="14" t="s">
        <v>81</v>
      </c>
      <c r="AY152" s="265" t="s">
        <v>204</v>
      </c>
    </row>
    <row r="153" s="2" customFormat="1" ht="21.75" customHeight="1">
      <c r="A153" s="38"/>
      <c r="B153" s="39"/>
      <c r="C153" s="277" t="s">
        <v>311</v>
      </c>
      <c r="D153" s="277" t="s">
        <v>270</v>
      </c>
      <c r="E153" s="278" t="s">
        <v>312</v>
      </c>
      <c r="F153" s="279" t="s">
        <v>313</v>
      </c>
      <c r="G153" s="280" t="s">
        <v>286</v>
      </c>
      <c r="H153" s="281">
        <v>12</v>
      </c>
      <c r="I153" s="282"/>
      <c r="J153" s="283">
        <f>ROUND(I153*H153,2)</f>
        <v>0</v>
      </c>
      <c r="K153" s="279" t="s">
        <v>211</v>
      </c>
      <c r="L153" s="284"/>
      <c r="M153" s="285" t="s">
        <v>19</v>
      </c>
      <c r="N153" s="286" t="s">
        <v>45</v>
      </c>
      <c r="O153" s="84"/>
      <c r="P153" s="236">
        <f>O153*H153</f>
        <v>0</v>
      </c>
      <c r="Q153" s="236">
        <v>0.06021</v>
      </c>
      <c r="R153" s="236">
        <f>Q153*H153</f>
        <v>0.72252000000000005</v>
      </c>
      <c r="S153" s="236">
        <v>0</v>
      </c>
      <c r="T153" s="237">
        <f>S153*H153</f>
        <v>0</v>
      </c>
      <c r="U153" s="38"/>
      <c r="V153" s="38"/>
      <c r="W153" s="38"/>
      <c r="X153" s="38"/>
      <c r="Y153" s="38"/>
      <c r="Z153" s="38"/>
      <c r="AA153" s="38"/>
      <c r="AB153" s="38"/>
      <c r="AC153" s="38"/>
      <c r="AD153" s="38"/>
      <c r="AE153" s="38"/>
      <c r="AR153" s="238" t="s">
        <v>252</v>
      </c>
      <c r="AT153" s="238" t="s">
        <v>270</v>
      </c>
      <c r="AU153" s="238" t="s">
        <v>83</v>
      </c>
      <c r="AY153" s="17" t="s">
        <v>204</v>
      </c>
      <c r="BE153" s="239">
        <f>IF(N153="základní",J153,0)</f>
        <v>0</v>
      </c>
      <c r="BF153" s="239">
        <f>IF(N153="snížená",J153,0)</f>
        <v>0</v>
      </c>
      <c r="BG153" s="239">
        <f>IF(N153="zákl. přenesená",J153,0)</f>
        <v>0</v>
      </c>
      <c r="BH153" s="239">
        <f>IF(N153="sníž. přenesená",J153,0)</f>
        <v>0</v>
      </c>
      <c r="BI153" s="239">
        <f>IF(N153="nulová",J153,0)</f>
        <v>0</v>
      </c>
      <c r="BJ153" s="17" t="s">
        <v>81</v>
      </c>
      <c r="BK153" s="239">
        <f>ROUND(I153*H153,2)</f>
        <v>0</v>
      </c>
      <c r="BL153" s="17" t="s">
        <v>104</v>
      </c>
      <c r="BM153" s="238" t="s">
        <v>314</v>
      </c>
    </row>
    <row r="154" s="2" customFormat="1">
      <c r="A154" s="38"/>
      <c r="B154" s="39"/>
      <c r="C154" s="40"/>
      <c r="D154" s="240" t="s">
        <v>213</v>
      </c>
      <c r="E154" s="40"/>
      <c r="F154" s="241" t="s">
        <v>313</v>
      </c>
      <c r="G154" s="40"/>
      <c r="H154" s="40"/>
      <c r="I154" s="147"/>
      <c r="J154" s="40"/>
      <c r="K154" s="40"/>
      <c r="L154" s="44"/>
      <c r="M154" s="242"/>
      <c r="N154" s="243"/>
      <c r="O154" s="84"/>
      <c r="P154" s="84"/>
      <c r="Q154" s="84"/>
      <c r="R154" s="84"/>
      <c r="S154" s="84"/>
      <c r="T154" s="85"/>
      <c r="U154" s="38"/>
      <c r="V154" s="38"/>
      <c r="W154" s="38"/>
      <c r="X154" s="38"/>
      <c r="Y154" s="38"/>
      <c r="Z154" s="38"/>
      <c r="AA154" s="38"/>
      <c r="AB154" s="38"/>
      <c r="AC154" s="38"/>
      <c r="AD154" s="38"/>
      <c r="AE154" s="38"/>
      <c r="AT154" s="17" t="s">
        <v>213</v>
      </c>
      <c r="AU154" s="17" t="s">
        <v>83</v>
      </c>
    </row>
    <row r="155" s="14" customFormat="1">
      <c r="A155" s="14"/>
      <c r="B155" s="255"/>
      <c r="C155" s="256"/>
      <c r="D155" s="240" t="s">
        <v>217</v>
      </c>
      <c r="E155" s="257" t="s">
        <v>19</v>
      </c>
      <c r="F155" s="258" t="s">
        <v>315</v>
      </c>
      <c r="G155" s="256"/>
      <c r="H155" s="259">
        <v>12</v>
      </c>
      <c r="I155" s="260"/>
      <c r="J155" s="256"/>
      <c r="K155" s="256"/>
      <c r="L155" s="261"/>
      <c r="M155" s="262"/>
      <c r="N155" s="263"/>
      <c r="O155" s="263"/>
      <c r="P155" s="263"/>
      <c r="Q155" s="263"/>
      <c r="R155" s="263"/>
      <c r="S155" s="263"/>
      <c r="T155" s="264"/>
      <c r="U155" s="14"/>
      <c r="V155" s="14"/>
      <c r="W155" s="14"/>
      <c r="X155" s="14"/>
      <c r="Y155" s="14"/>
      <c r="Z155" s="14"/>
      <c r="AA155" s="14"/>
      <c r="AB155" s="14"/>
      <c r="AC155" s="14"/>
      <c r="AD155" s="14"/>
      <c r="AE155" s="14"/>
      <c r="AT155" s="265" t="s">
        <v>217</v>
      </c>
      <c r="AU155" s="265" t="s">
        <v>83</v>
      </c>
      <c r="AV155" s="14" t="s">
        <v>83</v>
      </c>
      <c r="AW155" s="14" t="s">
        <v>35</v>
      </c>
      <c r="AX155" s="14" t="s">
        <v>81</v>
      </c>
      <c r="AY155" s="265" t="s">
        <v>204</v>
      </c>
    </row>
    <row r="156" s="2" customFormat="1" ht="33" customHeight="1">
      <c r="A156" s="38"/>
      <c r="B156" s="39"/>
      <c r="C156" s="227" t="s">
        <v>316</v>
      </c>
      <c r="D156" s="227" t="s">
        <v>207</v>
      </c>
      <c r="E156" s="228" t="s">
        <v>317</v>
      </c>
      <c r="F156" s="229" t="s">
        <v>318</v>
      </c>
      <c r="G156" s="230" t="s">
        <v>245</v>
      </c>
      <c r="H156" s="231">
        <v>350</v>
      </c>
      <c r="I156" s="232"/>
      <c r="J156" s="233">
        <f>ROUND(I156*H156,2)</f>
        <v>0</v>
      </c>
      <c r="K156" s="229" t="s">
        <v>211</v>
      </c>
      <c r="L156" s="44"/>
      <c r="M156" s="234" t="s">
        <v>19</v>
      </c>
      <c r="N156" s="235" t="s">
        <v>45</v>
      </c>
      <c r="O156" s="84"/>
      <c r="P156" s="236">
        <f>O156*H156</f>
        <v>0</v>
      </c>
      <c r="Q156" s="236">
        <v>0</v>
      </c>
      <c r="R156" s="236">
        <f>Q156*H156</f>
        <v>0</v>
      </c>
      <c r="S156" s="236">
        <v>0</v>
      </c>
      <c r="T156" s="237">
        <f>S156*H156</f>
        <v>0</v>
      </c>
      <c r="U156" s="38"/>
      <c r="V156" s="38"/>
      <c r="W156" s="38"/>
      <c r="X156" s="38"/>
      <c r="Y156" s="38"/>
      <c r="Z156" s="38"/>
      <c r="AA156" s="38"/>
      <c r="AB156" s="38"/>
      <c r="AC156" s="38"/>
      <c r="AD156" s="38"/>
      <c r="AE156" s="38"/>
      <c r="AR156" s="238" t="s">
        <v>104</v>
      </c>
      <c r="AT156" s="238" t="s">
        <v>207</v>
      </c>
      <c r="AU156" s="238" t="s">
        <v>83</v>
      </c>
      <c r="AY156" s="17" t="s">
        <v>204</v>
      </c>
      <c r="BE156" s="239">
        <f>IF(N156="základní",J156,0)</f>
        <v>0</v>
      </c>
      <c r="BF156" s="239">
        <f>IF(N156="snížená",J156,0)</f>
        <v>0</v>
      </c>
      <c r="BG156" s="239">
        <f>IF(N156="zákl. přenesená",J156,0)</f>
        <v>0</v>
      </c>
      <c r="BH156" s="239">
        <f>IF(N156="sníž. přenesená",J156,0)</f>
        <v>0</v>
      </c>
      <c r="BI156" s="239">
        <f>IF(N156="nulová",J156,0)</f>
        <v>0</v>
      </c>
      <c r="BJ156" s="17" t="s">
        <v>81</v>
      </c>
      <c r="BK156" s="239">
        <f>ROUND(I156*H156,2)</f>
        <v>0</v>
      </c>
      <c r="BL156" s="17" t="s">
        <v>104</v>
      </c>
      <c r="BM156" s="238" t="s">
        <v>319</v>
      </c>
    </row>
    <row r="157" s="2" customFormat="1">
      <c r="A157" s="38"/>
      <c r="B157" s="39"/>
      <c r="C157" s="40"/>
      <c r="D157" s="240" t="s">
        <v>213</v>
      </c>
      <c r="E157" s="40"/>
      <c r="F157" s="241" t="s">
        <v>318</v>
      </c>
      <c r="G157" s="40"/>
      <c r="H157" s="40"/>
      <c r="I157" s="147"/>
      <c r="J157" s="40"/>
      <c r="K157" s="40"/>
      <c r="L157" s="44"/>
      <c r="M157" s="242"/>
      <c r="N157" s="243"/>
      <c r="O157" s="84"/>
      <c r="P157" s="84"/>
      <c r="Q157" s="84"/>
      <c r="R157" s="84"/>
      <c r="S157" s="84"/>
      <c r="T157" s="85"/>
      <c r="U157" s="38"/>
      <c r="V157" s="38"/>
      <c r="W157" s="38"/>
      <c r="X157" s="38"/>
      <c r="Y157" s="38"/>
      <c r="Z157" s="38"/>
      <c r="AA157" s="38"/>
      <c r="AB157" s="38"/>
      <c r="AC157" s="38"/>
      <c r="AD157" s="38"/>
      <c r="AE157" s="38"/>
      <c r="AT157" s="17" t="s">
        <v>213</v>
      </c>
      <c r="AU157" s="17" t="s">
        <v>83</v>
      </c>
    </row>
    <row r="158" s="2" customFormat="1">
      <c r="A158" s="38"/>
      <c r="B158" s="39"/>
      <c r="C158" s="40"/>
      <c r="D158" s="240" t="s">
        <v>240</v>
      </c>
      <c r="E158" s="40"/>
      <c r="F158" s="244" t="s">
        <v>320</v>
      </c>
      <c r="G158" s="40"/>
      <c r="H158" s="40"/>
      <c r="I158" s="147"/>
      <c r="J158" s="40"/>
      <c r="K158" s="40"/>
      <c r="L158" s="44"/>
      <c r="M158" s="242"/>
      <c r="N158" s="243"/>
      <c r="O158" s="84"/>
      <c r="P158" s="84"/>
      <c r="Q158" s="84"/>
      <c r="R158" s="84"/>
      <c r="S158" s="84"/>
      <c r="T158" s="85"/>
      <c r="U158" s="38"/>
      <c r="V158" s="38"/>
      <c r="W158" s="38"/>
      <c r="X158" s="38"/>
      <c r="Y158" s="38"/>
      <c r="Z158" s="38"/>
      <c r="AA158" s="38"/>
      <c r="AB158" s="38"/>
      <c r="AC158" s="38"/>
      <c r="AD158" s="38"/>
      <c r="AE158" s="38"/>
      <c r="AT158" s="17" t="s">
        <v>240</v>
      </c>
      <c r="AU158" s="17" t="s">
        <v>83</v>
      </c>
    </row>
    <row r="159" s="2" customFormat="1" ht="21.75" customHeight="1">
      <c r="A159" s="38"/>
      <c r="B159" s="39"/>
      <c r="C159" s="227" t="s">
        <v>321</v>
      </c>
      <c r="D159" s="227" t="s">
        <v>207</v>
      </c>
      <c r="E159" s="228" t="s">
        <v>322</v>
      </c>
      <c r="F159" s="229" t="s">
        <v>323</v>
      </c>
      <c r="G159" s="230" t="s">
        <v>245</v>
      </c>
      <c r="H159" s="231">
        <v>160</v>
      </c>
      <c r="I159" s="232"/>
      <c r="J159" s="233">
        <f>ROUND(I159*H159,2)</f>
        <v>0</v>
      </c>
      <c r="K159" s="229" t="s">
        <v>211</v>
      </c>
      <c r="L159" s="44"/>
      <c r="M159" s="234" t="s">
        <v>19</v>
      </c>
      <c r="N159" s="235" t="s">
        <v>45</v>
      </c>
      <c r="O159" s="84"/>
      <c r="P159" s="236">
        <f>O159*H159</f>
        <v>0</v>
      </c>
      <c r="Q159" s="236">
        <v>0</v>
      </c>
      <c r="R159" s="236">
        <f>Q159*H159</f>
        <v>0</v>
      </c>
      <c r="S159" s="236">
        <v>0</v>
      </c>
      <c r="T159" s="237">
        <f>S159*H159</f>
        <v>0</v>
      </c>
      <c r="U159" s="38"/>
      <c r="V159" s="38"/>
      <c r="W159" s="38"/>
      <c r="X159" s="38"/>
      <c r="Y159" s="38"/>
      <c r="Z159" s="38"/>
      <c r="AA159" s="38"/>
      <c r="AB159" s="38"/>
      <c r="AC159" s="38"/>
      <c r="AD159" s="38"/>
      <c r="AE159" s="38"/>
      <c r="AR159" s="238" t="s">
        <v>104</v>
      </c>
      <c r="AT159" s="238" t="s">
        <v>207</v>
      </c>
      <c r="AU159" s="238" t="s">
        <v>83</v>
      </c>
      <c r="AY159" s="17" t="s">
        <v>204</v>
      </c>
      <c r="BE159" s="239">
        <f>IF(N159="základní",J159,0)</f>
        <v>0</v>
      </c>
      <c r="BF159" s="239">
        <f>IF(N159="snížená",J159,0)</f>
        <v>0</v>
      </c>
      <c r="BG159" s="239">
        <f>IF(N159="zákl. přenesená",J159,0)</f>
        <v>0</v>
      </c>
      <c r="BH159" s="239">
        <f>IF(N159="sníž. přenesená",J159,0)</f>
        <v>0</v>
      </c>
      <c r="BI159" s="239">
        <f>IF(N159="nulová",J159,0)</f>
        <v>0</v>
      </c>
      <c r="BJ159" s="17" t="s">
        <v>81</v>
      </c>
      <c r="BK159" s="239">
        <f>ROUND(I159*H159,2)</f>
        <v>0</v>
      </c>
      <c r="BL159" s="17" t="s">
        <v>104</v>
      </c>
      <c r="BM159" s="238" t="s">
        <v>324</v>
      </c>
    </row>
    <row r="160" s="2" customFormat="1">
      <c r="A160" s="38"/>
      <c r="B160" s="39"/>
      <c r="C160" s="40"/>
      <c r="D160" s="240" t="s">
        <v>213</v>
      </c>
      <c r="E160" s="40"/>
      <c r="F160" s="241" t="s">
        <v>325</v>
      </c>
      <c r="G160" s="40"/>
      <c r="H160" s="40"/>
      <c r="I160" s="147"/>
      <c r="J160" s="40"/>
      <c r="K160" s="40"/>
      <c r="L160" s="44"/>
      <c r="M160" s="242"/>
      <c r="N160" s="243"/>
      <c r="O160" s="84"/>
      <c r="P160" s="84"/>
      <c r="Q160" s="84"/>
      <c r="R160" s="84"/>
      <c r="S160" s="84"/>
      <c r="T160" s="85"/>
      <c r="U160" s="38"/>
      <c r="V160" s="38"/>
      <c r="W160" s="38"/>
      <c r="X160" s="38"/>
      <c r="Y160" s="38"/>
      <c r="Z160" s="38"/>
      <c r="AA160" s="38"/>
      <c r="AB160" s="38"/>
      <c r="AC160" s="38"/>
      <c r="AD160" s="38"/>
      <c r="AE160" s="38"/>
      <c r="AT160" s="17" t="s">
        <v>213</v>
      </c>
      <c r="AU160" s="17" t="s">
        <v>83</v>
      </c>
    </row>
    <row r="161" s="2" customFormat="1">
      <c r="A161" s="38"/>
      <c r="B161" s="39"/>
      <c r="C161" s="40"/>
      <c r="D161" s="240" t="s">
        <v>215</v>
      </c>
      <c r="E161" s="40"/>
      <c r="F161" s="244" t="s">
        <v>326</v>
      </c>
      <c r="G161" s="40"/>
      <c r="H161" s="40"/>
      <c r="I161" s="147"/>
      <c r="J161" s="40"/>
      <c r="K161" s="40"/>
      <c r="L161" s="44"/>
      <c r="M161" s="242"/>
      <c r="N161" s="243"/>
      <c r="O161" s="84"/>
      <c r="P161" s="84"/>
      <c r="Q161" s="84"/>
      <c r="R161" s="84"/>
      <c r="S161" s="84"/>
      <c r="T161" s="85"/>
      <c r="U161" s="38"/>
      <c r="V161" s="38"/>
      <c r="W161" s="38"/>
      <c r="X161" s="38"/>
      <c r="Y161" s="38"/>
      <c r="Z161" s="38"/>
      <c r="AA161" s="38"/>
      <c r="AB161" s="38"/>
      <c r="AC161" s="38"/>
      <c r="AD161" s="38"/>
      <c r="AE161" s="38"/>
      <c r="AT161" s="17" t="s">
        <v>215</v>
      </c>
      <c r="AU161" s="17" t="s">
        <v>83</v>
      </c>
    </row>
    <row r="162" s="2" customFormat="1" ht="66.75" customHeight="1">
      <c r="A162" s="38"/>
      <c r="B162" s="39"/>
      <c r="C162" s="227" t="s">
        <v>327</v>
      </c>
      <c r="D162" s="227" t="s">
        <v>207</v>
      </c>
      <c r="E162" s="228" t="s">
        <v>328</v>
      </c>
      <c r="F162" s="229" t="s">
        <v>329</v>
      </c>
      <c r="G162" s="230" t="s">
        <v>330</v>
      </c>
      <c r="H162" s="231">
        <v>60</v>
      </c>
      <c r="I162" s="232"/>
      <c r="J162" s="233">
        <f>ROUND(I162*H162,2)</f>
        <v>0</v>
      </c>
      <c r="K162" s="229" t="s">
        <v>211</v>
      </c>
      <c r="L162" s="44"/>
      <c r="M162" s="234" t="s">
        <v>19</v>
      </c>
      <c r="N162" s="235" t="s">
        <v>45</v>
      </c>
      <c r="O162" s="84"/>
      <c r="P162" s="236">
        <f>O162*H162</f>
        <v>0</v>
      </c>
      <c r="Q162" s="236">
        <v>0</v>
      </c>
      <c r="R162" s="236">
        <f>Q162*H162</f>
        <v>0</v>
      </c>
      <c r="S162" s="236">
        <v>0</v>
      </c>
      <c r="T162" s="237">
        <f>S162*H162</f>
        <v>0</v>
      </c>
      <c r="U162" s="38"/>
      <c r="V162" s="38"/>
      <c r="W162" s="38"/>
      <c r="X162" s="38"/>
      <c r="Y162" s="38"/>
      <c r="Z162" s="38"/>
      <c r="AA162" s="38"/>
      <c r="AB162" s="38"/>
      <c r="AC162" s="38"/>
      <c r="AD162" s="38"/>
      <c r="AE162" s="38"/>
      <c r="AR162" s="238" t="s">
        <v>104</v>
      </c>
      <c r="AT162" s="238" t="s">
        <v>207</v>
      </c>
      <c r="AU162" s="238" t="s">
        <v>83</v>
      </c>
      <c r="AY162" s="17" t="s">
        <v>204</v>
      </c>
      <c r="BE162" s="239">
        <f>IF(N162="základní",J162,0)</f>
        <v>0</v>
      </c>
      <c r="BF162" s="239">
        <f>IF(N162="snížená",J162,0)</f>
        <v>0</v>
      </c>
      <c r="BG162" s="239">
        <f>IF(N162="zákl. přenesená",J162,0)</f>
        <v>0</v>
      </c>
      <c r="BH162" s="239">
        <f>IF(N162="sníž. přenesená",J162,0)</f>
        <v>0</v>
      </c>
      <c r="BI162" s="239">
        <f>IF(N162="nulová",J162,0)</f>
        <v>0</v>
      </c>
      <c r="BJ162" s="17" t="s">
        <v>81</v>
      </c>
      <c r="BK162" s="239">
        <f>ROUND(I162*H162,2)</f>
        <v>0</v>
      </c>
      <c r="BL162" s="17" t="s">
        <v>104</v>
      </c>
      <c r="BM162" s="238" t="s">
        <v>331</v>
      </c>
    </row>
    <row r="163" s="2" customFormat="1">
      <c r="A163" s="38"/>
      <c r="B163" s="39"/>
      <c r="C163" s="40"/>
      <c r="D163" s="240" t="s">
        <v>213</v>
      </c>
      <c r="E163" s="40"/>
      <c r="F163" s="241" t="s">
        <v>332</v>
      </c>
      <c r="G163" s="40"/>
      <c r="H163" s="40"/>
      <c r="I163" s="147"/>
      <c r="J163" s="40"/>
      <c r="K163" s="40"/>
      <c r="L163" s="44"/>
      <c r="M163" s="242"/>
      <c r="N163" s="243"/>
      <c r="O163" s="84"/>
      <c r="P163" s="84"/>
      <c r="Q163" s="84"/>
      <c r="R163" s="84"/>
      <c r="S163" s="84"/>
      <c r="T163" s="85"/>
      <c r="U163" s="38"/>
      <c r="V163" s="38"/>
      <c r="W163" s="38"/>
      <c r="X163" s="38"/>
      <c r="Y163" s="38"/>
      <c r="Z163" s="38"/>
      <c r="AA163" s="38"/>
      <c r="AB163" s="38"/>
      <c r="AC163" s="38"/>
      <c r="AD163" s="38"/>
      <c r="AE163" s="38"/>
      <c r="AT163" s="17" t="s">
        <v>213</v>
      </c>
      <c r="AU163" s="17" t="s">
        <v>83</v>
      </c>
    </row>
    <row r="164" s="2" customFormat="1" ht="55.5" customHeight="1">
      <c r="A164" s="38"/>
      <c r="B164" s="39"/>
      <c r="C164" s="227" t="s">
        <v>333</v>
      </c>
      <c r="D164" s="227" t="s">
        <v>207</v>
      </c>
      <c r="E164" s="228" t="s">
        <v>334</v>
      </c>
      <c r="F164" s="229" t="s">
        <v>335</v>
      </c>
      <c r="G164" s="230" t="s">
        <v>330</v>
      </c>
      <c r="H164" s="231">
        <v>22</v>
      </c>
      <c r="I164" s="232"/>
      <c r="J164" s="233">
        <f>ROUND(I164*H164,2)</f>
        <v>0</v>
      </c>
      <c r="K164" s="229" t="s">
        <v>211</v>
      </c>
      <c r="L164" s="44"/>
      <c r="M164" s="234" t="s">
        <v>19</v>
      </c>
      <c r="N164" s="235" t="s">
        <v>45</v>
      </c>
      <c r="O164" s="84"/>
      <c r="P164" s="236">
        <f>O164*H164</f>
        <v>0</v>
      </c>
      <c r="Q164" s="236">
        <v>0</v>
      </c>
      <c r="R164" s="236">
        <f>Q164*H164</f>
        <v>0</v>
      </c>
      <c r="S164" s="236">
        <v>0</v>
      </c>
      <c r="T164" s="237">
        <f>S164*H164</f>
        <v>0</v>
      </c>
      <c r="U164" s="38"/>
      <c r="V164" s="38"/>
      <c r="W164" s="38"/>
      <c r="X164" s="38"/>
      <c r="Y164" s="38"/>
      <c r="Z164" s="38"/>
      <c r="AA164" s="38"/>
      <c r="AB164" s="38"/>
      <c r="AC164" s="38"/>
      <c r="AD164" s="38"/>
      <c r="AE164" s="38"/>
      <c r="AR164" s="238" t="s">
        <v>104</v>
      </c>
      <c r="AT164" s="238" t="s">
        <v>207</v>
      </c>
      <c r="AU164" s="238" t="s">
        <v>83</v>
      </c>
      <c r="AY164" s="17" t="s">
        <v>204</v>
      </c>
      <c r="BE164" s="239">
        <f>IF(N164="základní",J164,0)</f>
        <v>0</v>
      </c>
      <c r="BF164" s="239">
        <f>IF(N164="snížená",J164,0)</f>
        <v>0</v>
      </c>
      <c r="BG164" s="239">
        <f>IF(N164="zákl. přenesená",J164,0)</f>
        <v>0</v>
      </c>
      <c r="BH164" s="239">
        <f>IF(N164="sníž. přenesená",J164,0)</f>
        <v>0</v>
      </c>
      <c r="BI164" s="239">
        <f>IF(N164="nulová",J164,0)</f>
        <v>0</v>
      </c>
      <c r="BJ164" s="17" t="s">
        <v>81</v>
      </c>
      <c r="BK164" s="239">
        <f>ROUND(I164*H164,2)</f>
        <v>0</v>
      </c>
      <c r="BL164" s="17" t="s">
        <v>104</v>
      </c>
      <c r="BM164" s="238" t="s">
        <v>336</v>
      </c>
    </row>
    <row r="165" s="2" customFormat="1">
      <c r="A165" s="38"/>
      <c r="B165" s="39"/>
      <c r="C165" s="40"/>
      <c r="D165" s="240" t="s">
        <v>213</v>
      </c>
      <c r="E165" s="40"/>
      <c r="F165" s="241" t="s">
        <v>337</v>
      </c>
      <c r="G165" s="40"/>
      <c r="H165" s="40"/>
      <c r="I165" s="147"/>
      <c r="J165" s="40"/>
      <c r="K165" s="40"/>
      <c r="L165" s="44"/>
      <c r="M165" s="242"/>
      <c r="N165" s="243"/>
      <c r="O165" s="84"/>
      <c r="P165" s="84"/>
      <c r="Q165" s="84"/>
      <c r="R165" s="84"/>
      <c r="S165" s="84"/>
      <c r="T165" s="85"/>
      <c r="U165" s="38"/>
      <c r="V165" s="38"/>
      <c r="W165" s="38"/>
      <c r="X165" s="38"/>
      <c r="Y165" s="38"/>
      <c r="Z165" s="38"/>
      <c r="AA165" s="38"/>
      <c r="AB165" s="38"/>
      <c r="AC165" s="38"/>
      <c r="AD165" s="38"/>
      <c r="AE165" s="38"/>
      <c r="AT165" s="17" t="s">
        <v>213</v>
      </c>
      <c r="AU165" s="17" t="s">
        <v>83</v>
      </c>
    </row>
    <row r="166" s="2" customFormat="1" ht="21.75" customHeight="1">
      <c r="A166" s="38"/>
      <c r="B166" s="39"/>
      <c r="C166" s="227" t="s">
        <v>7</v>
      </c>
      <c r="D166" s="227" t="s">
        <v>207</v>
      </c>
      <c r="E166" s="228" t="s">
        <v>338</v>
      </c>
      <c r="F166" s="229" t="s">
        <v>339</v>
      </c>
      <c r="G166" s="230" t="s">
        <v>330</v>
      </c>
      <c r="H166" s="231">
        <v>6</v>
      </c>
      <c r="I166" s="232"/>
      <c r="J166" s="233">
        <f>ROUND(I166*H166,2)</f>
        <v>0</v>
      </c>
      <c r="K166" s="229" t="s">
        <v>211</v>
      </c>
      <c r="L166" s="44"/>
      <c r="M166" s="234" t="s">
        <v>19</v>
      </c>
      <c r="N166" s="235" t="s">
        <v>45</v>
      </c>
      <c r="O166" s="84"/>
      <c r="P166" s="236">
        <f>O166*H166</f>
        <v>0</v>
      </c>
      <c r="Q166" s="236">
        <v>0</v>
      </c>
      <c r="R166" s="236">
        <f>Q166*H166</f>
        <v>0</v>
      </c>
      <c r="S166" s="236">
        <v>0</v>
      </c>
      <c r="T166" s="237">
        <f>S166*H166</f>
        <v>0</v>
      </c>
      <c r="U166" s="38"/>
      <c r="V166" s="38"/>
      <c r="W166" s="38"/>
      <c r="X166" s="38"/>
      <c r="Y166" s="38"/>
      <c r="Z166" s="38"/>
      <c r="AA166" s="38"/>
      <c r="AB166" s="38"/>
      <c r="AC166" s="38"/>
      <c r="AD166" s="38"/>
      <c r="AE166" s="38"/>
      <c r="AR166" s="238" t="s">
        <v>104</v>
      </c>
      <c r="AT166" s="238" t="s">
        <v>207</v>
      </c>
      <c r="AU166" s="238" t="s">
        <v>83</v>
      </c>
      <c r="AY166" s="17" t="s">
        <v>204</v>
      </c>
      <c r="BE166" s="239">
        <f>IF(N166="základní",J166,0)</f>
        <v>0</v>
      </c>
      <c r="BF166" s="239">
        <f>IF(N166="snížená",J166,0)</f>
        <v>0</v>
      </c>
      <c r="BG166" s="239">
        <f>IF(N166="zákl. přenesená",J166,0)</f>
        <v>0</v>
      </c>
      <c r="BH166" s="239">
        <f>IF(N166="sníž. přenesená",J166,0)</f>
        <v>0</v>
      </c>
      <c r="BI166" s="239">
        <f>IF(N166="nulová",J166,0)</f>
        <v>0</v>
      </c>
      <c r="BJ166" s="17" t="s">
        <v>81</v>
      </c>
      <c r="BK166" s="239">
        <f>ROUND(I166*H166,2)</f>
        <v>0</v>
      </c>
      <c r="BL166" s="17" t="s">
        <v>104</v>
      </c>
      <c r="BM166" s="238" t="s">
        <v>340</v>
      </c>
    </row>
    <row r="167" s="2" customFormat="1">
      <c r="A167" s="38"/>
      <c r="B167" s="39"/>
      <c r="C167" s="40"/>
      <c r="D167" s="240" t="s">
        <v>213</v>
      </c>
      <c r="E167" s="40"/>
      <c r="F167" s="241" t="s">
        <v>341</v>
      </c>
      <c r="G167" s="40"/>
      <c r="H167" s="40"/>
      <c r="I167" s="147"/>
      <c r="J167" s="40"/>
      <c r="K167" s="40"/>
      <c r="L167" s="44"/>
      <c r="M167" s="242"/>
      <c r="N167" s="243"/>
      <c r="O167" s="84"/>
      <c r="P167" s="84"/>
      <c r="Q167" s="84"/>
      <c r="R167" s="84"/>
      <c r="S167" s="84"/>
      <c r="T167" s="85"/>
      <c r="U167" s="38"/>
      <c r="V167" s="38"/>
      <c r="W167" s="38"/>
      <c r="X167" s="38"/>
      <c r="Y167" s="38"/>
      <c r="Z167" s="38"/>
      <c r="AA167" s="38"/>
      <c r="AB167" s="38"/>
      <c r="AC167" s="38"/>
      <c r="AD167" s="38"/>
      <c r="AE167" s="38"/>
      <c r="AT167" s="17" t="s">
        <v>213</v>
      </c>
      <c r="AU167" s="17" t="s">
        <v>83</v>
      </c>
    </row>
    <row r="168" s="2" customFormat="1">
      <c r="A168" s="38"/>
      <c r="B168" s="39"/>
      <c r="C168" s="40"/>
      <c r="D168" s="240" t="s">
        <v>215</v>
      </c>
      <c r="E168" s="40"/>
      <c r="F168" s="244" t="s">
        <v>342</v>
      </c>
      <c r="G168" s="40"/>
      <c r="H168" s="40"/>
      <c r="I168" s="147"/>
      <c r="J168" s="40"/>
      <c r="K168" s="40"/>
      <c r="L168" s="44"/>
      <c r="M168" s="242"/>
      <c r="N168" s="243"/>
      <c r="O168" s="84"/>
      <c r="P168" s="84"/>
      <c r="Q168" s="84"/>
      <c r="R168" s="84"/>
      <c r="S168" s="84"/>
      <c r="T168" s="85"/>
      <c r="U168" s="38"/>
      <c r="V168" s="38"/>
      <c r="W168" s="38"/>
      <c r="X168" s="38"/>
      <c r="Y168" s="38"/>
      <c r="Z168" s="38"/>
      <c r="AA168" s="38"/>
      <c r="AB168" s="38"/>
      <c r="AC168" s="38"/>
      <c r="AD168" s="38"/>
      <c r="AE168" s="38"/>
      <c r="AT168" s="17" t="s">
        <v>215</v>
      </c>
      <c r="AU168" s="17" t="s">
        <v>83</v>
      </c>
    </row>
    <row r="169" s="2" customFormat="1" ht="55.5" customHeight="1">
      <c r="A169" s="38"/>
      <c r="B169" s="39"/>
      <c r="C169" s="227" t="s">
        <v>343</v>
      </c>
      <c r="D169" s="227" t="s">
        <v>207</v>
      </c>
      <c r="E169" s="228" t="s">
        <v>344</v>
      </c>
      <c r="F169" s="229" t="s">
        <v>345</v>
      </c>
      <c r="G169" s="230" t="s">
        <v>330</v>
      </c>
      <c r="H169" s="231">
        <v>22</v>
      </c>
      <c r="I169" s="232"/>
      <c r="J169" s="233">
        <f>ROUND(I169*H169,2)</f>
        <v>0</v>
      </c>
      <c r="K169" s="229" t="s">
        <v>211</v>
      </c>
      <c r="L169" s="44"/>
      <c r="M169" s="234" t="s">
        <v>19</v>
      </c>
      <c r="N169" s="235" t="s">
        <v>45</v>
      </c>
      <c r="O169" s="84"/>
      <c r="P169" s="236">
        <f>O169*H169</f>
        <v>0</v>
      </c>
      <c r="Q169" s="236">
        <v>0</v>
      </c>
      <c r="R169" s="236">
        <f>Q169*H169</f>
        <v>0</v>
      </c>
      <c r="S169" s="236">
        <v>0</v>
      </c>
      <c r="T169" s="237">
        <f>S169*H169</f>
        <v>0</v>
      </c>
      <c r="U169" s="38"/>
      <c r="V169" s="38"/>
      <c r="W169" s="38"/>
      <c r="X169" s="38"/>
      <c r="Y169" s="38"/>
      <c r="Z169" s="38"/>
      <c r="AA169" s="38"/>
      <c r="AB169" s="38"/>
      <c r="AC169" s="38"/>
      <c r="AD169" s="38"/>
      <c r="AE169" s="38"/>
      <c r="AR169" s="238" t="s">
        <v>104</v>
      </c>
      <c r="AT169" s="238" t="s">
        <v>207</v>
      </c>
      <c r="AU169" s="238" t="s">
        <v>83</v>
      </c>
      <c r="AY169" s="17" t="s">
        <v>204</v>
      </c>
      <c r="BE169" s="239">
        <f>IF(N169="základní",J169,0)</f>
        <v>0</v>
      </c>
      <c r="BF169" s="239">
        <f>IF(N169="snížená",J169,0)</f>
        <v>0</v>
      </c>
      <c r="BG169" s="239">
        <f>IF(N169="zákl. přenesená",J169,0)</f>
        <v>0</v>
      </c>
      <c r="BH169" s="239">
        <f>IF(N169="sníž. přenesená",J169,0)</f>
        <v>0</v>
      </c>
      <c r="BI169" s="239">
        <f>IF(N169="nulová",J169,0)</f>
        <v>0</v>
      </c>
      <c r="BJ169" s="17" t="s">
        <v>81</v>
      </c>
      <c r="BK169" s="239">
        <f>ROUND(I169*H169,2)</f>
        <v>0</v>
      </c>
      <c r="BL169" s="17" t="s">
        <v>104</v>
      </c>
      <c r="BM169" s="238" t="s">
        <v>346</v>
      </c>
    </row>
    <row r="170" s="2" customFormat="1">
      <c r="A170" s="38"/>
      <c r="B170" s="39"/>
      <c r="C170" s="40"/>
      <c r="D170" s="240" t="s">
        <v>213</v>
      </c>
      <c r="E170" s="40"/>
      <c r="F170" s="241" t="s">
        <v>347</v>
      </c>
      <c r="G170" s="40"/>
      <c r="H170" s="40"/>
      <c r="I170" s="147"/>
      <c r="J170" s="40"/>
      <c r="K170" s="40"/>
      <c r="L170" s="44"/>
      <c r="M170" s="242"/>
      <c r="N170" s="243"/>
      <c r="O170" s="84"/>
      <c r="P170" s="84"/>
      <c r="Q170" s="84"/>
      <c r="R170" s="84"/>
      <c r="S170" s="84"/>
      <c r="T170" s="85"/>
      <c r="U170" s="38"/>
      <c r="V170" s="38"/>
      <c r="W170" s="38"/>
      <c r="X170" s="38"/>
      <c r="Y170" s="38"/>
      <c r="Z170" s="38"/>
      <c r="AA170" s="38"/>
      <c r="AB170" s="38"/>
      <c r="AC170" s="38"/>
      <c r="AD170" s="38"/>
      <c r="AE170" s="38"/>
      <c r="AT170" s="17" t="s">
        <v>213</v>
      </c>
      <c r="AU170" s="17" t="s">
        <v>83</v>
      </c>
    </row>
    <row r="171" s="2" customFormat="1" ht="66.75" customHeight="1">
      <c r="A171" s="38"/>
      <c r="B171" s="39"/>
      <c r="C171" s="227" t="s">
        <v>348</v>
      </c>
      <c r="D171" s="227" t="s">
        <v>207</v>
      </c>
      <c r="E171" s="228" t="s">
        <v>349</v>
      </c>
      <c r="F171" s="229" t="s">
        <v>350</v>
      </c>
      <c r="G171" s="230" t="s">
        <v>286</v>
      </c>
      <c r="H171" s="231">
        <v>6200</v>
      </c>
      <c r="I171" s="232"/>
      <c r="J171" s="233">
        <f>ROUND(I171*H171,2)</f>
        <v>0</v>
      </c>
      <c r="K171" s="229" t="s">
        <v>211</v>
      </c>
      <c r="L171" s="44"/>
      <c r="M171" s="234" t="s">
        <v>19</v>
      </c>
      <c r="N171" s="235" t="s">
        <v>45</v>
      </c>
      <c r="O171" s="84"/>
      <c r="P171" s="236">
        <f>O171*H171</f>
        <v>0</v>
      </c>
      <c r="Q171" s="236">
        <v>0</v>
      </c>
      <c r="R171" s="236">
        <f>Q171*H171</f>
        <v>0</v>
      </c>
      <c r="S171" s="236">
        <v>0</v>
      </c>
      <c r="T171" s="237">
        <f>S171*H171</f>
        <v>0</v>
      </c>
      <c r="U171" s="38"/>
      <c r="V171" s="38"/>
      <c r="W171" s="38"/>
      <c r="X171" s="38"/>
      <c r="Y171" s="38"/>
      <c r="Z171" s="38"/>
      <c r="AA171" s="38"/>
      <c r="AB171" s="38"/>
      <c r="AC171" s="38"/>
      <c r="AD171" s="38"/>
      <c r="AE171" s="38"/>
      <c r="AR171" s="238" t="s">
        <v>104</v>
      </c>
      <c r="AT171" s="238" t="s">
        <v>207</v>
      </c>
      <c r="AU171" s="238" t="s">
        <v>83</v>
      </c>
      <c r="AY171" s="17" t="s">
        <v>204</v>
      </c>
      <c r="BE171" s="239">
        <f>IF(N171="základní",J171,0)</f>
        <v>0</v>
      </c>
      <c r="BF171" s="239">
        <f>IF(N171="snížená",J171,0)</f>
        <v>0</v>
      </c>
      <c r="BG171" s="239">
        <f>IF(N171="zákl. přenesená",J171,0)</f>
        <v>0</v>
      </c>
      <c r="BH171" s="239">
        <f>IF(N171="sníž. přenesená",J171,0)</f>
        <v>0</v>
      </c>
      <c r="BI171" s="239">
        <f>IF(N171="nulová",J171,0)</f>
        <v>0</v>
      </c>
      <c r="BJ171" s="17" t="s">
        <v>81</v>
      </c>
      <c r="BK171" s="239">
        <f>ROUND(I171*H171,2)</f>
        <v>0</v>
      </c>
      <c r="BL171" s="17" t="s">
        <v>104</v>
      </c>
      <c r="BM171" s="238" t="s">
        <v>351</v>
      </c>
    </row>
    <row r="172" s="2" customFormat="1">
      <c r="A172" s="38"/>
      <c r="B172" s="39"/>
      <c r="C172" s="40"/>
      <c r="D172" s="240" t="s">
        <v>213</v>
      </c>
      <c r="E172" s="40"/>
      <c r="F172" s="241" t="s">
        <v>352</v>
      </c>
      <c r="G172" s="40"/>
      <c r="H172" s="40"/>
      <c r="I172" s="147"/>
      <c r="J172" s="40"/>
      <c r="K172" s="40"/>
      <c r="L172" s="44"/>
      <c r="M172" s="242"/>
      <c r="N172" s="243"/>
      <c r="O172" s="84"/>
      <c r="P172" s="84"/>
      <c r="Q172" s="84"/>
      <c r="R172" s="84"/>
      <c r="S172" s="84"/>
      <c r="T172" s="85"/>
      <c r="U172" s="38"/>
      <c r="V172" s="38"/>
      <c r="W172" s="38"/>
      <c r="X172" s="38"/>
      <c r="Y172" s="38"/>
      <c r="Z172" s="38"/>
      <c r="AA172" s="38"/>
      <c r="AB172" s="38"/>
      <c r="AC172" s="38"/>
      <c r="AD172" s="38"/>
      <c r="AE172" s="38"/>
      <c r="AT172" s="17" t="s">
        <v>213</v>
      </c>
      <c r="AU172" s="17" t="s">
        <v>83</v>
      </c>
    </row>
    <row r="173" s="2" customFormat="1">
      <c r="A173" s="38"/>
      <c r="B173" s="39"/>
      <c r="C173" s="40"/>
      <c r="D173" s="240" t="s">
        <v>240</v>
      </c>
      <c r="E173" s="40"/>
      <c r="F173" s="244" t="s">
        <v>353</v>
      </c>
      <c r="G173" s="40"/>
      <c r="H173" s="40"/>
      <c r="I173" s="147"/>
      <c r="J173" s="40"/>
      <c r="K173" s="40"/>
      <c r="L173" s="44"/>
      <c r="M173" s="242"/>
      <c r="N173" s="243"/>
      <c r="O173" s="84"/>
      <c r="P173" s="84"/>
      <c r="Q173" s="84"/>
      <c r="R173" s="84"/>
      <c r="S173" s="84"/>
      <c r="T173" s="85"/>
      <c r="U173" s="38"/>
      <c r="V173" s="38"/>
      <c r="W173" s="38"/>
      <c r="X173" s="38"/>
      <c r="Y173" s="38"/>
      <c r="Z173" s="38"/>
      <c r="AA173" s="38"/>
      <c r="AB173" s="38"/>
      <c r="AC173" s="38"/>
      <c r="AD173" s="38"/>
      <c r="AE173" s="38"/>
      <c r="AT173" s="17" t="s">
        <v>240</v>
      </c>
      <c r="AU173" s="17" t="s">
        <v>83</v>
      </c>
    </row>
    <row r="174" s="14" customFormat="1">
      <c r="A174" s="14"/>
      <c r="B174" s="255"/>
      <c r="C174" s="256"/>
      <c r="D174" s="240" t="s">
        <v>217</v>
      </c>
      <c r="E174" s="257" t="s">
        <v>19</v>
      </c>
      <c r="F174" s="258" t="s">
        <v>354</v>
      </c>
      <c r="G174" s="256"/>
      <c r="H174" s="259">
        <v>6200</v>
      </c>
      <c r="I174" s="260"/>
      <c r="J174" s="256"/>
      <c r="K174" s="256"/>
      <c r="L174" s="261"/>
      <c r="M174" s="262"/>
      <c r="N174" s="263"/>
      <c r="O174" s="263"/>
      <c r="P174" s="263"/>
      <c r="Q174" s="263"/>
      <c r="R174" s="263"/>
      <c r="S174" s="263"/>
      <c r="T174" s="264"/>
      <c r="U174" s="14"/>
      <c r="V174" s="14"/>
      <c r="W174" s="14"/>
      <c r="X174" s="14"/>
      <c r="Y174" s="14"/>
      <c r="Z174" s="14"/>
      <c r="AA174" s="14"/>
      <c r="AB174" s="14"/>
      <c r="AC174" s="14"/>
      <c r="AD174" s="14"/>
      <c r="AE174" s="14"/>
      <c r="AT174" s="265" t="s">
        <v>217</v>
      </c>
      <c r="AU174" s="265" t="s">
        <v>83</v>
      </c>
      <c r="AV174" s="14" t="s">
        <v>83</v>
      </c>
      <c r="AW174" s="14" t="s">
        <v>35</v>
      </c>
      <c r="AX174" s="14" t="s">
        <v>81</v>
      </c>
      <c r="AY174" s="265" t="s">
        <v>204</v>
      </c>
    </row>
    <row r="175" s="2" customFormat="1" ht="44.25" customHeight="1">
      <c r="A175" s="38"/>
      <c r="B175" s="39"/>
      <c r="C175" s="227" t="s">
        <v>355</v>
      </c>
      <c r="D175" s="227" t="s">
        <v>207</v>
      </c>
      <c r="E175" s="228" t="s">
        <v>356</v>
      </c>
      <c r="F175" s="229" t="s">
        <v>357</v>
      </c>
      <c r="G175" s="230" t="s">
        <v>286</v>
      </c>
      <c r="H175" s="231">
        <v>6200</v>
      </c>
      <c r="I175" s="232"/>
      <c r="J175" s="233">
        <f>ROUND(I175*H175,2)</f>
        <v>0</v>
      </c>
      <c r="K175" s="229" t="s">
        <v>211</v>
      </c>
      <c r="L175" s="44"/>
      <c r="M175" s="234" t="s">
        <v>19</v>
      </c>
      <c r="N175" s="235" t="s">
        <v>45</v>
      </c>
      <c r="O175" s="84"/>
      <c r="P175" s="236">
        <f>O175*H175</f>
        <v>0</v>
      </c>
      <c r="Q175" s="236">
        <v>0</v>
      </c>
      <c r="R175" s="236">
        <f>Q175*H175</f>
        <v>0</v>
      </c>
      <c r="S175" s="236">
        <v>0</v>
      </c>
      <c r="T175" s="237">
        <f>S175*H175</f>
        <v>0</v>
      </c>
      <c r="U175" s="38"/>
      <c r="V175" s="38"/>
      <c r="W175" s="38"/>
      <c r="X175" s="38"/>
      <c r="Y175" s="38"/>
      <c r="Z175" s="38"/>
      <c r="AA175" s="38"/>
      <c r="AB175" s="38"/>
      <c r="AC175" s="38"/>
      <c r="AD175" s="38"/>
      <c r="AE175" s="38"/>
      <c r="AR175" s="238" t="s">
        <v>104</v>
      </c>
      <c r="AT175" s="238" t="s">
        <v>207</v>
      </c>
      <c r="AU175" s="238" t="s">
        <v>83</v>
      </c>
      <c r="AY175" s="17" t="s">
        <v>204</v>
      </c>
      <c r="BE175" s="239">
        <f>IF(N175="základní",J175,0)</f>
        <v>0</v>
      </c>
      <c r="BF175" s="239">
        <f>IF(N175="snížená",J175,0)</f>
        <v>0</v>
      </c>
      <c r="BG175" s="239">
        <f>IF(N175="zákl. přenesená",J175,0)</f>
        <v>0</v>
      </c>
      <c r="BH175" s="239">
        <f>IF(N175="sníž. přenesená",J175,0)</f>
        <v>0</v>
      </c>
      <c r="BI175" s="239">
        <f>IF(N175="nulová",J175,0)</f>
        <v>0</v>
      </c>
      <c r="BJ175" s="17" t="s">
        <v>81</v>
      </c>
      <c r="BK175" s="239">
        <f>ROUND(I175*H175,2)</f>
        <v>0</v>
      </c>
      <c r="BL175" s="17" t="s">
        <v>104</v>
      </c>
      <c r="BM175" s="238" t="s">
        <v>358</v>
      </c>
    </row>
    <row r="176" s="2" customFormat="1">
      <c r="A176" s="38"/>
      <c r="B176" s="39"/>
      <c r="C176" s="40"/>
      <c r="D176" s="240" t="s">
        <v>213</v>
      </c>
      <c r="E176" s="40"/>
      <c r="F176" s="241" t="s">
        <v>357</v>
      </c>
      <c r="G176" s="40"/>
      <c r="H176" s="40"/>
      <c r="I176" s="147"/>
      <c r="J176" s="40"/>
      <c r="K176" s="40"/>
      <c r="L176" s="44"/>
      <c r="M176" s="242"/>
      <c r="N176" s="243"/>
      <c r="O176" s="84"/>
      <c r="P176" s="84"/>
      <c r="Q176" s="84"/>
      <c r="R176" s="84"/>
      <c r="S176" s="84"/>
      <c r="T176" s="85"/>
      <c r="U176" s="38"/>
      <c r="V176" s="38"/>
      <c r="W176" s="38"/>
      <c r="X176" s="38"/>
      <c r="Y176" s="38"/>
      <c r="Z176" s="38"/>
      <c r="AA176" s="38"/>
      <c r="AB176" s="38"/>
      <c r="AC176" s="38"/>
      <c r="AD176" s="38"/>
      <c r="AE176" s="38"/>
      <c r="AT176" s="17" t="s">
        <v>213</v>
      </c>
      <c r="AU176" s="17" t="s">
        <v>83</v>
      </c>
    </row>
    <row r="177" s="2" customFormat="1">
      <c r="A177" s="38"/>
      <c r="B177" s="39"/>
      <c r="C177" s="40"/>
      <c r="D177" s="240" t="s">
        <v>240</v>
      </c>
      <c r="E177" s="40"/>
      <c r="F177" s="244" t="s">
        <v>353</v>
      </c>
      <c r="G177" s="40"/>
      <c r="H177" s="40"/>
      <c r="I177" s="147"/>
      <c r="J177" s="40"/>
      <c r="K177" s="40"/>
      <c r="L177" s="44"/>
      <c r="M177" s="242"/>
      <c r="N177" s="243"/>
      <c r="O177" s="84"/>
      <c r="P177" s="84"/>
      <c r="Q177" s="84"/>
      <c r="R177" s="84"/>
      <c r="S177" s="84"/>
      <c r="T177" s="85"/>
      <c r="U177" s="38"/>
      <c r="V177" s="38"/>
      <c r="W177" s="38"/>
      <c r="X177" s="38"/>
      <c r="Y177" s="38"/>
      <c r="Z177" s="38"/>
      <c r="AA177" s="38"/>
      <c r="AB177" s="38"/>
      <c r="AC177" s="38"/>
      <c r="AD177" s="38"/>
      <c r="AE177" s="38"/>
      <c r="AT177" s="17" t="s">
        <v>240</v>
      </c>
      <c r="AU177" s="17" t="s">
        <v>83</v>
      </c>
    </row>
    <row r="178" s="14" customFormat="1">
      <c r="A178" s="14"/>
      <c r="B178" s="255"/>
      <c r="C178" s="256"/>
      <c r="D178" s="240" t="s">
        <v>217</v>
      </c>
      <c r="E178" s="257" t="s">
        <v>19</v>
      </c>
      <c r="F178" s="258" t="s">
        <v>354</v>
      </c>
      <c r="G178" s="256"/>
      <c r="H178" s="259">
        <v>6200</v>
      </c>
      <c r="I178" s="260"/>
      <c r="J178" s="256"/>
      <c r="K178" s="256"/>
      <c r="L178" s="261"/>
      <c r="M178" s="262"/>
      <c r="N178" s="263"/>
      <c r="O178" s="263"/>
      <c r="P178" s="263"/>
      <c r="Q178" s="263"/>
      <c r="R178" s="263"/>
      <c r="S178" s="263"/>
      <c r="T178" s="264"/>
      <c r="U178" s="14"/>
      <c r="V178" s="14"/>
      <c r="W178" s="14"/>
      <c r="X178" s="14"/>
      <c r="Y178" s="14"/>
      <c r="Z178" s="14"/>
      <c r="AA178" s="14"/>
      <c r="AB178" s="14"/>
      <c r="AC178" s="14"/>
      <c r="AD178" s="14"/>
      <c r="AE178" s="14"/>
      <c r="AT178" s="265" t="s">
        <v>217</v>
      </c>
      <c r="AU178" s="265" t="s">
        <v>83</v>
      </c>
      <c r="AV178" s="14" t="s">
        <v>83</v>
      </c>
      <c r="AW178" s="14" t="s">
        <v>35</v>
      </c>
      <c r="AX178" s="14" t="s">
        <v>81</v>
      </c>
      <c r="AY178" s="265" t="s">
        <v>204</v>
      </c>
    </row>
    <row r="179" s="2" customFormat="1" ht="55.5" customHeight="1">
      <c r="A179" s="38"/>
      <c r="B179" s="39"/>
      <c r="C179" s="227" t="s">
        <v>359</v>
      </c>
      <c r="D179" s="227" t="s">
        <v>207</v>
      </c>
      <c r="E179" s="228" t="s">
        <v>360</v>
      </c>
      <c r="F179" s="229" t="s">
        <v>361</v>
      </c>
      <c r="G179" s="230" t="s">
        <v>245</v>
      </c>
      <c r="H179" s="231">
        <v>18</v>
      </c>
      <c r="I179" s="232"/>
      <c r="J179" s="233">
        <f>ROUND(I179*H179,2)</f>
        <v>0</v>
      </c>
      <c r="K179" s="229" t="s">
        <v>211</v>
      </c>
      <c r="L179" s="44"/>
      <c r="M179" s="234" t="s">
        <v>19</v>
      </c>
      <c r="N179" s="235" t="s">
        <v>45</v>
      </c>
      <c r="O179" s="84"/>
      <c r="P179" s="236">
        <f>O179*H179</f>
        <v>0</v>
      </c>
      <c r="Q179" s="236">
        <v>0</v>
      </c>
      <c r="R179" s="236">
        <f>Q179*H179</f>
        <v>0</v>
      </c>
      <c r="S179" s="236">
        <v>0</v>
      </c>
      <c r="T179" s="237">
        <f>S179*H179</f>
        <v>0</v>
      </c>
      <c r="U179" s="38"/>
      <c r="V179" s="38"/>
      <c r="W179" s="38"/>
      <c r="X179" s="38"/>
      <c r="Y179" s="38"/>
      <c r="Z179" s="38"/>
      <c r="AA179" s="38"/>
      <c r="AB179" s="38"/>
      <c r="AC179" s="38"/>
      <c r="AD179" s="38"/>
      <c r="AE179" s="38"/>
      <c r="AR179" s="238" t="s">
        <v>104</v>
      </c>
      <c r="AT179" s="238" t="s">
        <v>207</v>
      </c>
      <c r="AU179" s="238" t="s">
        <v>83</v>
      </c>
      <c r="AY179" s="17" t="s">
        <v>204</v>
      </c>
      <c r="BE179" s="239">
        <f>IF(N179="základní",J179,0)</f>
        <v>0</v>
      </c>
      <c r="BF179" s="239">
        <f>IF(N179="snížená",J179,0)</f>
        <v>0</v>
      </c>
      <c r="BG179" s="239">
        <f>IF(N179="zákl. přenesená",J179,0)</f>
        <v>0</v>
      </c>
      <c r="BH179" s="239">
        <f>IF(N179="sníž. přenesená",J179,0)</f>
        <v>0</v>
      </c>
      <c r="BI179" s="239">
        <f>IF(N179="nulová",J179,0)</f>
        <v>0</v>
      </c>
      <c r="BJ179" s="17" t="s">
        <v>81</v>
      </c>
      <c r="BK179" s="239">
        <f>ROUND(I179*H179,2)</f>
        <v>0</v>
      </c>
      <c r="BL179" s="17" t="s">
        <v>104</v>
      </c>
      <c r="BM179" s="238" t="s">
        <v>362</v>
      </c>
    </row>
    <row r="180" s="2" customFormat="1">
      <c r="A180" s="38"/>
      <c r="B180" s="39"/>
      <c r="C180" s="40"/>
      <c r="D180" s="240" t="s">
        <v>213</v>
      </c>
      <c r="E180" s="40"/>
      <c r="F180" s="241" t="s">
        <v>361</v>
      </c>
      <c r="G180" s="40"/>
      <c r="H180" s="40"/>
      <c r="I180" s="147"/>
      <c r="J180" s="40"/>
      <c r="K180" s="40"/>
      <c r="L180" s="44"/>
      <c r="M180" s="242"/>
      <c r="N180" s="243"/>
      <c r="O180" s="84"/>
      <c r="P180" s="84"/>
      <c r="Q180" s="84"/>
      <c r="R180" s="84"/>
      <c r="S180" s="84"/>
      <c r="T180" s="85"/>
      <c r="U180" s="38"/>
      <c r="V180" s="38"/>
      <c r="W180" s="38"/>
      <c r="X180" s="38"/>
      <c r="Y180" s="38"/>
      <c r="Z180" s="38"/>
      <c r="AA180" s="38"/>
      <c r="AB180" s="38"/>
      <c r="AC180" s="38"/>
      <c r="AD180" s="38"/>
      <c r="AE180" s="38"/>
      <c r="AT180" s="17" t="s">
        <v>213</v>
      </c>
      <c r="AU180" s="17" t="s">
        <v>83</v>
      </c>
    </row>
    <row r="181" s="14" customFormat="1">
      <c r="A181" s="14"/>
      <c r="B181" s="255"/>
      <c r="C181" s="256"/>
      <c r="D181" s="240" t="s">
        <v>217</v>
      </c>
      <c r="E181" s="257" t="s">
        <v>19</v>
      </c>
      <c r="F181" s="258" t="s">
        <v>363</v>
      </c>
      <c r="G181" s="256"/>
      <c r="H181" s="259">
        <v>18</v>
      </c>
      <c r="I181" s="260"/>
      <c r="J181" s="256"/>
      <c r="K181" s="256"/>
      <c r="L181" s="261"/>
      <c r="M181" s="262"/>
      <c r="N181" s="263"/>
      <c r="O181" s="263"/>
      <c r="P181" s="263"/>
      <c r="Q181" s="263"/>
      <c r="R181" s="263"/>
      <c r="S181" s="263"/>
      <c r="T181" s="264"/>
      <c r="U181" s="14"/>
      <c r="V181" s="14"/>
      <c r="W181" s="14"/>
      <c r="X181" s="14"/>
      <c r="Y181" s="14"/>
      <c r="Z181" s="14"/>
      <c r="AA181" s="14"/>
      <c r="AB181" s="14"/>
      <c r="AC181" s="14"/>
      <c r="AD181" s="14"/>
      <c r="AE181" s="14"/>
      <c r="AT181" s="265" t="s">
        <v>217</v>
      </c>
      <c r="AU181" s="265" t="s">
        <v>83</v>
      </c>
      <c r="AV181" s="14" t="s">
        <v>83</v>
      </c>
      <c r="AW181" s="14" t="s">
        <v>35</v>
      </c>
      <c r="AX181" s="14" t="s">
        <v>81</v>
      </c>
      <c r="AY181" s="265" t="s">
        <v>204</v>
      </c>
    </row>
    <row r="182" s="2" customFormat="1" ht="21.75" customHeight="1">
      <c r="A182" s="38"/>
      <c r="B182" s="39"/>
      <c r="C182" s="277" t="s">
        <v>364</v>
      </c>
      <c r="D182" s="277" t="s">
        <v>270</v>
      </c>
      <c r="E182" s="278" t="s">
        <v>365</v>
      </c>
      <c r="F182" s="279" t="s">
        <v>366</v>
      </c>
      <c r="G182" s="280" t="s">
        <v>245</v>
      </c>
      <c r="H182" s="281">
        <v>8</v>
      </c>
      <c r="I182" s="282"/>
      <c r="J182" s="283">
        <f>ROUND(I182*H182,2)</f>
        <v>0</v>
      </c>
      <c r="K182" s="279" t="s">
        <v>211</v>
      </c>
      <c r="L182" s="284"/>
      <c r="M182" s="285" t="s">
        <v>19</v>
      </c>
      <c r="N182" s="286" t="s">
        <v>45</v>
      </c>
      <c r="O182" s="84"/>
      <c r="P182" s="236">
        <f>O182*H182</f>
        <v>0</v>
      </c>
      <c r="Q182" s="236">
        <v>0.01004</v>
      </c>
      <c r="R182" s="236">
        <f>Q182*H182</f>
        <v>0.080320000000000003</v>
      </c>
      <c r="S182" s="236">
        <v>0</v>
      </c>
      <c r="T182" s="237">
        <f>S182*H182</f>
        <v>0</v>
      </c>
      <c r="U182" s="38"/>
      <c r="V182" s="38"/>
      <c r="W182" s="38"/>
      <c r="X182" s="38"/>
      <c r="Y182" s="38"/>
      <c r="Z182" s="38"/>
      <c r="AA182" s="38"/>
      <c r="AB182" s="38"/>
      <c r="AC182" s="38"/>
      <c r="AD182" s="38"/>
      <c r="AE182" s="38"/>
      <c r="AR182" s="238" t="s">
        <v>252</v>
      </c>
      <c r="AT182" s="238" t="s">
        <v>270</v>
      </c>
      <c r="AU182" s="238" t="s">
        <v>83</v>
      </c>
      <c r="AY182" s="17" t="s">
        <v>204</v>
      </c>
      <c r="BE182" s="239">
        <f>IF(N182="základní",J182,0)</f>
        <v>0</v>
      </c>
      <c r="BF182" s="239">
        <f>IF(N182="snížená",J182,0)</f>
        <v>0</v>
      </c>
      <c r="BG182" s="239">
        <f>IF(N182="zákl. přenesená",J182,0)</f>
        <v>0</v>
      </c>
      <c r="BH182" s="239">
        <f>IF(N182="sníž. přenesená",J182,0)</f>
        <v>0</v>
      </c>
      <c r="BI182" s="239">
        <f>IF(N182="nulová",J182,0)</f>
        <v>0</v>
      </c>
      <c r="BJ182" s="17" t="s">
        <v>81</v>
      </c>
      <c r="BK182" s="239">
        <f>ROUND(I182*H182,2)</f>
        <v>0</v>
      </c>
      <c r="BL182" s="17" t="s">
        <v>104</v>
      </c>
      <c r="BM182" s="238" t="s">
        <v>367</v>
      </c>
    </row>
    <row r="183" s="2" customFormat="1">
      <c r="A183" s="38"/>
      <c r="B183" s="39"/>
      <c r="C183" s="40"/>
      <c r="D183" s="240" t="s">
        <v>213</v>
      </c>
      <c r="E183" s="40"/>
      <c r="F183" s="241" t="s">
        <v>366</v>
      </c>
      <c r="G183" s="40"/>
      <c r="H183" s="40"/>
      <c r="I183" s="147"/>
      <c r="J183" s="40"/>
      <c r="K183" s="40"/>
      <c r="L183" s="44"/>
      <c r="M183" s="242"/>
      <c r="N183" s="243"/>
      <c r="O183" s="84"/>
      <c r="P183" s="84"/>
      <c r="Q183" s="84"/>
      <c r="R183" s="84"/>
      <c r="S183" s="84"/>
      <c r="T183" s="85"/>
      <c r="U183" s="38"/>
      <c r="V183" s="38"/>
      <c r="W183" s="38"/>
      <c r="X183" s="38"/>
      <c r="Y183" s="38"/>
      <c r="Z183" s="38"/>
      <c r="AA183" s="38"/>
      <c r="AB183" s="38"/>
      <c r="AC183" s="38"/>
      <c r="AD183" s="38"/>
      <c r="AE183" s="38"/>
      <c r="AT183" s="17" t="s">
        <v>213</v>
      </c>
      <c r="AU183" s="17" t="s">
        <v>83</v>
      </c>
    </row>
    <row r="184" s="2" customFormat="1" ht="21.75" customHeight="1">
      <c r="A184" s="38"/>
      <c r="B184" s="39"/>
      <c r="C184" s="277" t="s">
        <v>368</v>
      </c>
      <c r="D184" s="277" t="s">
        <v>270</v>
      </c>
      <c r="E184" s="278" t="s">
        <v>369</v>
      </c>
      <c r="F184" s="279" t="s">
        <v>370</v>
      </c>
      <c r="G184" s="280" t="s">
        <v>245</v>
      </c>
      <c r="H184" s="281">
        <v>10</v>
      </c>
      <c r="I184" s="282"/>
      <c r="J184" s="283">
        <f>ROUND(I184*H184,2)</f>
        <v>0</v>
      </c>
      <c r="K184" s="279" t="s">
        <v>211</v>
      </c>
      <c r="L184" s="284"/>
      <c r="M184" s="285" t="s">
        <v>19</v>
      </c>
      <c r="N184" s="286" t="s">
        <v>45</v>
      </c>
      <c r="O184" s="84"/>
      <c r="P184" s="236">
        <f>O184*H184</f>
        <v>0</v>
      </c>
      <c r="Q184" s="236">
        <v>0.01014</v>
      </c>
      <c r="R184" s="236">
        <f>Q184*H184</f>
        <v>0.10139999999999999</v>
      </c>
      <c r="S184" s="236">
        <v>0</v>
      </c>
      <c r="T184" s="237">
        <f>S184*H184</f>
        <v>0</v>
      </c>
      <c r="U184" s="38"/>
      <c r="V184" s="38"/>
      <c r="W184" s="38"/>
      <c r="X184" s="38"/>
      <c r="Y184" s="38"/>
      <c r="Z184" s="38"/>
      <c r="AA184" s="38"/>
      <c r="AB184" s="38"/>
      <c r="AC184" s="38"/>
      <c r="AD184" s="38"/>
      <c r="AE184" s="38"/>
      <c r="AR184" s="238" t="s">
        <v>252</v>
      </c>
      <c r="AT184" s="238" t="s">
        <v>270</v>
      </c>
      <c r="AU184" s="238" t="s">
        <v>83</v>
      </c>
      <c r="AY184" s="17" t="s">
        <v>204</v>
      </c>
      <c r="BE184" s="239">
        <f>IF(N184="základní",J184,0)</f>
        <v>0</v>
      </c>
      <c r="BF184" s="239">
        <f>IF(N184="snížená",J184,0)</f>
        <v>0</v>
      </c>
      <c r="BG184" s="239">
        <f>IF(N184="zákl. přenesená",J184,0)</f>
        <v>0</v>
      </c>
      <c r="BH184" s="239">
        <f>IF(N184="sníž. přenesená",J184,0)</f>
        <v>0</v>
      </c>
      <c r="BI184" s="239">
        <f>IF(N184="nulová",J184,0)</f>
        <v>0</v>
      </c>
      <c r="BJ184" s="17" t="s">
        <v>81</v>
      </c>
      <c r="BK184" s="239">
        <f>ROUND(I184*H184,2)</f>
        <v>0</v>
      </c>
      <c r="BL184" s="17" t="s">
        <v>104</v>
      </c>
      <c r="BM184" s="238" t="s">
        <v>371</v>
      </c>
    </row>
    <row r="185" s="2" customFormat="1">
      <c r="A185" s="38"/>
      <c r="B185" s="39"/>
      <c r="C185" s="40"/>
      <c r="D185" s="240" t="s">
        <v>213</v>
      </c>
      <c r="E185" s="40"/>
      <c r="F185" s="241" t="s">
        <v>370</v>
      </c>
      <c r="G185" s="40"/>
      <c r="H185" s="40"/>
      <c r="I185" s="147"/>
      <c r="J185" s="40"/>
      <c r="K185" s="40"/>
      <c r="L185" s="44"/>
      <c r="M185" s="242"/>
      <c r="N185" s="243"/>
      <c r="O185" s="84"/>
      <c r="P185" s="84"/>
      <c r="Q185" s="84"/>
      <c r="R185" s="84"/>
      <c r="S185" s="84"/>
      <c r="T185" s="85"/>
      <c r="U185" s="38"/>
      <c r="V185" s="38"/>
      <c r="W185" s="38"/>
      <c r="X185" s="38"/>
      <c r="Y185" s="38"/>
      <c r="Z185" s="38"/>
      <c r="AA185" s="38"/>
      <c r="AB185" s="38"/>
      <c r="AC185" s="38"/>
      <c r="AD185" s="38"/>
      <c r="AE185" s="38"/>
      <c r="AT185" s="17" t="s">
        <v>213</v>
      </c>
      <c r="AU185" s="17" t="s">
        <v>83</v>
      </c>
    </row>
    <row r="186" s="2" customFormat="1" ht="44.25" customHeight="1">
      <c r="A186" s="38"/>
      <c r="B186" s="39"/>
      <c r="C186" s="227" t="s">
        <v>372</v>
      </c>
      <c r="D186" s="227" t="s">
        <v>207</v>
      </c>
      <c r="E186" s="228" t="s">
        <v>373</v>
      </c>
      <c r="F186" s="229" t="s">
        <v>374</v>
      </c>
      <c r="G186" s="230" t="s">
        <v>245</v>
      </c>
      <c r="H186" s="231">
        <v>62</v>
      </c>
      <c r="I186" s="232"/>
      <c r="J186" s="233">
        <f>ROUND(I186*H186,2)</f>
        <v>0</v>
      </c>
      <c r="K186" s="229" t="s">
        <v>211</v>
      </c>
      <c r="L186" s="44"/>
      <c r="M186" s="234" t="s">
        <v>19</v>
      </c>
      <c r="N186" s="235" t="s">
        <v>45</v>
      </c>
      <c r="O186" s="84"/>
      <c r="P186" s="236">
        <f>O186*H186</f>
        <v>0</v>
      </c>
      <c r="Q186" s="236">
        <v>0</v>
      </c>
      <c r="R186" s="236">
        <f>Q186*H186</f>
        <v>0</v>
      </c>
      <c r="S186" s="236">
        <v>0</v>
      </c>
      <c r="T186" s="237">
        <f>S186*H186</f>
        <v>0</v>
      </c>
      <c r="U186" s="38"/>
      <c r="V186" s="38"/>
      <c r="W186" s="38"/>
      <c r="X186" s="38"/>
      <c r="Y186" s="38"/>
      <c r="Z186" s="38"/>
      <c r="AA186" s="38"/>
      <c r="AB186" s="38"/>
      <c r="AC186" s="38"/>
      <c r="AD186" s="38"/>
      <c r="AE186" s="38"/>
      <c r="AR186" s="238" t="s">
        <v>104</v>
      </c>
      <c r="AT186" s="238" t="s">
        <v>207</v>
      </c>
      <c r="AU186" s="238" t="s">
        <v>83</v>
      </c>
      <c r="AY186" s="17" t="s">
        <v>204</v>
      </c>
      <c r="BE186" s="239">
        <f>IF(N186="základní",J186,0)</f>
        <v>0</v>
      </c>
      <c r="BF186" s="239">
        <f>IF(N186="snížená",J186,0)</f>
        <v>0</v>
      </c>
      <c r="BG186" s="239">
        <f>IF(N186="zákl. přenesená",J186,0)</f>
        <v>0</v>
      </c>
      <c r="BH186" s="239">
        <f>IF(N186="sníž. přenesená",J186,0)</f>
        <v>0</v>
      </c>
      <c r="BI186" s="239">
        <f>IF(N186="nulová",J186,0)</f>
        <v>0</v>
      </c>
      <c r="BJ186" s="17" t="s">
        <v>81</v>
      </c>
      <c r="BK186" s="239">
        <f>ROUND(I186*H186,2)</f>
        <v>0</v>
      </c>
      <c r="BL186" s="17" t="s">
        <v>104</v>
      </c>
      <c r="BM186" s="238" t="s">
        <v>375</v>
      </c>
    </row>
    <row r="187" s="2" customFormat="1">
      <c r="A187" s="38"/>
      <c r="B187" s="39"/>
      <c r="C187" s="40"/>
      <c r="D187" s="240" t="s">
        <v>213</v>
      </c>
      <c r="E187" s="40"/>
      <c r="F187" s="241" t="s">
        <v>374</v>
      </c>
      <c r="G187" s="40"/>
      <c r="H187" s="40"/>
      <c r="I187" s="147"/>
      <c r="J187" s="40"/>
      <c r="K187" s="40"/>
      <c r="L187" s="44"/>
      <c r="M187" s="242"/>
      <c r="N187" s="243"/>
      <c r="O187" s="84"/>
      <c r="P187" s="84"/>
      <c r="Q187" s="84"/>
      <c r="R187" s="84"/>
      <c r="S187" s="84"/>
      <c r="T187" s="85"/>
      <c r="U187" s="38"/>
      <c r="V187" s="38"/>
      <c r="W187" s="38"/>
      <c r="X187" s="38"/>
      <c r="Y187" s="38"/>
      <c r="Z187" s="38"/>
      <c r="AA187" s="38"/>
      <c r="AB187" s="38"/>
      <c r="AC187" s="38"/>
      <c r="AD187" s="38"/>
      <c r="AE187" s="38"/>
      <c r="AT187" s="17" t="s">
        <v>213</v>
      </c>
      <c r="AU187" s="17" t="s">
        <v>83</v>
      </c>
    </row>
    <row r="188" s="2" customFormat="1" ht="21.75" customHeight="1">
      <c r="A188" s="38"/>
      <c r="B188" s="39"/>
      <c r="C188" s="227" t="s">
        <v>376</v>
      </c>
      <c r="D188" s="227" t="s">
        <v>207</v>
      </c>
      <c r="E188" s="228" t="s">
        <v>377</v>
      </c>
      <c r="F188" s="229" t="s">
        <v>378</v>
      </c>
      <c r="G188" s="230" t="s">
        <v>245</v>
      </c>
      <c r="H188" s="231">
        <v>62</v>
      </c>
      <c r="I188" s="232"/>
      <c r="J188" s="233">
        <f>ROUND(I188*H188,2)</f>
        <v>0</v>
      </c>
      <c r="K188" s="229" t="s">
        <v>211</v>
      </c>
      <c r="L188" s="44"/>
      <c r="M188" s="234" t="s">
        <v>19</v>
      </c>
      <c r="N188" s="235" t="s">
        <v>45</v>
      </c>
      <c r="O188" s="84"/>
      <c r="P188" s="236">
        <f>O188*H188</f>
        <v>0</v>
      </c>
      <c r="Q188" s="236">
        <v>0</v>
      </c>
      <c r="R188" s="236">
        <f>Q188*H188</f>
        <v>0</v>
      </c>
      <c r="S188" s="236">
        <v>0</v>
      </c>
      <c r="T188" s="237">
        <f>S188*H188</f>
        <v>0</v>
      </c>
      <c r="U188" s="38"/>
      <c r="V188" s="38"/>
      <c r="W188" s="38"/>
      <c r="X188" s="38"/>
      <c r="Y188" s="38"/>
      <c r="Z188" s="38"/>
      <c r="AA188" s="38"/>
      <c r="AB188" s="38"/>
      <c r="AC188" s="38"/>
      <c r="AD188" s="38"/>
      <c r="AE188" s="38"/>
      <c r="AR188" s="238" t="s">
        <v>104</v>
      </c>
      <c r="AT188" s="238" t="s">
        <v>207</v>
      </c>
      <c r="AU188" s="238" t="s">
        <v>83</v>
      </c>
      <c r="AY188" s="17" t="s">
        <v>204</v>
      </c>
      <c r="BE188" s="239">
        <f>IF(N188="základní",J188,0)</f>
        <v>0</v>
      </c>
      <c r="BF188" s="239">
        <f>IF(N188="snížená",J188,0)</f>
        <v>0</v>
      </c>
      <c r="BG188" s="239">
        <f>IF(N188="zákl. přenesená",J188,0)</f>
        <v>0</v>
      </c>
      <c r="BH188" s="239">
        <f>IF(N188="sníž. přenesená",J188,0)</f>
        <v>0</v>
      </c>
      <c r="BI188" s="239">
        <f>IF(N188="nulová",J188,0)</f>
        <v>0</v>
      </c>
      <c r="BJ188" s="17" t="s">
        <v>81</v>
      </c>
      <c r="BK188" s="239">
        <f>ROUND(I188*H188,2)</f>
        <v>0</v>
      </c>
      <c r="BL188" s="17" t="s">
        <v>104</v>
      </c>
      <c r="BM188" s="238" t="s">
        <v>379</v>
      </c>
    </row>
    <row r="189" s="2" customFormat="1">
      <c r="A189" s="38"/>
      <c r="B189" s="39"/>
      <c r="C189" s="40"/>
      <c r="D189" s="240" t="s">
        <v>213</v>
      </c>
      <c r="E189" s="40"/>
      <c r="F189" s="241" t="s">
        <v>378</v>
      </c>
      <c r="G189" s="40"/>
      <c r="H189" s="40"/>
      <c r="I189" s="147"/>
      <c r="J189" s="40"/>
      <c r="K189" s="40"/>
      <c r="L189" s="44"/>
      <c r="M189" s="242"/>
      <c r="N189" s="243"/>
      <c r="O189" s="84"/>
      <c r="P189" s="84"/>
      <c r="Q189" s="84"/>
      <c r="R189" s="84"/>
      <c r="S189" s="84"/>
      <c r="T189" s="85"/>
      <c r="U189" s="38"/>
      <c r="V189" s="38"/>
      <c r="W189" s="38"/>
      <c r="X189" s="38"/>
      <c r="Y189" s="38"/>
      <c r="Z189" s="38"/>
      <c r="AA189" s="38"/>
      <c r="AB189" s="38"/>
      <c r="AC189" s="38"/>
      <c r="AD189" s="38"/>
      <c r="AE189" s="38"/>
      <c r="AT189" s="17" t="s">
        <v>213</v>
      </c>
      <c r="AU189" s="17" t="s">
        <v>83</v>
      </c>
    </row>
    <row r="190" s="2" customFormat="1" ht="66.75" customHeight="1">
      <c r="A190" s="38"/>
      <c r="B190" s="39"/>
      <c r="C190" s="227" t="s">
        <v>380</v>
      </c>
      <c r="D190" s="227" t="s">
        <v>207</v>
      </c>
      <c r="E190" s="228" t="s">
        <v>381</v>
      </c>
      <c r="F190" s="229" t="s">
        <v>382</v>
      </c>
      <c r="G190" s="230" t="s">
        <v>250</v>
      </c>
      <c r="H190" s="231">
        <v>749.17399999999998</v>
      </c>
      <c r="I190" s="232"/>
      <c r="J190" s="233">
        <f>ROUND(I190*H190,2)</f>
        <v>0</v>
      </c>
      <c r="K190" s="229" t="s">
        <v>211</v>
      </c>
      <c r="L190" s="44"/>
      <c r="M190" s="234" t="s">
        <v>19</v>
      </c>
      <c r="N190" s="235" t="s">
        <v>45</v>
      </c>
      <c r="O190" s="84"/>
      <c r="P190" s="236">
        <f>O190*H190</f>
        <v>0</v>
      </c>
      <c r="Q190" s="236">
        <v>0</v>
      </c>
      <c r="R190" s="236">
        <f>Q190*H190</f>
        <v>0</v>
      </c>
      <c r="S190" s="236">
        <v>0</v>
      </c>
      <c r="T190" s="237">
        <f>S190*H190</f>
        <v>0</v>
      </c>
      <c r="U190" s="38"/>
      <c r="V190" s="38"/>
      <c r="W190" s="38"/>
      <c r="X190" s="38"/>
      <c r="Y190" s="38"/>
      <c r="Z190" s="38"/>
      <c r="AA190" s="38"/>
      <c r="AB190" s="38"/>
      <c r="AC190" s="38"/>
      <c r="AD190" s="38"/>
      <c r="AE190" s="38"/>
      <c r="AR190" s="238" t="s">
        <v>104</v>
      </c>
      <c r="AT190" s="238" t="s">
        <v>207</v>
      </c>
      <c r="AU190" s="238" t="s">
        <v>83</v>
      </c>
      <c r="AY190" s="17" t="s">
        <v>204</v>
      </c>
      <c r="BE190" s="239">
        <f>IF(N190="základní",J190,0)</f>
        <v>0</v>
      </c>
      <c r="BF190" s="239">
        <f>IF(N190="snížená",J190,0)</f>
        <v>0</v>
      </c>
      <c r="BG190" s="239">
        <f>IF(N190="zákl. přenesená",J190,0)</f>
        <v>0</v>
      </c>
      <c r="BH190" s="239">
        <f>IF(N190="sníž. přenesená",J190,0)</f>
        <v>0</v>
      </c>
      <c r="BI190" s="239">
        <f>IF(N190="nulová",J190,0)</f>
        <v>0</v>
      </c>
      <c r="BJ190" s="17" t="s">
        <v>81</v>
      </c>
      <c r="BK190" s="239">
        <f>ROUND(I190*H190,2)</f>
        <v>0</v>
      </c>
      <c r="BL190" s="17" t="s">
        <v>104</v>
      </c>
      <c r="BM190" s="238" t="s">
        <v>383</v>
      </c>
    </row>
    <row r="191" s="2" customFormat="1">
      <c r="A191" s="38"/>
      <c r="B191" s="39"/>
      <c r="C191" s="40"/>
      <c r="D191" s="240" t="s">
        <v>213</v>
      </c>
      <c r="E191" s="40"/>
      <c r="F191" s="241" t="s">
        <v>384</v>
      </c>
      <c r="G191" s="40"/>
      <c r="H191" s="40"/>
      <c r="I191" s="147"/>
      <c r="J191" s="40"/>
      <c r="K191" s="40"/>
      <c r="L191" s="44"/>
      <c r="M191" s="242"/>
      <c r="N191" s="243"/>
      <c r="O191" s="84"/>
      <c r="P191" s="84"/>
      <c r="Q191" s="84"/>
      <c r="R191" s="84"/>
      <c r="S191" s="84"/>
      <c r="T191" s="85"/>
      <c r="U191" s="38"/>
      <c r="V191" s="38"/>
      <c r="W191" s="38"/>
      <c r="X191" s="38"/>
      <c r="Y191" s="38"/>
      <c r="Z191" s="38"/>
      <c r="AA191" s="38"/>
      <c r="AB191" s="38"/>
      <c r="AC191" s="38"/>
      <c r="AD191" s="38"/>
      <c r="AE191" s="38"/>
      <c r="AT191" s="17" t="s">
        <v>213</v>
      </c>
      <c r="AU191" s="17" t="s">
        <v>83</v>
      </c>
    </row>
    <row r="192" s="13" customFormat="1">
      <c r="A192" s="13"/>
      <c r="B192" s="245"/>
      <c r="C192" s="246"/>
      <c r="D192" s="240" t="s">
        <v>217</v>
      </c>
      <c r="E192" s="247" t="s">
        <v>19</v>
      </c>
      <c r="F192" s="248" t="s">
        <v>385</v>
      </c>
      <c r="G192" s="246"/>
      <c r="H192" s="247" t="s">
        <v>19</v>
      </c>
      <c r="I192" s="249"/>
      <c r="J192" s="246"/>
      <c r="K192" s="246"/>
      <c r="L192" s="250"/>
      <c r="M192" s="251"/>
      <c r="N192" s="252"/>
      <c r="O192" s="252"/>
      <c r="P192" s="252"/>
      <c r="Q192" s="252"/>
      <c r="R192" s="252"/>
      <c r="S192" s="252"/>
      <c r="T192" s="253"/>
      <c r="U192" s="13"/>
      <c r="V192" s="13"/>
      <c r="W192" s="13"/>
      <c r="X192" s="13"/>
      <c r="Y192" s="13"/>
      <c r="Z192" s="13"/>
      <c r="AA192" s="13"/>
      <c r="AB192" s="13"/>
      <c r="AC192" s="13"/>
      <c r="AD192" s="13"/>
      <c r="AE192" s="13"/>
      <c r="AT192" s="254" t="s">
        <v>217</v>
      </c>
      <c r="AU192" s="254" t="s">
        <v>83</v>
      </c>
      <c r="AV192" s="13" t="s">
        <v>81</v>
      </c>
      <c r="AW192" s="13" t="s">
        <v>35</v>
      </c>
      <c r="AX192" s="13" t="s">
        <v>74</v>
      </c>
      <c r="AY192" s="254" t="s">
        <v>204</v>
      </c>
    </row>
    <row r="193" s="14" customFormat="1">
      <c r="A193" s="14"/>
      <c r="B193" s="255"/>
      <c r="C193" s="256"/>
      <c r="D193" s="240" t="s">
        <v>217</v>
      </c>
      <c r="E193" s="257" t="s">
        <v>19</v>
      </c>
      <c r="F193" s="258" t="s">
        <v>386</v>
      </c>
      <c r="G193" s="256"/>
      <c r="H193" s="259">
        <v>749.17399999999998</v>
      </c>
      <c r="I193" s="260"/>
      <c r="J193" s="256"/>
      <c r="K193" s="256"/>
      <c r="L193" s="261"/>
      <c r="M193" s="262"/>
      <c r="N193" s="263"/>
      <c r="O193" s="263"/>
      <c r="P193" s="263"/>
      <c r="Q193" s="263"/>
      <c r="R193" s="263"/>
      <c r="S193" s="263"/>
      <c r="T193" s="264"/>
      <c r="U193" s="14"/>
      <c r="V193" s="14"/>
      <c r="W193" s="14"/>
      <c r="X193" s="14"/>
      <c r="Y193" s="14"/>
      <c r="Z193" s="14"/>
      <c r="AA193" s="14"/>
      <c r="AB193" s="14"/>
      <c r="AC193" s="14"/>
      <c r="AD193" s="14"/>
      <c r="AE193" s="14"/>
      <c r="AT193" s="265" t="s">
        <v>217</v>
      </c>
      <c r="AU193" s="265" t="s">
        <v>83</v>
      </c>
      <c r="AV193" s="14" t="s">
        <v>83</v>
      </c>
      <c r="AW193" s="14" t="s">
        <v>35</v>
      </c>
      <c r="AX193" s="14" t="s">
        <v>81</v>
      </c>
      <c r="AY193" s="265" t="s">
        <v>204</v>
      </c>
    </row>
    <row r="194" s="2" customFormat="1" ht="66.75" customHeight="1">
      <c r="A194" s="38"/>
      <c r="B194" s="39"/>
      <c r="C194" s="227" t="s">
        <v>387</v>
      </c>
      <c r="D194" s="227" t="s">
        <v>207</v>
      </c>
      <c r="E194" s="228" t="s">
        <v>388</v>
      </c>
      <c r="F194" s="229" t="s">
        <v>389</v>
      </c>
      <c r="G194" s="230" t="s">
        <v>250</v>
      </c>
      <c r="H194" s="231">
        <v>374.58699999999999</v>
      </c>
      <c r="I194" s="232"/>
      <c r="J194" s="233">
        <f>ROUND(I194*H194,2)</f>
        <v>0</v>
      </c>
      <c r="K194" s="229" t="s">
        <v>211</v>
      </c>
      <c r="L194" s="44"/>
      <c r="M194" s="234" t="s">
        <v>19</v>
      </c>
      <c r="N194" s="235" t="s">
        <v>45</v>
      </c>
      <c r="O194" s="84"/>
      <c r="P194" s="236">
        <f>O194*H194</f>
        <v>0</v>
      </c>
      <c r="Q194" s="236">
        <v>0</v>
      </c>
      <c r="R194" s="236">
        <f>Q194*H194</f>
        <v>0</v>
      </c>
      <c r="S194" s="236">
        <v>0</v>
      </c>
      <c r="T194" s="237">
        <f>S194*H194</f>
        <v>0</v>
      </c>
      <c r="U194" s="38"/>
      <c r="V194" s="38"/>
      <c r="W194" s="38"/>
      <c r="X194" s="38"/>
      <c r="Y194" s="38"/>
      <c r="Z194" s="38"/>
      <c r="AA194" s="38"/>
      <c r="AB194" s="38"/>
      <c r="AC194" s="38"/>
      <c r="AD194" s="38"/>
      <c r="AE194" s="38"/>
      <c r="AR194" s="238" t="s">
        <v>104</v>
      </c>
      <c r="AT194" s="238" t="s">
        <v>207</v>
      </c>
      <c r="AU194" s="238" t="s">
        <v>83</v>
      </c>
      <c r="AY194" s="17" t="s">
        <v>204</v>
      </c>
      <c r="BE194" s="239">
        <f>IF(N194="základní",J194,0)</f>
        <v>0</v>
      </c>
      <c r="BF194" s="239">
        <f>IF(N194="snížená",J194,0)</f>
        <v>0</v>
      </c>
      <c r="BG194" s="239">
        <f>IF(N194="zákl. přenesená",J194,0)</f>
        <v>0</v>
      </c>
      <c r="BH194" s="239">
        <f>IF(N194="sníž. přenesená",J194,0)</f>
        <v>0</v>
      </c>
      <c r="BI194" s="239">
        <f>IF(N194="nulová",J194,0)</f>
        <v>0</v>
      </c>
      <c r="BJ194" s="17" t="s">
        <v>81</v>
      </c>
      <c r="BK194" s="239">
        <f>ROUND(I194*H194,2)</f>
        <v>0</v>
      </c>
      <c r="BL194" s="17" t="s">
        <v>104</v>
      </c>
      <c r="BM194" s="238" t="s">
        <v>390</v>
      </c>
    </row>
    <row r="195" s="2" customFormat="1">
      <c r="A195" s="38"/>
      <c r="B195" s="39"/>
      <c r="C195" s="40"/>
      <c r="D195" s="240" t="s">
        <v>213</v>
      </c>
      <c r="E195" s="40"/>
      <c r="F195" s="241" t="s">
        <v>391</v>
      </c>
      <c r="G195" s="40"/>
      <c r="H195" s="40"/>
      <c r="I195" s="147"/>
      <c r="J195" s="40"/>
      <c r="K195" s="40"/>
      <c r="L195" s="44"/>
      <c r="M195" s="242"/>
      <c r="N195" s="243"/>
      <c r="O195" s="84"/>
      <c r="P195" s="84"/>
      <c r="Q195" s="84"/>
      <c r="R195" s="84"/>
      <c r="S195" s="84"/>
      <c r="T195" s="85"/>
      <c r="U195" s="38"/>
      <c r="V195" s="38"/>
      <c r="W195" s="38"/>
      <c r="X195" s="38"/>
      <c r="Y195" s="38"/>
      <c r="Z195" s="38"/>
      <c r="AA195" s="38"/>
      <c r="AB195" s="38"/>
      <c r="AC195" s="38"/>
      <c r="AD195" s="38"/>
      <c r="AE195" s="38"/>
      <c r="AT195" s="17" t="s">
        <v>213</v>
      </c>
      <c r="AU195" s="17" t="s">
        <v>83</v>
      </c>
    </row>
    <row r="196" s="2" customFormat="1">
      <c r="A196" s="38"/>
      <c r="B196" s="39"/>
      <c r="C196" s="40"/>
      <c r="D196" s="240" t="s">
        <v>240</v>
      </c>
      <c r="E196" s="40"/>
      <c r="F196" s="244" t="s">
        <v>280</v>
      </c>
      <c r="G196" s="40"/>
      <c r="H196" s="40"/>
      <c r="I196" s="147"/>
      <c r="J196" s="40"/>
      <c r="K196" s="40"/>
      <c r="L196" s="44"/>
      <c r="M196" s="242"/>
      <c r="N196" s="243"/>
      <c r="O196" s="84"/>
      <c r="P196" s="84"/>
      <c r="Q196" s="84"/>
      <c r="R196" s="84"/>
      <c r="S196" s="84"/>
      <c r="T196" s="85"/>
      <c r="U196" s="38"/>
      <c r="V196" s="38"/>
      <c r="W196" s="38"/>
      <c r="X196" s="38"/>
      <c r="Y196" s="38"/>
      <c r="Z196" s="38"/>
      <c r="AA196" s="38"/>
      <c r="AB196" s="38"/>
      <c r="AC196" s="38"/>
      <c r="AD196" s="38"/>
      <c r="AE196" s="38"/>
      <c r="AT196" s="17" t="s">
        <v>240</v>
      </c>
      <c r="AU196" s="17" t="s">
        <v>83</v>
      </c>
    </row>
    <row r="197" s="13" customFormat="1">
      <c r="A197" s="13"/>
      <c r="B197" s="245"/>
      <c r="C197" s="246"/>
      <c r="D197" s="240" t="s">
        <v>217</v>
      </c>
      <c r="E197" s="247" t="s">
        <v>19</v>
      </c>
      <c r="F197" s="248" t="s">
        <v>392</v>
      </c>
      <c r="G197" s="246"/>
      <c r="H197" s="247" t="s">
        <v>19</v>
      </c>
      <c r="I197" s="249"/>
      <c r="J197" s="246"/>
      <c r="K197" s="246"/>
      <c r="L197" s="250"/>
      <c r="M197" s="251"/>
      <c r="N197" s="252"/>
      <c r="O197" s="252"/>
      <c r="P197" s="252"/>
      <c r="Q197" s="252"/>
      <c r="R197" s="252"/>
      <c r="S197" s="252"/>
      <c r="T197" s="253"/>
      <c r="U197" s="13"/>
      <c r="V197" s="13"/>
      <c r="W197" s="13"/>
      <c r="X197" s="13"/>
      <c r="Y197" s="13"/>
      <c r="Z197" s="13"/>
      <c r="AA197" s="13"/>
      <c r="AB197" s="13"/>
      <c r="AC197" s="13"/>
      <c r="AD197" s="13"/>
      <c r="AE197" s="13"/>
      <c r="AT197" s="254" t="s">
        <v>217</v>
      </c>
      <c r="AU197" s="254" t="s">
        <v>83</v>
      </c>
      <c r="AV197" s="13" t="s">
        <v>81</v>
      </c>
      <c r="AW197" s="13" t="s">
        <v>35</v>
      </c>
      <c r="AX197" s="13" t="s">
        <v>74</v>
      </c>
      <c r="AY197" s="254" t="s">
        <v>204</v>
      </c>
    </row>
    <row r="198" s="14" customFormat="1">
      <c r="A198" s="14"/>
      <c r="B198" s="255"/>
      <c r="C198" s="256"/>
      <c r="D198" s="240" t="s">
        <v>217</v>
      </c>
      <c r="E198" s="257" t="s">
        <v>19</v>
      </c>
      <c r="F198" s="258" t="s">
        <v>393</v>
      </c>
      <c r="G198" s="256"/>
      <c r="H198" s="259">
        <v>374.58699999999999</v>
      </c>
      <c r="I198" s="260"/>
      <c r="J198" s="256"/>
      <c r="K198" s="256"/>
      <c r="L198" s="261"/>
      <c r="M198" s="262"/>
      <c r="N198" s="263"/>
      <c r="O198" s="263"/>
      <c r="P198" s="263"/>
      <c r="Q198" s="263"/>
      <c r="R198" s="263"/>
      <c r="S198" s="263"/>
      <c r="T198" s="264"/>
      <c r="U198" s="14"/>
      <c r="V198" s="14"/>
      <c r="W198" s="14"/>
      <c r="X198" s="14"/>
      <c r="Y198" s="14"/>
      <c r="Z198" s="14"/>
      <c r="AA198" s="14"/>
      <c r="AB198" s="14"/>
      <c r="AC198" s="14"/>
      <c r="AD198" s="14"/>
      <c r="AE198" s="14"/>
      <c r="AT198" s="265" t="s">
        <v>217</v>
      </c>
      <c r="AU198" s="265" t="s">
        <v>83</v>
      </c>
      <c r="AV198" s="14" t="s">
        <v>83</v>
      </c>
      <c r="AW198" s="14" t="s">
        <v>35</v>
      </c>
      <c r="AX198" s="14" t="s">
        <v>81</v>
      </c>
      <c r="AY198" s="265" t="s">
        <v>204</v>
      </c>
    </row>
    <row r="199" s="2" customFormat="1" ht="66.75" customHeight="1">
      <c r="A199" s="38"/>
      <c r="B199" s="39"/>
      <c r="C199" s="227" t="s">
        <v>394</v>
      </c>
      <c r="D199" s="227" t="s">
        <v>207</v>
      </c>
      <c r="E199" s="228" t="s">
        <v>395</v>
      </c>
      <c r="F199" s="229" t="s">
        <v>396</v>
      </c>
      <c r="G199" s="230" t="s">
        <v>250</v>
      </c>
      <c r="H199" s="231">
        <v>1582.3130000000001</v>
      </c>
      <c r="I199" s="232"/>
      <c r="J199" s="233">
        <f>ROUND(I199*H199,2)</f>
        <v>0</v>
      </c>
      <c r="K199" s="229" t="s">
        <v>211</v>
      </c>
      <c r="L199" s="44"/>
      <c r="M199" s="234" t="s">
        <v>19</v>
      </c>
      <c r="N199" s="235" t="s">
        <v>45</v>
      </c>
      <c r="O199" s="84"/>
      <c r="P199" s="236">
        <f>O199*H199</f>
        <v>0</v>
      </c>
      <c r="Q199" s="236">
        <v>0</v>
      </c>
      <c r="R199" s="236">
        <f>Q199*H199</f>
        <v>0</v>
      </c>
      <c r="S199" s="236">
        <v>0</v>
      </c>
      <c r="T199" s="237">
        <f>S199*H199</f>
        <v>0</v>
      </c>
      <c r="U199" s="38"/>
      <c r="V199" s="38"/>
      <c r="W199" s="38"/>
      <c r="X199" s="38"/>
      <c r="Y199" s="38"/>
      <c r="Z199" s="38"/>
      <c r="AA199" s="38"/>
      <c r="AB199" s="38"/>
      <c r="AC199" s="38"/>
      <c r="AD199" s="38"/>
      <c r="AE199" s="38"/>
      <c r="AR199" s="238" t="s">
        <v>104</v>
      </c>
      <c r="AT199" s="238" t="s">
        <v>207</v>
      </c>
      <c r="AU199" s="238" t="s">
        <v>83</v>
      </c>
      <c r="AY199" s="17" t="s">
        <v>204</v>
      </c>
      <c r="BE199" s="239">
        <f>IF(N199="základní",J199,0)</f>
        <v>0</v>
      </c>
      <c r="BF199" s="239">
        <f>IF(N199="snížená",J199,0)</f>
        <v>0</v>
      </c>
      <c r="BG199" s="239">
        <f>IF(N199="zákl. přenesená",J199,0)</f>
        <v>0</v>
      </c>
      <c r="BH199" s="239">
        <f>IF(N199="sníž. přenesená",J199,0)</f>
        <v>0</v>
      </c>
      <c r="BI199" s="239">
        <f>IF(N199="nulová",J199,0)</f>
        <v>0</v>
      </c>
      <c r="BJ199" s="17" t="s">
        <v>81</v>
      </c>
      <c r="BK199" s="239">
        <f>ROUND(I199*H199,2)</f>
        <v>0</v>
      </c>
      <c r="BL199" s="17" t="s">
        <v>104</v>
      </c>
      <c r="BM199" s="238" t="s">
        <v>397</v>
      </c>
    </row>
    <row r="200" s="2" customFormat="1">
      <c r="A200" s="38"/>
      <c r="B200" s="39"/>
      <c r="C200" s="40"/>
      <c r="D200" s="240" t="s">
        <v>213</v>
      </c>
      <c r="E200" s="40"/>
      <c r="F200" s="241" t="s">
        <v>398</v>
      </c>
      <c r="G200" s="40"/>
      <c r="H200" s="40"/>
      <c r="I200" s="147"/>
      <c r="J200" s="40"/>
      <c r="K200" s="40"/>
      <c r="L200" s="44"/>
      <c r="M200" s="242"/>
      <c r="N200" s="243"/>
      <c r="O200" s="84"/>
      <c r="P200" s="84"/>
      <c r="Q200" s="84"/>
      <c r="R200" s="84"/>
      <c r="S200" s="84"/>
      <c r="T200" s="85"/>
      <c r="U200" s="38"/>
      <c r="V200" s="38"/>
      <c r="W200" s="38"/>
      <c r="X200" s="38"/>
      <c r="Y200" s="38"/>
      <c r="Z200" s="38"/>
      <c r="AA200" s="38"/>
      <c r="AB200" s="38"/>
      <c r="AC200" s="38"/>
      <c r="AD200" s="38"/>
      <c r="AE200" s="38"/>
      <c r="AT200" s="17" t="s">
        <v>213</v>
      </c>
      <c r="AU200" s="17" t="s">
        <v>83</v>
      </c>
    </row>
    <row r="201" s="2" customFormat="1">
      <c r="A201" s="38"/>
      <c r="B201" s="39"/>
      <c r="C201" s="40"/>
      <c r="D201" s="240" t="s">
        <v>240</v>
      </c>
      <c r="E201" s="40"/>
      <c r="F201" s="244" t="s">
        <v>280</v>
      </c>
      <c r="G201" s="40"/>
      <c r="H201" s="40"/>
      <c r="I201" s="147"/>
      <c r="J201" s="40"/>
      <c r="K201" s="40"/>
      <c r="L201" s="44"/>
      <c r="M201" s="242"/>
      <c r="N201" s="243"/>
      <c r="O201" s="84"/>
      <c r="P201" s="84"/>
      <c r="Q201" s="84"/>
      <c r="R201" s="84"/>
      <c r="S201" s="84"/>
      <c r="T201" s="85"/>
      <c r="U201" s="38"/>
      <c r="V201" s="38"/>
      <c r="W201" s="38"/>
      <c r="X201" s="38"/>
      <c r="Y201" s="38"/>
      <c r="Z201" s="38"/>
      <c r="AA201" s="38"/>
      <c r="AB201" s="38"/>
      <c r="AC201" s="38"/>
      <c r="AD201" s="38"/>
      <c r="AE201" s="38"/>
      <c r="AT201" s="17" t="s">
        <v>240</v>
      </c>
      <c r="AU201" s="17" t="s">
        <v>83</v>
      </c>
    </row>
    <row r="202" s="13" customFormat="1">
      <c r="A202" s="13"/>
      <c r="B202" s="245"/>
      <c r="C202" s="246"/>
      <c r="D202" s="240" t="s">
        <v>217</v>
      </c>
      <c r="E202" s="247" t="s">
        <v>19</v>
      </c>
      <c r="F202" s="248" t="s">
        <v>399</v>
      </c>
      <c r="G202" s="246"/>
      <c r="H202" s="247" t="s">
        <v>19</v>
      </c>
      <c r="I202" s="249"/>
      <c r="J202" s="246"/>
      <c r="K202" s="246"/>
      <c r="L202" s="250"/>
      <c r="M202" s="251"/>
      <c r="N202" s="252"/>
      <c r="O202" s="252"/>
      <c r="P202" s="252"/>
      <c r="Q202" s="252"/>
      <c r="R202" s="252"/>
      <c r="S202" s="252"/>
      <c r="T202" s="253"/>
      <c r="U202" s="13"/>
      <c r="V202" s="13"/>
      <c r="W202" s="13"/>
      <c r="X202" s="13"/>
      <c r="Y202" s="13"/>
      <c r="Z202" s="13"/>
      <c r="AA202" s="13"/>
      <c r="AB202" s="13"/>
      <c r="AC202" s="13"/>
      <c r="AD202" s="13"/>
      <c r="AE202" s="13"/>
      <c r="AT202" s="254" t="s">
        <v>217</v>
      </c>
      <c r="AU202" s="254" t="s">
        <v>83</v>
      </c>
      <c r="AV202" s="13" t="s">
        <v>81</v>
      </c>
      <c r="AW202" s="13" t="s">
        <v>35</v>
      </c>
      <c r="AX202" s="13" t="s">
        <v>74</v>
      </c>
      <c r="AY202" s="254" t="s">
        <v>204</v>
      </c>
    </row>
    <row r="203" s="14" customFormat="1">
      <c r="A203" s="14"/>
      <c r="B203" s="255"/>
      <c r="C203" s="256"/>
      <c r="D203" s="240" t="s">
        <v>217</v>
      </c>
      <c r="E203" s="257" t="s">
        <v>19</v>
      </c>
      <c r="F203" s="258" t="s">
        <v>400</v>
      </c>
      <c r="G203" s="256"/>
      <c r="H203" s="259">
        <v>1580.8</v>
      </c>
      <c r="I203" s="260"/>
      <c r="J203" s="256"/>
      <c r="K203" s="256"/>
      <c r="L203" s="261"/>
      <c r="M203" s="262"/>
      <c r="N203" s="263"/>
      <c r="O203" s="263"/>
      <c r="P203" s="263"/>
      <c r="Q203" s="263"/>
      <c r="R203" s="263"/>
      <c r="S203" s="263"/>
      <c r="T203" s="264"/>
      <c r="U203" s="14"/>
      <c r="V203" s="14"/>
      <c r="W203" s="14"/>
      <c r="X203" s="14"/>
      <c r="Y203" s="14"/>
      <c r="Z203" s="14"/>
      <c r="AA203" s="14"/>
      <c r="AB203" s="14"/>
      <c r="AC203" s="14"/>
      <c r="AD203" s="14"/>
      <c r="AE203" s="14"/>
      <c r="AT203" s="265" t="s">
        <v>217</v>
      </c>
      <c r="AU203" s="265" t="s">
        <v>83</v>
      </c>
      <c r="AV203" s="14" t="s">
        <v>83</v>
      </c>
      <c r="AW203" s="14" t="s">
        <v>35</v>
      </c>
      <c r="AX203" s="14" t="s">
        <v>74</v>
      </c>
      <c r="AY203" s="265" t="s">
        <v>204</v>
      </c>
    </row>
    <row r="204" s="13" customFormat="1">
      <c r="A204" s="13"/>
      <c r="B204" s="245"/>
      <c r="C204" s="246"/>
      <c r="D204" s="240" t="s">
        <v>217</v>
      </c>
      <c r="E204" s="247" t="s">
        <v>19</v>
      </c>
      <c r="F204" s="248" t="s">
        <v>401</v>
      </c>
      <c r="G204" s="246"/>
      <c r="H204" s="247" t="s">
        <v>19</v>
      </c>
      <c r="I204" s="249"/>
      <c r="J204" s="246"/>
      <c r="K204" s="246"/>
      <c r="L204" s="250"/>
      <c r="M204" s="251"/>
      <c r="N204" s="252"/>
      <c r="O204" s="252"/>
      <c r="P204" s="252"/>
      <c r="Q204" s="252"/>
      <c r="R204" s="252"/>
      <c r="S204" s="252"/>
      <c r="T204" s="253"/>
      <c r="U204" s="13"/>
      <c r="V204" s="13"/>
      <c r="W204" s="13"/>
      <c r="X204" s="13"/>
      <c r="Y204" s="13"/>
      <c r="Z204" s="13"/>
      <c r="AA204" s="13"/>
      <c r="AB204" s="13"/>
      <c r="AC204" s="13"/>
      <c r="AD204" s="13"/>
      <c r="AE204" s="13"/>
      <c r="AT204" s="254" t="s">
        <v>217</v>
      </c>
      <c r="AU204" s="254" t="s">
        <v>83</v>
      </c>
      <c r="AV204" s="13" t="s">
        <v>81</v>
      </c>
      <c r="AW204" s="13" t="s">
        <v>35</v>
      </c>
      <c r="AX204" s="13" t="s">
        <v>74</v>
      </c>
      <c r="AY204" s="254" t="s">
        <v>204</v>
      </c>
    </row>
    <row r="205" s="14" customFormat="1">
      <c r="A205" s="14"/>
      <c r="B205" s="255"/>
      <c r="C205" s="256"/>
      <c r="D205" s="240" t="s">
        <v>217</v>
      </c>
      <c r="E205" s="257" t="s">
        <v>19</v>
      </c>
      <c r="F205" s="258" t="s">
        <v>402</v>
      </c>
      <c r="G205" s="256"/>
      <c r="H205" s="259">
        <v>1.5129999999999999</v>
      </c>
      <c r="I205" s="260"/>
      <c r="J205" s="256"/>
      <c r="K205" s="256"/>
      <c r="L205" s="261"/>
      <c r="M205" s="262"/>
      <c r="N205" s="263"/>
      <c r="O205" s="263"/>
      <c r="P205" s="263"/>
      <c r="Q205" s="263"/>
      <c r="R205" s="263"/>
      <c r="S205" s="263"/>
      <c r="T205" s="264"/>
      <c r="U205" s="14"/>
      <c r="V205" s="14"/>
      <c r="W205" s="14"/>
      <c r="X205" s="14"/>
      <c r="Y205" s="14"/>
      <c r="Z205" s="14"/>
      <c r="AA205" s="14"/>
      <c r="AB205" s="14"/>
      <c r="AC205" s="14"/>
      <c r="AD205" s="14"/>
      <c r="AE205" s="14"/>
      <c r="AT205" s="265" t="s">
        <v>217</v>
      </c>
      <c r="AU205" s="265" t="s">
        <v>83</v>
      </c>
      <c r="AV205" s="14" t="s">
        <v>83</v>
      </c>
      <c r="AW205" s="14" t="s">
        <v>35</v>
      </c>
      <c r="AX205" s="14" t="s">
        <v>74</v>
      </c>
      <c r="AY205" s="265" t="s">
        <v>204</v>
      </c>
    </row>
    <row r="206" s="15" customFormat="1">
      <c r="A206" s="15"/>
      <c r="B206" s="266"/>
      <c r="C206" s="267"/>
      <c r="D206" s="240" t="s">
        <v>217</v>
      </c>
      <c r="E206" s="268" t="s">
        <v>19</v>
      </c>
      <c r="F206" s="269" t="s">
        <v>268</v>
      </c>
      <c r="G206" s="267"/>
      <c r="H206" s="270">
        <v>1582.3130000000001</v>
      </c>
      <c r="I206" s="271"/>
      <c r="J206" s="267"/>
      <c r="K206" s="267"/>
      <c r="L206" s="272"/>
      <c r="M206" s="273"/>
      <c r="N206" s="274"/>
      <c r="O206" s="274"/>
      <c r="P206" s="274"/>
      <c r="Q206" s="274"/>
      <c r="R206" s="274"/>
      <c r="S206" s="274"/>
      <c r="T206" s="275"/>
      <c r="U206" s="15"/>
      <c r="V206" s="15"/>
      <c r="W206" s="15"/>
      <c r="X206" s="15"/>
      <c r="Y206" s="15"/>
      <c r="Z206" s="15"/>
      <c r="AA206" s="15"/>
      <c r="AB206" s="15"/>
      <c r="AC206" s="15"/>
      <c r="AD206" s="15"/>
      <c r="AE206" s="15"/>
      <c r="AT206" s="276" t="s">
        <v>217</v>
      </c>
      <c r="AU206" s="276" t="s">
        <v>83</v>
      </c>
      <c r="AV206" s="15" t="s">
        <v>104</v>
      </c>
      <c r="AW206" s="15" t="s">
        <v>35</v>
      </c>
      <c r="AX206" s="15" t="s">
        <v>81</v>
      </c>
      <c r="AY206" s="276" t="s">
        <v>204</v>
      </c>
    </row>
    <row r="207" s="2" customFormat="1" ht="66.75" customHeight="1">
      <c r="A207" s="38"/>
      <c r="B207" s="39"/>
      <c r="C207" s="227" t="s">
        <v>403</v>
      </c>
      <c r="D207" s="227" t="s">
        <v>207</v>
      </c>
      <c r="E207" s="228" t="s">
        <v>404</v>
      </c>
      <c r="F207" s="229" t="s">
        <v>405</v>
      </c>
      <c r="G207" s="230" t="s">
        <v>250</v>
      </c>
      <c r="H207" s="231">
        <v>79040</v>
      </c>
      <c r="I207" s="232"/>
      <c r="J207" s="233">
        <f>ROUND(I207*H207,2)</f>
        <v>0</v>
      </c>
      <c r="K207" s="229" t="s">
        <v>211</v>
      </c>
      <c r="L207" s="44"/>
      <c r="M207" s="234" t="s">
        <v>19</v>
      </c>
      <c r="N207" s="235" t="s">
        <v>45</v>
      </c>
      <c r="O207" s="84"/>
      <c r="P207" s="236">
        <f>O207*H207</f>
        <v>0</v>
      </c>
      <c r="Q207" s="236">
        <v>0</v>
      </c>
      <c r="R207" s="236">
        <f>Q207*H207</f>
        <v>0</v>
      </c>
      <c r="S207" s="236">
        <v>0</v>
      </c>
      <c r="T207" s="237">
        <f>S207*H207</f>
        <v>0</v>
      </c>
      <c r="U207" s="38"/>
      <c r="V207" s="38"/>
      <c r="W207" s="38"/>
      <c r="X207" s="38"/>
      <c r="Y207" s="38"/>
      <c r="Z207" s="38"/>
      <c r="AA207" s="38"/>
      <c r="AB207" s="38"/>
      <c r="AC207" s="38"/>
      <c r="AD207" s="38"/>
      <c r="AE207" s="38"/>
      <c r="AR207" s="238" t="s">
        <v>104</v>
      </c>
      <c r="AT207" s="238" t="s">
        <v>207</v>
      </c>
      <c r="AU207" s="238" t="s">
        <v>83</v>
      </c>
      <c r="AY207" s="17" t="s">
        <v>204</v>
      </c>
      <c r="BE207" s="239">
        <f>IF(N207="základní",J207,0)</f>
        <v>0</v>
      </c>
      <c r="BF207" s="239">
        <f>IF(N207="snížená",J207,0)</f>
        <v>0</v>
      </c>
      <c r="BG207" s="239">
        <f>IF(N207="zákl. přenesená",J207,0)</f>
        <v>0</v>
      </c>
      <c r="BH207" s="239">
        <f>IF(N207="sníž. přenesená",J207,0)</f>
        <v>0</v>
      </c>
      <c r="BI207" s="239">
        <f>IF(N207="nulová",J207,0)</f>
        <v>0</v>
      </c>
      <c r="BJ207" s="17" t="s">
        <v>81</v>
      </c>
      <c r="BK207" s="239">
        <f>ROUND(I207*H207,2)</f>
        <v>0</v>
      </c>
      <c r="BL207" s="17" t="s">
        <v>104</v>
      </c>
      <c r="BM207" s="238" t="s">
        <v>406</v>
      </c>
    </row>
    <row r="208" s="2" customFormat="1">
      <c r="A208" s="38"/>
      <c r="B208" s="39"/>
      <c r="C208" s="40"/>
      <c r="D208" s="240" t="s">
        <v>213</v>
      </c>
      <c r="E208" s="40"/>
      <c r="F208" s="241" t="s">
        <v>407</v>
      </c>
      <c r="G208" s="40"/>
      <c r="H208" s="40"/>
      <c r="I208" s="147"/>
      <c r="J208" s="40"/>
      <c r="K208" s="40"/>
      <c r="L208" s="44"/>
      <c r="M208" s="242"/>
      <c r="N208" s="243"/>
      <c r="O208" s="84"/>
      <c r="P208" s="84"/>
      <c r="Q208" s="84"/>
      <c r="R208" s="84"/>
      <c r="S208" s="84"/>
      <c r="T208" s="85"/>
      <c r="U208" s="38"/>
      <c r="V208" s="38"/>
      <c r="W208" s="38"/>
      <c r="X208" s="38"/>
      <c r="Y208" s="38"/>
      <c r="Z208" s="38"/>
      <c r="AA208" s="38"/>
      <c r="AB208" s="38"/>
      <c r="AC208" s="38"/>
      <c r="AD208" s="38"/>
      <c r="AE208" s="38"/>
      <c r="AT208" s="17" t="s">
        <v>213</v>
      </c>
      <c r="AU208" s="17" t="s">
        <v>83</v>
      </c>
    </row>
    <row r="209" s="2" customFormat="1">
      <c r="A209" s="38"/>
      <c r="B209" s="39"/>
      <c r="C209" s="40"/>
      <c r="D209" s="240" t="s">
        <v>240</v>
      </c>
      <c r="E209" s="40"/>
      <c r="F209" s="244" t="s">
        <v>280</v>
      </c>
      <c r="G209" s="40"/>
      <c r="H209" s="40"/>
      <c r="I209" s="147"/>
      <c r="J209" s="40"/>
      <c r="K209" s="40"/>
      <c r="L209" s="44"/>
      <c r="M209" s="242"/>
      <c r="N209" s="243"/>
      <c r="O209" s="84"/>
      <c r="P209" s="84"/>
      <c r="Q209" s="84"/>
      <c r="R209" s="84"/>
      <c r="S209" s="84"/>
      <c r="T209" s="85"/>
      <c r="U209" s="38"/>
      <c r="V209" s="38"/>
      <c r="W209" s="38"/>
      <c r="X209" s="38"/>
      <c r="Y209" s="38"/>
      <c r="Z209" s="38"/>
      <c r="AA209" s="38"/>
      <c r="AB209" s="38"/>
      <c r="AC209" s="38"/>
      <c r="AD209" s="38"/>
      <c r="AE209" s="38"/>
      <c r="AT209" s="17" t="s">
        <v>240</v>
      </c>
      <c r="AU209" s="17" t="s">
        <v>83</v>
      </c>
    </row>
    <row r="210" s="13" customFormat="1">
      <c r="A210" s="13"/>
      <c r="B210" s="245"/>
      <c r="C210" s="246"/>
      <c r="D210" s="240" t="s">
        <v>217</v>
      </c>
      <c r="E210" s="247" t="s">
        <v>19</v>
      </c>
      <c r="F210" s="248" t="s">
        <v>399</v>
      </c>
      <c r="G210" s="246"/>
      <c r="H210" s="247" t="s">
        <v>19</v>
      </c>
      <c r="I210" s="249"/>
      <c r="J210" s="246"/>
      <c r="K210" s="246"/>
      <c r="L210" s="250"/>
      <c r="M210" s="251"/>
      <c r="N210" s="252"/>
      <c r="O210" s="252"/>
      <c r="P210" s="252"/>
      <c r="Q210" s="252"/>
      <c r="R210" s="252"/>
      <c r="S210" s="252"/>
      <c r="T210" s="253"/>
      <c r="U210" s="13"/>
      <c r="V210" s="13"/>
      <c r="W210" s="13"/>
      <c r="X210" s="13"/>
      <c r="Y210" s="13"/>
      <c r="Z210" s="13"/>
      <c r="AA210" s="13"/>
      <c r="AB210" s="13"/>
      <c r="AC210" s="13"/>
      <c r="AD210" s="13"/>
      <c r="AE210" s="13"/>
      <c r="AT210" s="254" t="s">
        <v>217</v>
      </c>
      <c r="AU210" s="254" t="s">
        <v>83</v>
      </c>
      <c r="AV210" s="13" t="s">
        <v>81</v>
      </c>
      <c r="AW210" s="13" t="s">
        <v>35</v>
      </c>
      <c r="AX210" s="13" t="s">
        <v>74</v>
      </c>
      <c r="AY210" s="254" t="s">
        <v>204</v>
      </c>
    </row>
    <row r="211" s="14" customFormat="1">
      <c r="A211" s="14"/>
      <c r="B211" s="255"/>
      <c r="C211" s="256"/>
      <c r="D211" s="240" t="s">
        <v>217</v>
      </c>
      <c r="E211" s="257" t="s">
        <v>19</v>
      </c>
      <c r="F211" s="258" t="s">
        <v>408</v>
      </c>
      <c r="G211" s="256"/>
      <c r="H211" s="259">
        <v>79040</v>
      </c>
      <c r="I211" s="260"/>
      <c r="J211" s="256"/>
      <c r="K211" s="256"/>
      <c r="L211" s="261"/>
      <c r="M211" s="262"/>
      <c r="N211" s="263"/>
      <c r="O211" s="263"/>
      <c r="P211" s="263"/>
      <c r="Q211" s="263"/>
      <c r="R211" s="263"/>
      <c r="S211" s="263"/>
      <c r="T211" s="264"/>
      <c r="U211" s="14"/>
      <c r="V211" s="14"/>
      <c r="W211" s="14"/>
      <c r="X211" s="14"/>
      <c r="Y211" s="14"/>
      <c r="Z211" s="14"/>
      <c r="AA211" s="14"/>
      <c r="AB211" s="14"/>
      <c r="AC211" s="14"/>
      <c r="AD211" s="14"/>
      <c r="AE211" s="14"/>
      <c r="AT211" s="265" t="s">
        <v>217</v>
      </c>
      <c r="AU211" s="265" t="s">
        <v>83</v>
      </c>
      <c r="AV211" s="14" t="s">
        <v>83</v>
      </c>
      <c r="AW211" s="14" t="s">
        <v>35</v>
      </c>
      <c r="AX211" s="14" t="s">
        <v>81</v>
      </c>
      <c r="AY211" s="265" t="s">
        <v>204</v>
      </c>
    </row>
    <row r="212" s="2" customFormat="1" ht="66.75" customHeight="1">
      <c r="A212" s="38"/>
      <c r="B212" s="39"/>
      <c r="C212" s="227" t="s">
        <v>409</v>
      </c>
      <c r="D212" s="227" t="s">
        <v>207</v>
      </c>
      <c r="E212" s="228" t="s">
        <v>410</v>
      </c>
      <c r="F212" s="229" t="s">
        <v>411</v>
      </c>
      <c r="G212" s="230" t="s">
        <v>250</v>
      </c>
      <c r="H212" s="231">
        <v>0.18099999999999999</v>
      </c>
      <c r="I212" s="232"/>
      <c r="J212" s="233">
        <f>ROUND(I212*H212,2)</f>
        <v>0</v>
      </c>
      <c r="K212" s="229" t="s">
        <v>211</v>
      </c>
      <c r="L212" s="44"/>
      <c r="M212" s="234" t="s">
        <v>19</v>
      </c>
      <c r="N212" s="235" t="s">
        <v>45</v>
      </c>
      <c r="O212" s="84"/>
      <c r="P212" s="236">
        <f>O212*H212</f>
        <v>0</v>
      </c>
      <c r="Q212" s="236">
        <v>0</v>
      </c>
      <c r="R212" s="236">
        <f>Q212*H212</f>
        <v>0</v>
      </c>
      <c r="S212" s="236">
        <v>0</v>
      </c>
      <c r="T212" s="237">
        <f>S212*H212</f>
        <v>0</v>
      </c>
      <c r="U212" s="38"/>
      <c r="V212" s="38"/>
      <c r="W212" s="38"/>
      <c r="X212" s="38"/>
      <c r="Y212" s="38"/>
      <c r="Z212" s="38"/>
      <c r="AA212" s="38"/>
      <c r="AB212" s="38"/>
      <c r="AC212" s="38"/>
      <c r="AD212" s="38"/>
      <c r="AE212" s="38"/>
      <c r="AR212" s="238" t="s">
        <v>104</v>
      </c>
      <c r="AT212" s="238" t="s">
        <v>207</v>
      </c>
      <c r="AU212" s="238" t="s">
        <v>83</v>
      </c>
      <c r="AY212" s="17" t="s">
        <v>204</v>
      </c>
      <c r="BE212" s="239">
        <f>IF(N212="základní",J212,0)</f>
        <v>0</v>
      </c>
      <c r="BF212" s="239">
        <f>IF(N212="snížená",J212,0)</f>
        <v>0</v>
      </c>
      <c r="BG212" s="239">
        <f>IF(N212="zákl. přenesená",J212,0)</f>
        <v>0</v>
      </c>
      <c r="BH212" s="239">
        <f>IF(N212="sníž. přenesená",J212,0)</f>
        <v>0</v>
      </c>
      <c r="BI212" s="239">
        <f>IF(N212="nulová",J212,0)</f>
        <v>0</v>
      </c>
      <c r="BJ212" s="17" t="s">
        <v>81</v>
      </c>
      <c r="BK212" s="239">
        <f>ROUND(I212*H212,2)</f>
        <v>0</v>
      </c>
      <c r="BL212" s="17" t="s">
        <v>104</v>
      </c>
      <c r="BM212" s="238" t="s">
        <v>412</v>
      </c>
    </row>
    <row r="213" s="2" customFormat="1">
      <c r="A213" s="38"/>
      <c r="B213" s="39"/>
      <c r="C213" s="40"/>
      <c r="D213" s="240" t="s">
        <v>213</v>
      </c>
      <c r="E213" s="40"/>
      <c r="F213" s="241" t="s">
        <v>413</v>
      </c>
      <c r="G213" s="40"/>
      <c r="H213" s="40"/>
      <c r="I213" s="147"/>
      <c r="J213" s="40"/>
      <c r="K213" s="40"/>
      <c r="L213" s="44"/>
      <c r="M213" s="242"/>
      <c r="N213" s="243"/>
      <c r="O213" s="84"/>
      <c r="P213" s="84"/>
      <c r="Q213" s="84"/>
      <c r="R213" s="84"/>
      <c r="S213" s="84"/>
      <c r="T213" s="85"/>
      <c r="U213" s="38"/>
      <c r="V213" s="38"/>
      <c r="W213" s="38"/>
      <c r="X213" s="38"/>
      <c r="Y213" s="38"/>
      <c r="Z213" s="38"/>
      <c r="AA213" s="38"/>
      <c r="AB213" s="38"/>
      <c r="AC213" s="38"/>
      <c r="AD213" s="38"/>
      <c r="AE213" s="38"/>
      <c r="AT213" s="17" t="s">
        <v>213</v>
      </c>
      <c r="AU213" s="17" t="s">
        <v>83</v>
      </c>
    </row>
    <row r="214" s="2" customFormat="1">
      <c r="A214" s="38"/>
      <c r="B214" s="39"/>
      <c r="C214" s="40"/>
      <c r="D214" s="240" t="s">
        <v>240</v>
      </c>
      <c r="E214" s="40"/>
      <c r="F214" s="244" t="s">
        <v>280</v>
      </c>
      <c r="G214" s="40"/>
      <c r="H214" s="40"/>
      <c r="I214" s="147"/>
      <c r="J214" s="40"/>
      <c r="K214" s="40"/>
      <c r="L214" s="44"/>
      <c r="M214" s="242"/>
      <c r="N214" s="243"/>
      <c r="O214" s="84"/>
      <c r="P214" s="84"/>
      <c r="Q214" s="84"/>
      <c r="R214" s="84"/>
      <c r="S214" s="84"/>
      <c r="T214" s="85"/>
      <c r="U214" s="38"/>
      <c r="V214" s="38"/>
      <c r="W214" s="38"/>
      <c r="X214" s="38"/>
      <c r="Y214" s="38"/>
      <c r="Z214" s="38"/>
      <c r="AA214" s="38"/>
      <c r="AB214" s="38"/>
      <c r="AC214" s="38"/>
      <c r="AD214" s="38"/>
      <c r="AE214" s="38"/>
      <c r="AT214" s="17" t="s">
        <v>240</v>
      </c>
      <c r="AU214" s="17" t="s">
        <v>83</v>
      </c>
    </row>
    <row r="215" s="13" customFormat="1">
      <c r="A215" s="13"/>
      <c r="B215" s="245"/>
      <c r="C215" s="246"/>
      <c r="D215" s="240" t="s">
        <v>217</v>
      </c>
      <c r="E215" s="247" t="s">
        <v>19</v>
      </c>
      <c r="F215" s="248" t="s">
        <v>414</v>
      </c>
      <c r="G215" s="246"/>
      <c r="H215" s="247" t="s">
        <v>19</v>
      </c>
      <c r="I215" s="249"/>
      <c r="J215" s="246"/>
      <c r="K215" s="246"/>
      <c r="L215" s="250"/>
      <c r="M215" s="251"/>
      <c r="N215" s="252"/>
      <c r="O215" s="252"/>
      <c r="P215" s="252"/>
      <c r="Q215" s="252"/>
      <c r="R215" s="252"/>
      <c r="S215" s="252"/>
      <c r="T215" s="253"/>
      <c r="U215" s="13"/>
      <c r="V215" s="13"/>
      <c r="W215" s="13"/>
      <c r="X215" s="13"/>
      <c r="Y215" s="13"/>
      <c r="Z215" s="13"/>
      <c r="AA215" s="13"/>
      <c r="AB215" s="13"/>
      <c r="AC215" s="13"/>
      <c r="AD215" s="13"/>
      <c r="AE215" s="13"/>
      <c r="AT215" s="254" t="s">
        <v>217</v>
      </c>
      <c r="AU215" s="254" t="s">
        <v>83</v>
      </c>
      <c r="AV215" s="13" t="s">
        <v>81</v>
      </c>
      <c r="AW215" s="13" t="s">
        <v>35</v>
      </c>
      <c r="AX215" s="13" t="s">
        <v>74</v>
      </c>
      <c r="AY215" s="254" t="s">
        <v>204</v>
      </c>
    </row>
    <row r="216" s="14" customFormat="1">
      <c r="A216" s="14"/>
      <c r="B216" s="255"/>
      <c r="C216" s="256"/>
      <c r="D216" s="240" t="s">
        <v>217</v>
      </c>
      <c r="E216" s="257" t="s">
        <v>19</v>
      </c>
      <c r="F216" s="258" t="s">
        <v>415</v>
      </c>
      <c r="G216" s="256"/>
      <c r="H216" s="259">
        <v>0.18099999999999999</v>
      </c>
      <c r="I216" s="260"/>
      <c r="J216" s="256"/>
      <c r="K216" s="256"/>
      <c r="L216" s="261"/>
      <c r="M216" s="262"/>
      <c r="N216" s="263"/>
      <c r="O216" s="263"/>
      <c r="P216" s="263"/>
      <c r="Q216" s="263"/>
      <c r="R216" s="263"/>
      <c r="S216" s="263"/>
      <c r="T216" s="264"/>
      <c r="U216" s="14"/>
      <c r="V216" s="14"/>
      <c r="W216" s="14"/>
      <c r="X216" s="14"/>
      <c r="Y216" s="14"/>
      <c r="Z216" s="14"/>
      <c r="AA216" s="14"/>
      <c r="AB216" s="14"/>
      <c r="AC216" s="14"/>
      <c r="AD216" s="14"/>
      <c r="AE216" s="14"/>
      <c r="AT216" s="265" t="s">
        <v>217</v>
      </c>
      <c r="AU216" s="265" t="s">
        <v>83</v>
      </c>
      <c r="AV216" s="14" t="s">
        <v>83</v>
      </c>
      <c r="AW216" s="14" t="s">
        <v>35</v>
      </c>
      <c r="AX216" s="14" t="s">
        <v>81</v>
      </c>
      <c r="AY216" s="265" t="s">
        <v>204</v>
      </c>
    </row>
    <row r="217" s="2" customFormat="1" ht="66.75" customHeight="1">
      <c r="A217" s="38"/>
      <c r="B217" s="39"/>
      <c r="C217" s="227" t="s">
        <v>416</v>
      </c>
      <c r="D217" s="227" t="s">
        <v>207</v>
      </c>
      <c r="E217" s="228" t="s">
        <v>417</v>
      </c>
      <c r="F217" s="229" t="s">
        <v>418</v>
      </c>
      <c r="G217" s="230" t="s">
        <v>250</v>
      </c>
      <c r="H217" s="231">
        <v>1681.7480000000001</v>
      </c>
      <c r="I217" s="232"/>
      <c r="J217" s="233">
        <f>ROUND(I217*H217,2)</f>
        <v>0</v>
      </c>
      <c r="K217" s="229" t="s">
        <v>211</v>
      </c>
      <c r="L217" s="44"/>
      <c r="M217" s="234" t="s">
        <v>19</v>
      </c>
      <c r="N217" s="235" t="s">
        <v>45</v>
      </c>
      <c r="O217" s="84"/>
      <c r="P217" s="236">
        <f>O217*H217</f>
        <v>0</v>
      </c>
      <c r="Q217" s="236">
        <v>0</v>
      </c>
      <c r="R217" s="236">
        <f>Q217*H217</f>
        <v>0</v>
      </c>
      <c r="S217" s="236">
        <v>0</v>
      </c>
      <c r="T217" s="237">
        <f>S217*H217</f>
        <v>0</v>
      </c>
      <c r="U217" s="38"/>
      <c r="V217" s="38"/>
      <c r="W217" s="38"/>
      <c r="X217" s="38"/>
      <c r="Y217" s="38"/>
      <c r="Z217" s="38"/>
      <c r="AA217" s="38"/>
      <c r="AB217" s="38"/>
      <c r="AC217" s="38"/>
      <c r="AD217" s="38"/>
      <c r="AE217" s="38"/>
      <c r="AR217" s="238" t="s">
        <v>104</v>
      </c>
      <c r="AT217" s="238" t="s">
        <v>207</v>
      </c>
      <c r="AU217" s="238" t="s">
        <v>83</v>
      </c>
      <c r="AY217" s="17" t="s">
        <v>204</v>
      </c>
      <c r="BE217" s="239">
        <f>IF(N217="základní",J217,0)</f>
        <v>0</v>
      </c>
      <c r="BF217" s="239">
        <f>IF(N217="snížená",J217,0)</f>
        <v>0</v>
      </c>
      <c r="BG217" s="239">
        <f>IF(N217="zákl. přenesená",J217,0)</f>
        <v>0</v>
      </c>
      <c r="BH217" s="239">
        <f>IF(N217="sníž. přenesená",J217,0)</f>
        <v>0</v>
      </c>
      <c r="BI217" s="239">
        <f>IF(N217="nulová",J217,0)</f>
        <v>0</v>
      </c>
      <c r="BJ217" s="17" t="s">
        <v>81</v>
      </c>
      <c r="BK217" s="239">
        <f>ROUND(I217*H217,2)</f>
        <v>0</v>
      </c>
      <c r="BL217" s="17" t="s">
        <v>104</v>
      </c>
      <c r="BM217" s="238" t="s">
        <v>419</v>
      </c>
    </row>
    <row r="218" s="2" customFormat="1">
      <c r="A218" s="38"/>
      <c r="B218" s="39"/>
      <c r="C218" s="40"/>
      <c r="D218" s="240" t="s">
        <v>213</v>
      </c>
      <c r="E218" s="40"/>
      <c r="F218" s="241" t="s">
        <v>420</v>
      </c>
      <c r="G218" s="40"/>
      <c r="H218" s="40"/>
      <c r="I218" s="147"/>
      <c r="J218" s="40"/>
      <c r="K218" s="40"/>
      <c r="L218" s="44"/>
      <c r="M218" s="242"/>
      <c r="N218" s="243"/>
      <c r="O218" s="84"/>
      <c r="P218" s="84"/>
      <c r="Q218" s="84"/>
      <c r="R218" s="84"/>
      <c r="S218" s="84"/>
      <c r="T218" s="85"/>
      <c r="U218" s="38"/>
      <c r="V218" s="38"/>
      <c r="W218" s="38"/>
      <c r="X218" s="38"/>
      <c r="Y218" s="38"/>
      <c r="Z218" s="38"/>
      <c r="AA218" s="38"/>
      <c r="AB218" s="38"/>
      <c r="AC218" s="38"/>
      <c r="AD218" s="38"/>
      <c r="AE218" s="38"/>
      <c r="AT218" s="17" t="s">
        <v>213</v>
      </c>
      <c r="AU218" s="17" t="s">
        <v>83</v>
      </c>
    </row>
    <row r="219" s="2" customFormat="1">
      <c r="A219" s="38"/>
      <c r="B219" s="39"/>
      <c r="C219" s="40"/>
      <c r="D219" s="240" t="s">
        <v>240</v>
      </c>
      <c r="E219" s="40"/>
      <c r="F219" s="244" t="s">
        <v>280</v>
      </c>
      <c r="G219" s="40"/>
      <c r="H219" s="40"/>
      <c r="I219" s="147"/>
      <c r="J219" s="40"/>
      <c r="K219" s="40"/>
      <c r="L219" s="44"/>
      <c r="M219" s="242"/>
      <c r="N219" s="243"/>
      <c r="O219" s="84"/>
      <c r="P219" s="84"/>
      <c r="Q219" s="84"/>
      <c r="R219" s="84"/>
      <c r="S219" s="84"/>
      <c r="T219" s="85"/>
      <c r="U219" s="38"/>
      <c r="V219" s="38"/>
      <c r="W219" s="38"/>
      <c r="X219" s="38"/>
      <c r="Y219" s="38"/>
      <c r="Z219" s="38"/>
      <c r="AA219" s="38"/>
      <c r="AB219" s="38"/>
      <c r="AC219" s="38"/>
      <c r="AD219" s="38"/>
      <c r="AE219" s="38"/>
      <c r="AT219" s="17" t="s">
        <v>240</v>
      </c>
      <c r="AU219" s="17" t="s">
        <v>83</v>
      </c>
    </row>
    <row r="220" s="13" customFormat="1">
      <c r="A220" s="13"/>
      <c r="B220" s="245"/>
      <c r="C220" s="246"/>
      <c r="D220" s="240" t="s">
        <v>217</v>
      </c>
      <c r="E220" s="247" t="s">
        <v>19</v>
      </c>
      <c r="F220" s="248" t="s">
        <v>421</v>
      </c>
      <c r="G220" s="246"/>
      <c r="H220" s="247" t="s">
        <v>19</v>
      </c>
      <c r="I220" s="249"/>
      <c r="J220" s="246"/>
      <c r="K220" s="246"/>
      <c r="L220" s="250"/>
      <c r="M220" s="251"/>
      <c r="N220" s="252"/>
      <c r="O220" s="252"/>
      <c r="P220" s="252"/>
      <c r="Q220" s="252"/>
      <c r="R220" s="252"/>
      <c r="S220" s="252"/>
      <c r="T220" s="253"/>
      <c r="U220" s="13"/>
      <c r="V220" s="13"/>
      <c r="W220" s="13"/>
      <c r="X220" s="13"/>
      <c r="Y220" s="13"/>
      <c r="Z220" s="13"/>
      <c r="AA220" s="13"/>
      <c r="AB220" s="13"/>
      <c r="AC220" s="13"/>
      <c r="AD220" s="13"/>
      <c r="AE220" s="13"/>
      <c r="AT220" s="254" t="s">
        <v>217</v>
      </c>
      <c r="AU220" s="254" t="s">
        <v>83</v>
      </c>
      <c r="AV220" s="13" t="s">
        <v>81</v>
      </c>
      <c r="AW220" s="13" t="s">
        <v>35</v>
      </c>
      <c r="AX220" s="13" t="s">
        <v>74</v>
      </c>
      <c r="AY220" s="254" t="s">
        <v>204</v>
      </c>
    </row>
    <row r="221" s="14" customFormat="1">
      <c r="A221" s="14"/>
      <c r="B221" s="255"/>
      <c r="C221" s="256"/>
      <c r="D221" s="240" t="s">
        <v>217</v>
      </c>
      <c r="E221" s="257" t="s">
        <v>19</v>
      </c>
      <c r="F221" s="258" t="s">
        <v>257</v>
      </c>
      <c r="G221" s="256"/>
      <c r="H221" s="259">
        <v>1382.848</v>
      </c>
      <c r="I221" s="260"/>
      <c r="J221" s="256"/>
      <c r="K221" s="256"/>
      <c r="L221" s="261"/>
      <c r="M221" s="262"/>
      <c r="N221" s="263"/>
      <c r="O221" s="263"/>
      <c r="P221" s="263"/>
      <c r="Q221" s="263"/>
      <c r="R221" s="263"/>
      <c r="S221" s="263"/>
      <c r="T221" s="264"/>
      <c r="U221" s="14"/>
      <c r="V221" s="14"/>
      <c r="W221" s="14"/>
      <c r="X221" s="14"/>
      <c r="Y221" s="14"/>
      <c r="Z221" s="14"/>
      <c r="AA221" s="14"/>
      <c r="AB221" s="14"/>
      <c r="AC221" s="14"/>
      <c r="AD221" s="14"/>
      <c r="AE221" s="14"/>
      <c r="AT221" s="265" t="s">
        <v>217</v>
      </c>
      <c r="AU221" s="265" t="s">
        <v>83</v>
      </c>
      <c r="AV221" s="14" t="s">
        <v>83</v>
      </c>
      <c r="AW221" s="14" t="s">
        <v>35</v>
      </c>
      <c r="AX221" s="14" t="s">
        <v>74</v>
      </c>
      <c r="AY221" s="265" t="s">
        <v>204</v>
      </c>
    </row>
    <row r="222" s="13" customFormat="1">
      <c r="A222" s="13"/>
      <c r="B222" s="245"/>
      <c r="C222" s="246"/>
      <c r="D222" s="240" t="s">
        <v>217</v>
      </c>
      <c r="E222" s="247" t="s">
        <v>19</v>
      </c>
      <c r="F222" s="248" t="s">
        <v>422</v>
      </c>
      <c r="G222" s="246"/>
      <c r="H222" s="247" t="s">
        <v>19</v>
      </c>
      <c r="I222" s="249"/>
      <c r="J222" s="246"/>
      <c r="K222" s="246"/>
      <c r="L222" s="250"/>
      <c r="M222" s="251"/>
      <c r="N222" s="252"/>
      <c r="O222" s="252"/>
      <c r="P222" s="252"/>
      <c r="Q222" s="252"/>
      <c r="R222" s="252"/>
      <c r="S222" s="252"/>
      <c r="T222" s="253"/>
      <c r="U222" s="13"/>
      <c r="V222" s="13"/>
      <c r="W222" s="13"/>
      <c r="X222" s="13"/>
      <c r="Y222" s="13"/>
      <c r="Z222" s="13"/>
      <c r="AA222" s="13"/>
      <c r="AB222" s="13"/>
      <c r="AC222" s="13"/>
      <c r="AD222" s="13"/>
      <c r="AE222" s="13"/>
      <c r="AT222" s="254" t="s">
        <v>217</v>
      </c>
      <c r="AU222" s="254" t="s">
        <v>83</v>
      </c>
      <c r="AV222" s="13" t="s">
        <v>81</v>
      </c>
      <c r="AW222" s="13" t="s">
        <v>35</v>
      </c>
      <c r="AX222" s="13" t="s">
        <v>74</v>
      </c>
      <c r="AY222" s="254" t="s">
        <v>204</v>
      </c>
    </row>
    <row r="223" s="14" customFormat="1">
      <c r="A223" s="14"/>
      <c r="B223" s="255"/>
      <c r="C223" s="256"/>
      <c r="D223" s="240" t="s">
        <v>217</v>
      </c>
      <c r="E223" s="257" t="s">
        <v>19</v>
      </c>
      <c r="F223" s="258" t="s">
        <v>423</v>
      </c>
      <c r="G223" s="256"/>
      <c r="H223" s="259">
        <v>298.89999999999998</v>
      </c>
      <c r="I223" s="260"/>
      <c r="J223" s="256"/>
      <c r="K223" s="256"/>
      <c r="L223" s="261"/>
      <c r="M223" s="262"/>
      <c r="N223" s="263"/>
      <c r="O223" s="263"/>
      <c r="P223" s="263"/>
      <c r="Q223" s="263"/>
      <c r="R223" s="263"/>
      <c r="S223" s="263"/>
      <c r="T223" s="264"/>
      <c r="U223" s="14"/>
      <c r="V223" s="14"/>
      <c r="W223" s="14"/>
      <c r="X223" s="14"/>
      <c r="Y223" s="14"/>
      <c r="Z223" s="14"/>
      <c r="AA223" s="14"/>
      <c r="AB223" s="14"/>
      <c r="AC223" s="14"/>
      <c r="AD223" s="14"/>
      <c r="AE223" s="14"/>
      <c r="AT223" s="265" t="s">
        <v>217</v>
      </c>
      <c r="AU223" s="265" t="s">
        <v>83</v>
      </c>
      <c r="AV223" s="14" t="s">
        <v>83</v>
      </c>
      <c r="AW223" s="14" t="s">
        <v>35</v>
      </c>
      <c r="AX223" s="14" t="s">
        <v>74</v>
      </c>
      <c r="AY223" s="265" t="s">
        <v>204</v>
      </c>
    </row>
    <row r="224" s="15" customFormat="1">
      <c r="A224" s="15"/>
      <c r="B224" s="266"/>
      <c r="C224" s="267"/>
      <c r="D224" s="240" t="s">
        <v>217</v>
      </c>
      <c r="E224" s="268" t="s">
        <v>19</v>
      </c>
      <c r="F224" s="269" t="s">
        <v>268</v>
      </c>
      <c r="G224" s="267"/>
      <c r="H224" s="270">
        <v>1681.7480000000001</v>
      </c>
      <c r="I224" s="271"/>
      <c r="J224" s="267"/>
      <c r="K224" s="267"/>
      <c r="L224" s="272"/>
      <c r="M224" s="273"/>
      <c r="N224" s="274"/>
      <c r="O224" s="274"/>
      <c r="P224" s="274"/>
      <c r="Q224" s="274"/>
      <c r="R224" s="274"/>
      <c r="S224" s="274"/>
      <c r="T224" s="275"/>
      <c r="U224" s="15"/>
      <c r="V224" s="15"/>
      <c r="W224" s="15"/>
      <c r="X224" s="15"/>
      <c r="Y224" s="15"/>
      <c r="Z224" s="15"/>
      <c r="AA224" s="15"/>
      <c r="AB224" s="15"/>
      <c r="AC224" s="15"/>
      <c r="AD224" s="15"/>
      <c r="AE224" s="15"/>
      <c r="AT224" s="276" t="s">
        <v>217</v>
      </c>
      <c r="AU224" s="276" t="s">
        <v>83</v>
      </c>
      <c r="AV224" s="15" t="s">
        <v>104</v>
      </c>
      <c r="AW224" s="15" t="s">
        <v>35</v>
      </c>
      <c r="AX224" s="15" t="s">
        <v>81</v>
      </c>
      <c r="AY224" s="276" t="s">
        <v>204</v>
      </c>
    </row>
    <row r="225" s="2" customFormat="1" ht="66.75" customHeight="1">
      <c r="A225" s="38"/>
      <c r="B225" s="39"/>
      <c r="C225" s="227" t="s">
        <v>424</v>
      </c>
      <c r="D225" s="227" t="s">
        <v>207</v>
      </c>
      <c r="E225" s="228" t="s">
        <v>425</v>
      </c>
      <c r="F225" s="229" t="s">
        <v>426</v>
      </c>
      <c r="G225" s="230" t="s">
        <v>250</v>
      </c>
      <c r="H225" s="231">
        <v>133</v>
      </c>
      <c r="I225" s="232"/>
      <c r="J225" s="233">
        <f>ROUND(I225*H225,2)</f>
        <v>0</v>
      </c>
      <c r="K225" s="229" t="s">
        <v>211</v>
      </c>
      <c r="L225" s="44"/>
      <c r="M225" s="234" t="s">
        <v>19</v>
      </c>
      <c r="N225" s="235" t="s">
        <v>45</v>
      </c>
      <c r="O225" s="84"/>
      <c r="P225" s="236">
        <f>O225*H225</f>
        <v>0</v>
      </c>
      <c r="Q225" s="236">
        <v>0</v>
      </c>
      <c r="R225" s="236">
        <f>Q225*H225</f>
        <v>0</v>
      </c>
      <c r="S225" s="236">
        <v>0</v>
      </c>
      <c r="T225" s="237">
        <f>S225*H225</f>
        <v>0</v>
      </c>
      <c r="U225" s="38"/>
      <c r="V225" s="38"/>
      <c r="W225" s="38"/>
      <c r="X225" s="38"/>
      <c r="Y225" s="38"/>
      <c r="Z225" s="38"/>
      <c r="AA225" s="38"/>
      <c r="AB225" s="38"/>
      <c r="AC225" s="38"/>
      <c r="AD225" s="38"/>
      <c r="AE225" s="38"/>
      <c r="AR225" s="238" t="s">
        <v>104</v>
      </c>
      <c r="AT225" s="238" t="s">
        <v>207</v>
      </c>
      <c r="AU225" s="238" t="s">
        <v>83</v>
      </c>
      <c r="AY225" s="17" t="s">
        <v>204</v>
      </c>
      <c r="BE225" s="239">
        <f>IF(N225="základní",J225,0)</f>
        <v>0</v>
      </c>
      <c r="BF225" s="239">
        <f>IF(N225="snížená",J225,0)</f>
        <v>0</v>
      </c>
      <c r="BG225" s="239">
        <f>IF(N225="zákl. přenesená",J225,0)</f>
        <v>0</v>
      </c>
      <c r="BH225" s="239">
        <f>IF(N225="sníž. přenesená",J225,0)</f>
        <v>0</v>
      </c>
      <c r="BI225" s="239">
        <f>IF(N225="nulová",J225,0)</f>
        <v>0</v>
      </c>
      <c r="BJ225" s="17" t="s">
        <v>81</v>
      </c>
      <c r="BK225" s="239">
        <f>ROUND(I225*H225,2)</f>
        <v>0</v>
      </c>
      <c r="BL225" s="17" t="s">
        <v>104</v>
      </c>
      <c r="BM225" s="238" t="s">
        <v>427</v>
      </c>
    </row>
    <row r="226" s="2" customFormat="1">
      <c r="A226" s="38"/>
      <c r="B226" s="39"/>
      <c r="C226" s="40"/>
      <c r="D226" s="240" t="s">
        <v>213</v>
      </c>
      <c r="E226" s="40"/>
      <c r="F226" s="241" t="s">
        <v>428</v>
      </c>
      <c r="G226" s="40"/>
      <c r="H226" s="40"/>
      <c r="I226" s="147"/>
      <c r="J226" s="40"/>
      <c r="K226" s="40"/>
      <c r="L226" s="44"/>
      <c r="M226" s="242"/>
      <c r="N226" s="243"/>
      <c r="O226" s="84"/>
      <c r="P226" s="84"/>
      <c r="Q226" s="84"/>
      <c r="R226" s="84"/>
      <c r="S226" s="84"/>
      <c r="T226" s="85"/>
      <c r="U226" s="38"/>
      <c r="V226" s="38"/>
      <c r="W226" s="38"/>
      <c r="X226" s="38"/>
      <c r="Y226" s="38"/>
      <c r="Z226" s="38"/>
      <c r="AA226" s="38"/>
      <c r="AB226" s="38"/>
      <c r="AC226" s="38"/>
      <c r="AD226" s="38"/>
      <c r="AE226" s="38"/>
      <c r="AT226" s="17" t="s">
        <v>213</v>
      </c>
      <c r="AU226" s="17" t="s">
        <v>83</v>
      </c>
    </row>
    <row r="227" s="2" customFormat="1">
      <c r="A227" s="38"/>
      <c r="B227" s="39"/>
      <c r="C227" s="40"/>
      <c r="D227" s="240" t="s">
        <v>215</v>
      </c>
      <c r="E227" s="40"/>
      <c r="F227" s="244" t="s">
        <v>429</v>
      </c>
      <c r="G227" s="40"/>
      <c r="H227" s="40"/>
      <c r="I227" s="147"/>
      <c r="J227" s="40"/>
      <c r="K227" s="40"/>
      <c r="L227" s="44"/>
      <c r="M227" s="242"/>
      <c r="N227" s="243"/>
      <c r="O227" s="84"/>
      <c r="P227" s="84"/>
      <c r="Q227" s="84"/>
      <c r="R227" s="84"/>
      <c r="S227" s="84"/>
      <c r="T227" s="85"/>
      <c r="U227" s="38"/>
      <c r="V227" s="38"/>
      <c r="W227" s="38"/>
      <c r="X227" s="38"/>
      <c r="Y227" s="38"/>
      <c r="Z227" s="38"/>
      <c r="AA227" s="38"/>
      <c r="AB227" s="38"/>
      <c r="AC227" s="38"/>
      <c r="AD227" s="38"/>
      <c r="AE227" s="38"/>
      <c r="AT227" s="17" t="s">
        <v>215</v>
      </c>
      <c r="AU227" s="17" t="s">
        <v>83</v>
      </c>
    </row>
    <row r="228" s="13" customFormat="1">
      <c r="A228" s="13"/>
      <c r="B228" s="245"/>
      <c r="C228" s="246"/>
      <c r="D228" s="240" t="s">
        <v>217</v>
      </c>
      <c r="E228" s="247" t="s">
        <v>19</v>
      </c>
      <c r="F228" s="248" t="s">
        <v>430</v>
      </c>
      <c r="G228" s="246"/>
      <c r="H228" s="247" t="s">
        <v>19</v>
      </c>
      <c r="I228" s="249"/>
      <c r="J228" s="246"/>
      <c r="K228" s="246"/>
      <c r="L228" s="250"/>
      <c r="M228" s="251"/>
      <c r="N228" s="252"/>
      <c r="O228" s="252"/>
      <c r="P228" s="252"/>
      <c r="Q228" s="252"/>
      <c r="R228" s="252"/>
      <c r="S228" s="252"/>
      <c r="T228" s="253"/>
      <c r="U228" s="13"/>
      <c r="V228" s="13"/>
      <c r="W228" s="13"/>
      <c r="X228" s="13"/>
      <c r="Y228" s="13"/>
      <c r="Z228" s="13"/>
      <c r="AA228" s="13"/>
      <c r="AB228" s="13"/>
      <c r="AC228" s="13"/>
      <c r="AD228" s="13"/>
      <c r="AE228" s="13"/>
      <c r="AT228" s="254" t="s">
        <v>217</v>
      </c>
      <c r="AU228" s="254" t="s">
        <v>83</v>
      </c>
      <c r="AV228" s="13" t="s">
        <v>81</v>
      </c>
      <c r="AW228" s="13" t="s">
        <v>35</v>
      </c>
      <c r="AX228" s="13" t="s">
        <v>74</v>
      </c>
      <c r="AY228" s="254" t="s">
        <v>204</v>
      </c>
    </row>
    <row r="229" s="14" customFormat="1">
      <c r="A229" s="14"/>
      <c r="B229" s="255"/>
      <c r="C229" s="256"/>
      <c r="D229" s="240" t="s">
        <v>217</v>
      </c>
      <c r="E229" s="257" t="s">
        <v>19</v>
      </c>
      <c r="F229" s="258" t="s">
        <v>431</v>
      </c>
      <c r="G229" s="256"/>
      <c r="H229" s="259">
        <v>133</v>
      </c>
      <c r="I229" s="260"/>
      <c r="J229" s="256"/>
      <c r="K229" s="256"/>
      <c r="L229" s="261"/>
      <c r="M229" s="262"/>
      <c r="N229" s="263"/>
      <c r="O229" s="263"/>
      <c r="P229" s="263"/>
      <c r="Q229" s="263"/>
      <c r="R229" s="263"/>
      <c r="S229" s="263"/>
      <c r="T229" s="264"/>
      <c r="U229" s="14"/>
      <c r="V229" s="14"/>
      <c r="W229" s="14"/>
      <c r="X229" s="14"/>
      <c r="Y229" s="14"/>
      <c r="Z229" s="14"/>
      <c r="AA229" s="14"/>
      <c r="AB229" s="14"/>
      <c r="AC229" s="14"/>
      <c r="AD229" s="14"/>
      <c r="AE229" s="14"/>
      <c r="AT229" s="265" t="s">
        <v>217</v>
      </c>
      <c r="AU229" s="265" t="s">
        <v>83</v>
      </c>
      <c r="AV229" s="14" t="s">
        <v>83</v>
      </c>
      <c r="AW229" s="14" t="s">
        <v>35</v>
      </c>
      <c r="AX229" s="14" t="s">
        <v>81</v>
      </c>
      <c r="AY229" s="265" t="s">
        <v>204</v>
      </c>
    </row>
    <row r="230" s="2" customFormat="1" ht="21.75" customHeight="1">
      <c r="A230" s="38"/>
      <c r="B230" s="39"/>
      <c r="C230" s="227" t="s">
        <v>432</v>
      </c>
      <c r="D230" s="227" t="s">
        <v>207</v>
      </c>
      <c r="E230" s="228" t="s">
        <v>433</v>
      </c>
      <c r="F230" s="229" t="s">
        <v>434</v>
      </c>
      <c r="G230" s="230" t="s">
        <v>250</v>
      </c>
      <c r="H230" s="231">
        <v>5040</v>
      </c>
      <c r="I230" s="232"/>
      <c r="J230" s="233">
        <f>ROUND(I230*H230,2)</f>
        <v>0</v>
      </c>
      <c r="K230" s="229" t="s">
        <v>211</v>
      </c>
      <c r="L230" s="44"/>
      <c r="M230" s="234" t="s">
        <v>19</v>
      </c>
      <c r="N230" s="235" t="s">
        <v>45</v>
      </c>
      <c r="O230" s="84"/>
      <c r="P230" s="236">
        <f>O230*H230</f>
        <v>0</v>
      </c>
      <c r="Q230" s="236">
        <v>0</v>
      </c>
      <c r="R230" s="236">
        <f>Q230*H230</f>
        <v>0</v>
      </c>
      <c r="S230" s="236">
        <v>0</v>
      </c>
      <c r="T230" s="237">
        <f>S230*H230</f>
        <v>0</v>
      </c>
      <c r="U230" s="38"/>
      <c r="V230" s="38"/>
      <c r="W230" s="38"/>
      <c r="X230" s="38"/>
      <c r="Y230" s="38"/>
      <c r="Z230" s="38"/>
      <c r="AA230" s="38"/>
      <c r="AB230" s="38"/>
      <c r="AC230" s="38"/>
      <c r="AD230" s="38"/>
      <c r="AE230" s="38"/>
      <c r="AR230" s="238" t="s">
        <v>104</v>
      </c>
      <c r="AT230" s="238" t="s">
        <v>207</v>
      </c>
      <c r="AU230" s="238" t="s">
        <v>83</v>
      </c>
      <c r="AY230" s="17" t="s">
        <v>204</v>
      </c>
      <c r="BE230" s="239">
        <f>IF(N230="základní",J230,0)</f>
        <v>0</v>
      </c>
      <c r="BF230" s="239">
        <f>IF(N230="snížená",J230,0)</f>
        <v>0</v>
      </c>
      <c r="BG230" s="239">
        <f>IF(N230="zákl. přenesená",J230,0)</f>
        <v>0</v>
      </c>
      <c r="BH230" s="239">
        <f>IF(N230="sníž. přenesená",J230,0)</f>
        <v>0</v>
      </c>
      <c r="BI230" s="239">
        <f>IF(N230="nulová",J230,0)</f>
        <v>0</v>
      </c>
      <c r="BJ230" s="17" t="s">
        <v>81</v>
      </c>
      <c r="BK230" s="239">
        <f>ROUND(I230*H230,2)</f>
        <v>0</v>
      </c>
      <c r="BL230" s="17" t="s">
        <v>104</v>
      </c>
      <c r="BM230" s="238" t="s">
        <v>435</v>
      </c>
    </row>
    <row r="231" s="2" customFormat="1">
      <c r="A231" s="38"/>
      <c r="B231" s="39"/>
      <c r="C231" s="40"/>
      <c r="D231" s="240" t="s">
        <v>213</v>
      </c>
      <c r="E231" s="40"/>
      <c r="F231" s="241" t="s">
        <v>436</v>
      </c>
      <c r="G231" s="40"/>
      <c r="H231" s="40"/>
      <c r="I231" s="147"/>
      <c r="J231" s="40"/>
      <c r="K231" s="40"/>
      <c r="L231" s="44"/>
      <c r="M231" s="242"/>
      <c r="N231" s="243"/>
      <c r="O231" s="84"/>
      <c r="P231" s="84"/>
      <c r="Q231" s="84"/>
      <c r="R231" s="84"/>
      <c r="S231" s="84"/>
      <c r="T231" s="85"/>
      <c r="U231" s="38"/>
      <c r="V231" s="38"/>
      <c r="W231" s="38"/>
      <c r="X231" s="38"/>
      <c r="Y231" s="38"/>
      <c r="Z231" s="38"/>
      <c r="AA231" s="38"/>
      <c r="AB231" s="38"/>
      <c r="AC231" s="38"/>
      <c r="AD231" s="38"/>
      <c r="AE231" s="38"/>
      <c r="AT231" s="17" t="s">
        <v>213</v>
      </c>
      <c r="AU231" s="17" t="s">
        <v>83</v>
      </c>
    </row>
    <row r="232" s="2" customFormat="1">
      <c r="A232" s="38"/>
      <c r="B232" s="39"/>
      <c r="C232" s="40"/>
      <c r="D232" s="240" t="s">
        <v>215</v>
      </c>
      <c r="E232" s="40"/>
      <c r="F232" s="244" t="s">
        <v>437</v>
      </c>
      <c r="G232" s="40"/>
      <c r="H232" s="40"/>
      <c r="I232" s="147"/>
      <c r="J232" s="40"/>
      <c r="K232" s="40"/>
      <c r="L232" s="44"/>
      <c r="M232" s="242"/>
      <c r="N232" s="243"/>
      <c r="O232" s="84"/>
      <c r="P232" s="84"/>
      <c r="Q232" s="84"/>
      <c r="R232" s="84"/>
      <c r="S232" s="84"/>
      <c r="T232" s="85"/>
      <c r="U232" s="38"/>
      <c r="V232" s="38"/>
      <c r="W232" s="38"/>
      <c r="X232" s="38"/>
      <c r="Y232" s="38"/>
      <c r="Z232" s="38"/>
      <c r="AA232" s="38"/>
      <c r="AB232" s="38"/>
      <c r="AC232" s="38"/>
      <c r="AD232" s="38"/>
      <c r="AE232" s="38"/>
      <c r="AT232" s="17" t="s">
        <v>215</v>
      </c>
      <c r="AU232" s="17" t="s">
        <v>83</v>
      </c>
    </row>
    <row r="233" s="14" customFormat="1">
      <c r="A233" s="14"/>
      <c r="B233" s="255"/>
      <c r="C233" s="256"/>
      <c r="D233" s="240" t="s">
        <v>217</v>
      </c>
      <c r="E233" s="257" t="s">
        <v>19</v>
      </c>
      <c r="F233" s="258" t="s">
        <v>438</v>
      </c>
      <c r="G233" s="256"/>
      <c r="H233" s="259">
        <v>5040</v>
      </c>
      <c r="I233" s="260"/>
      <c r="J233" s="256"/>
      <c r="K233" s="256"/>
      <c r="L233" s="261"/>
      <c r="M233" s="262"/>
      <c r="N233" s="263"/>
      <c r="O233" s="263"/>
      <c r="P233" s="263"/>
      <c r="Q233" s="263"/>
      <c r="R233" s="263"/>
      <c r="S233" s="263"/>
      <c r="T233" s="264"/>
      <c r="U233" s="14"/>
      <c r="V233" s="14"/>
      <c r="W233" s="14"/>
      <c r="X233" s="14"/>
      <c r="Y233" s="14"/>
      <c r="Z233" s="14"/>
      <c r="AA233" s="14"/>
      <c r="AB233" s="14"/>
      <c r="AC233" s="14"/>
      <c r="AD233" s="14"/>
      <c r="AE233" s="14"/>
      <c r="AT233" s="265" t="s">
        <v>217</v>
      </c>
      <c r="AU233" s="265" t="s">
        <v>83</v>
      </c>
      <c r="AV233" s="14" t="s">
        <v>83</v>
      </c>
      <c r="AW233" s="14" t="s">
        <v>35</v>
      </c>
      <c r="AX233" s="14" t="s">
        <v>81</v>
      </c>
      <c r="AY233" s="265" t="s">
        <v>204</v>
      </c>
    </row>
    <row r="234" s="2" customFormat="1" ht="66.75" customHeight="1">
      <c r="A234" s="38"/>
      <c r="B234" s="39"/>
      <c r="C234" s="227" t="s">
        <v>439</v>
      </c>
      <c r="D234" s="227" t="s">
        <v>207</v>
      </c>
      <c r="E234" s="228" t="s">
        <v>276</v>
      </c>
      <c r="F234" s="229" t="s">
        <v>277</v>
      </c>
      <c r="G234" s="230" t="s">
        <v>250</v>
      </c>
      <c r="H234" s="231">
        <v>5250</v>
      </c>
      <c r="I234" s="232"/>
      <c r="J234" s="233">
        <f>ROUND(I234*H234,2)</f>
        <v>0</v>
      </c>
      <c r="K234" s="229" t="s">
        <v>211</v>
      </c>
      <c r="L234" s="44"/>
      <c r="M234" s="234" t="s">
        <v>19</v>
      </c>
      <c r="N234" s="235" t="s">
        <v>45</v>
      </c>
      <c r="O234" s="84"/>
      <c r="P234" s="236">
        <f>O234*H234</f>
        <v>0</v>
      </c>
      <c r="Q234" s="236">
        <v>0</v>
      </c>
      <c r="R234" s="236">
        <f>Q234*H234</f>
        <v>0</v>
      </c>
      <c r="S234" s="236">
        <v>0</v>
      </c>
      <c r="T234" s="237">
        <f>S234*H234</f>
        <v>0</v>
      </c>
      <c r="U234" s="38"/>
      <c r="V234" s="38"/>
      <c r="W234" s="38"/>
      <c r="X234" s="38"/>
      <c r="Y234" s="38"/>
      <c r="Z234" s="38"/>
      <c r="AA234" s="38"/>
      <c r="AB234" s="38"/>
      <c r="AC234" s="38"/>
      <c r="AD234" s="38"/>
      <c r="AE234" s="38"/>
      <c r="AR234" s="238" t="s">
        <v>104</v>
      </c>
      <c r="AT234" s="238" t="s">
        <v>207</v>
      </c>
      <c r="AU234" s="238" t="s">
        <v>83</v>
      </c>
      <c r="AY234" s="17" t="s">
        <v>204</v>
      </c>
      <c r="BE234" s="239">
        <f>IF(N234="základní",J234,0)</f>
        <v>0</v>
      </c>
      <c r="BF234" s="239">
        <f>IF(N234="snížená",J234,0)</f>
        <v>0</v>
      </c>
      <c r="BG234" s="239">
        <f>IF(N234="zákl. přenesená",J234,0)</f>
        <v>0</v>
      </c>
      <c r="BH234" s="239">
        <f>IF(N234="sníž. přenesená",J234,0)</f>
        <v>0</v>
      </c>
      <c r="BI234" s="239">
        <f>IF(N234="nulová",J234,0)</f>
        <v>0</v>
      </c>
      <c r="BJ234" s="17" t="s">
        <v>81</v>
      </c>
      <c r="BK234" s="239">
        <f>ROUND(I234*H234,2)</f>
        <v>0</v>
      </c>
      <c r="BL234" s="17" t="s">
        <v>104</v>
      </c>
      <c r="BM234" s="238" t="s">
        <v>440</v>
      </c>
    </row>
    <row r="235" s="2" customFormat="1">
      <c r="A235" s="38"/>
      <c r="B235" s="39"/>
      <c r="C235" s="40"/>
      <c r="D235" s="240" t="s">
        <v>213</v>
      </c>
      <c r="E235" s="40"/>
      <c r="F235" s="241" t="s">
        <v>279</v>
      </c>
      <c r="G235" s="40"/>
      <c r="H235" s="40"/>
      <c r="I235" s="147"/>
      <c r="J235" s="40"/>
      <c r="K235" s="40"/>
      <c r="L235" s="44"/>
      <c r="M235" s="242"/>
      <c r="N235" s="243"/>
      <c r="O235" s="84"/>
      <c r="P235" s="84"/>
      <c r="Q235" s="84"/>
      <c r="R235" s="84"/>
      <c r="S235" s="84"/>
      <c r="T235" s="85"/>
      <c r="U235" s="38"/>
      <c r="V235" s="38"/>
      <c r="W235" s="38"/>
      <c r="X235" s="38"/>
      <c r="Y235" s="38"/>
      <c r="Z235" s="38"/>
      <c r="AA235" s="38"/>
      <c r="AB235" s="38"/>
      <c r="AC235" s="38"/>
      <c r="AD235" s="38"/>
      <c r="AE235" s="38"/>
      <c r="AT235" s="17" t="s">
        <v>213</v>
      </c>
      <c r="AU235" s="17" t="s">
        <v>83</v>
      </c>
    </row>
    <row r="236" s="2" customFormat="1">
      <c r="A236" s="38"/>
      <c r="B236" s="39"/>
      <c r="C236" s="40"/>
      <c r="D236" s="240" t="s">
        <v>240</v>
      </c>
      <c r="E236" s="40"/>
      <c r="F236" s="244" t="s">
        <v>280</v>
      </c>
      <c r="G236" s="40"/>
      <c r="H236" s="40"/>
      <c r="I236" s="147"/>
      <c r="J236" s="40"/>
      <c r="K236" s="40"/>
      <c r="L236" s="44"/>
      <c r="M236" s="242"/>
      <c r="N236" s="243"/>
      <c r="O236" s="84"/>
      <c r="P236" s="84"/>
      <c r="Q236" s="84"/>
      <c r="R236" s="84"/>
      <c r="S236" s="84"/>
      <c r="T236" s="85"/>
      <c r="U236" s="38"/>
      <c r="V236" s="38"/>
      <c r="W236" s="38"/>
      <c r="X236" s="38"/>
      <c r="Y236" s="38"/>
      <c r="Z236" s="38"/>
      <c r="AA236" s="38"/>
      <c r="AB236" s="38"/>
      <c r="AC236" s="38"/>
      <c r="AD236" s="38"/>
      <c r="AE236" s="38"/>
      <c r="AT236" s="17" t="s">
        <v>240</v>
      </c>
      <c r="AU236" s="17" t="s">
        <v>83</v>
      </c>
    </row>
    <row r="237" s="13" customFormat="1">
      <c r="A237" s="13"/>
      <c r="B237" s="245"/>
      <c r="C237" s="246"/>
      <c r="D237" s="240" t="s">
        <v>217</v>
      </c>
      <c r="E237" s="247" t="s">
        <v>19</v>
      </c>
      <c r="F237" s="248" t="s">
        <v>441</v>
      </c>
      <c r="G237" s="246"/>
      <c r="H237" s="247" t="s">
        <v>19</v>
      </c>
      <c r="I237" s="249"/>
      <c r="J237" s="246"/>
      <c r="K237" s="246"/>
      <c r="L237" s="250"/>
      <c r="M237" s="251"/>
      <c r="N237" s="252"/>
      <c r="O237" s="252"/>
      <c r="P237" s="252"/>
      <c r="Q237" s="252"/>
      <c r="R237" s="252"/>
      <c r="S237" s="252"/>
      <c r="T237" s="253"/>
      <c r="U237" s="13"/>
      <c r="V237" s="13"/>
      <c r="W237" s="13"/>
      <c r="X237" s="13"/>
      <c r="Y237" s="13"/>
      <c r="Z237" s="13"/>
      <c r="AA237" s="13"/>
      <c r="AB237" s="13"/>
      <c r="AC237" s="13"/>
      <c r="AD237" s="13"/>
      <c r="AE237" s="13"/>
      <c r="AT237" s="254" t="s">
        <v>217</v>
      </c>
      <c r="AU237" s="254" t="s">
        <v>83</v>
      </c>
      <c r="AV237" s="13" t="s">
        <v>81</v>
      </c>
      <c r="AW237" s="13" t="s">
        <v>35</v>
      </c>
      <c r="AX237" s="13" t="s">
        <v>74</v>
      </c>
      <c r="AY237" s="254" t="s">
        <v>204</v>
      </c>
    </row>
    <row r="238" s="14" customFormat="1">
      <c r="A238" s="14"/>
      <c r="B238" s="255"/>
      <c r="C238" s="256"/>
      <c r="D238" s="240" t="s">
        <v>217</v>
      </c>
      <c r="E238" s="257" t="s">
        <v>19</v>
      </c>
      <c r="F238" s="258" t="s">
        <v>442</v>
      </c>
      <c r="G238" s="256"/>
      <c r="H238" s="259">
        <v>5040</v>
      </c>
      <c r="I238" s="260"/>
      <c r="J238" s="256"/>
      <c r="K238" s="256"/>
      <c r="L238" s="261"/>
      <c r="M238" s="262"/>
      <c r="N238" s="263"/>
      <c r="O238" s="263"/>
      <c r="P238" s="263"/>
      <c r="Q238" s="263"/>
      <c r="R238" s="263"/>
      <c r="S238" s="263"/>
      <c r="T238" s="264"/>
      <c r="U238" s="14"/>
      <c r="V238" s="14"/>
      <c r="W238" s="14"/>
      <c r="X238" s="14"/>
      <c r="Y238" s="14"/>
      <c r="Z238" s="14"/>
      <c r="AA238" s="14"/>
      <c r="AB238" s="14"/>
      <c r="AC238" s="14"/>
      <c r="AD238" s="14"/>
      <c r="AE238" s="14"/>
      <c r="AT238" s="265" t="s">
        <v>217</v>
      </c>
      <c r="AU238" s="265" t="s">
        <v>83</v>
      </c>
      <c r="AV238" s="14" t="s">
        <v>83</v>
      </c>
      <c r="AW238" s="14" t="s">
        <v>35</v>
      </c>
      <c r="AX238" s="14" t="s">
        <v>74</v>
      </c>
      <c r="AY238" s="265" t="s">
        <v>204</v>
      </c>
    </row>
    <row r="239" s="13" customFormat="1">
      <c r="A239" s="13"/>
      <c r="B239" s="245"/>
      <c r="C239" s="246"/>
      <c r="D239" s="240" t="s">
        <v>217</v>
      </c>
      <c r="E239" s="247" t="s">
        <v>19</v>
      </c>
      <c r="F239" s="248" t="s">
        <v>443</v>
      </c>
      <c r="G239" s="246"/>
      <c r="H239" s="247" t="s">
        <v>19</v>
      </c>
      <c r="I239" s="249"/>
      <c r="J239" s="246"/>
      <c r="K239" s="246"/>
      <c r="L239" s="250"/>
      <c r="M239" s="251"/>
      <c r="N239" s="252"/>
      <c r="O239" s="252"/>
      <c r="P239" s="252"/>
      <c r="Q239" s="252"/>
      <c r="R239" s="252"/>
      <c r="S239" s="252"/>
      <c r="T239" s="253"/>
      <c r="U239" s="13"/>
      <c r="V239" s="13"/>
      <c r="W239" s="13"/>
      <c r="X239" s="13"/>
      <c r="Y239" s="13"/>
      <c r="Z239" s="13"/>
      <c r="AA239" s="13"/>
      <c r="AB239" s="13"/>
      <c r="AC239" s="13"/>
      <c r="AD239" s="13"/>
      <c r="AE239" s="13"/>
      <c r="AT239" s="254" t="s">
        <v>217</v>
      </c>
      <c r="AU239" s="254" t="s">
        <v>83</v>
      </c>
      <c r="AV239" s="13" t="s">
        <v>81</v>
      </c>
      <c r="AW239" s="13" t="s">
        <v>35</v>
      </c>
      <c r="AX239" s="13" t="s">
        <v>74</v>
      </c>
      <c r="AY239" s="254" t="s">
        <v>204</v>
      </c>
    </row>
    <row r="240" s="14" customFormat="1">
      <c r="A240" s="14"/>
      <c r="B240" s="255"/>
      <c r="C240" s="256"/>
      <c r="D240" s="240" t="s">
        <v>217</v>
      </c>
      <c r="E240" s="257" t="s">
        <v>19</v>
      </c>
      <c r="F240" s="258" t="s">
        <v>444</v>
      </c>
      <c r="G240" s="256"/>
      <c r="H240" s="259">
        <v>210</v>
      </c>
      <c r="I240" s="260"/>
      <c r="J240" s="256"/>
      <c r="K240" s="256"/>
      <c r="L240" s="261"/>
      <c r="M240" s="262"/>
      <c r="N240" s="263"/>
      <c r="O240" s="263"/>
      <c r="P240" s="263"/>
      <c r="Q240" s="263"/>
      <c r="R240" s="263"/>
      <c r="S240" s="263"/>
      <c r="T240" s="264"/>
      <c r="U240" s="14"/>
      <c r="V240" s="14"/>
      <c r="W240" s="14"/>
      <c r="X240" s="14"/>
      <c r="Y240" s="14"/>
      <c r="Z240" s="14"/>
      <c r="AA240" s="14"/>
      <c r="AB240" s="14"/>
      <c r="AC240" s="14"/>
      <c r="AD240" s="14"/>
      <c r="AE240" s="14"/>
      <c r="AT240" s="265" t="s">
        <v>217</v>
      </c>
      <c r="AU240" s="265" t="s">
        <v>83</v>
      </c>
      <c r="AV240" s="14" t="s">
        <v>83</v>
      </c>
      <c r="AW240" s="14" t="s">
        <v>35</v>
      </c>
      <c r="AX240" s="14" t="s">
        <v>74</v>
      </c>
      <c r="AY240" s="265" t="s">
        <v>204</v>
      </c>
    </row>
    <row r="241" s="15" customFormat="1">
      <c r="A241" s="15"/>
      <c r="B241" s="266"/>
      <c r="C241" s="267"/>
      <c r="D241" s="240" t="s">
        <v>217</v>
      </c>
      <c r="E241" s="268" t="s">
        <v>19</v>
      </c>
      <c r="F241" s="269" t="s">
        <v>268</v>
      </c>
      <c r="G241" s="267"/>
      <c r="H241" s="270">
        <v>5250</v>
      </c>
      <c r="I241" s="271"/>
      <c r="J241" s="267"/>
      <c r="K241" s="267"/>
      <c r="L241" s="272"/>
      <c r="M241" s="273"/>
      <c r="N241" s="274"/>
      <c r="O241" s="274"/>
      <c r="P241" s="274"/>
      <c r="Q241" s="274"/>
      <c r="R241" s="274"/>
      <c r="S241" s="274"/>
      <c r="T241" s="275"/>
      <c r="U241" s="15"/>
      <c r="V241" s="15"/>
      <c r="W241" s="15"/>
      <c r="X241" s="15"/>
      <c r="Y241" s="15"/>
      <c r="Z241" s="15"/>
      <c r="AA241" s="15"/>
      <c r="AB241" s="15"/>
      <c r="AC241" s="15"/>
      <c r="AD241" s="15"/>
      <c r="AE241" s="15"/>
      <c r="AT241" s="276" t="s">
        <v>217</v>
      </c>
      <c r="AU241" s="276" t="s">
        <v>83</v>
      </c>
      <c r="AV241" s="15" t="s">
        <v>104</v>
      </c>
      <c r="AW241" s="15" t="s">
        <v>35</v>
      </c>
      <c r="AX241" s="15" t="s">
        <v>81</v>
      </c>
      <c r="AY241" s="276" t="s">
        <v>204</v>
      </c>
    </row>
    <row r="242" s="2" customFormat="1" ht="55.5" customHeight="1">
      <c r="A242" s="38"/>
      <c r="B242" s="39"/>
      <c r="C242" s="227" t="s">
        <v>445</v>
      </c>
      <c r="D242" s="227" t="s">
        <v>207</v>
      </c>
      <c r="E242" s="228" t="s">
        <v>446</v>
      </c>
      <c r="F242" s="229" t="s">
        <v>447</v>
      </c>
      <c r="G242" s="230" t="s">
        <v>250</v>
      </c>
      <c r="H242" s="231">
        <v>5250</v>
      </c>
      <c r="I242" s="232"/>
      <c r="J242" s="233">
        <f>ROUND(I242*H242,2)</f>
        <v>0</v>
      </c>
      <c r="K242" s="229" t="s">
        <v>19</v>
      </c>
      <c r="L242" s="44"/>
      <c r="M242" s="234" t="s">
        <v>19</v>
      </c>
      <c r="N242" s="235" t="s">
        <v>45</v>
      </c>
      <c r="O242" s="84"/>
      <c r="P242" s="236">
        <f>O242*H242</f>
        <v>0</v>
      </c>
      <c r="Q242" s="236">
        <v>0</v>
      </c>
      <c r="R242" s="236">
        <f>Q242*H242</f>
        <v>0</v>
      </c>
      <c r="S242" s="236">
        <v>0</v>
      </c>
      <c r="T242" s="237">
        <f>S242*H242</f>
        <v>0</v>
      </c>
      <c r="U242" s="38"/>
      <c r="V242" s="38"/>
      <c r="W242" s="38"/>
      <c r="X242" s="38"/>
      <c r="Y242" s="38"/>
      <c r="Z242" s="38"/>
      <c r="AA242" s="38"/>
      <c r="AB242" s="38"/>
      <c r="AC242" s="38"/>
      <c r="AD242" s="38"/>
      <c r="AE242" s="38"/>
      <c r="AR242" s="238" t="s">
        <v>104</v>
      </c>
      <c r="AT242" s="238" t="s">
        <v>207</v>
      </c>
      <c r="AU242" s="238" t="s">
        <v>83</v>
      </c>
      <c r="AY242" s="17" t="s">
        <v>204</v>
      </c>
      <c r="BE242" s="239">
        <f>IF(N242="základní",J242,0)</f>
        <v>0</v>
      </c>
      <c r="BF242" s="239">
        <f>IF(N242="snížená",J242,0)</f>
        <v>0</v>
      </c>
      <c r="BG242" s="239">
        <f>IF(N242="zákl. přenesená",J242,0)</f>
        <v>0</v>
      </c>
      <c r="BH242" s="239">
        <f>IF(N242="sníž. přenesená",J242,0)</f>
        <v>0</v>
      </c>
      <c r="BI242" s="239">
        <f>IF(N242="nulová",J242,0)</f>
        <v>0</v>
      </c>
      <c r="BJ242" s="17" t="s">
        <v>81</v>
      </c>
      <c r="BK242" s="239">
        <f>ROUND(I242*H242,2)</f>
        <v>0</v>
      </c>
      <c r="BL242" s="17" t="s">
        <v>104</v>
      </c>
      <c r="BM242" s="238" t="s">
        <v>448</v>
      </c>
    </row>
    <row r="243" s="2" customFormat="1">
      <c r="A243" s="38"/>
      <c r="B243" s="39"/>
      <c r="C243" s="40"/>
      <c r="D243" s="240" t="s">
        <v>213</v>
      </c>
      <c r="E243" s="40"/>
      <c r="F243" s="241" t="s">
        <v>449</v>
      </c>
      <c r="G243" s="40"/>
      <c r="H243" s="40"/>
      <c r="I243" s="147"/>
      <c r="J243" s="40"/>
      <c r="K243" s="40"/>
      <c r="L243" s="44"/>
      <c r="M243" s="242"/>
      <c r="N243" s="243"/>
      <c r="O243" s="84"/>
      <c r="P243" s="84"/>
      <c r="Q243" s="84"/>
      <c r="R243" s="84"/>
      <c r="S243" s="84"/>
      <c r="T243" s="85"/>
      <c r="U243" s="38"/>
      <c r="V243" s="38"/>
      <c r="W243" s="38"/>
      <c r="X243" s="38"/>
      <c r="Y243" s="38"/>
      <c r="Z243" s="38"/>
      <c r="AA243" s="38"/>
      <c r="AB243" s="38"/>
      <c r="AC243" s="38"/>
      <c r="AD243" s="38"/>
      <c r="AE243" s="38"/>
      <c r="AT243" s="17" t="s">
        <v>213</v>
      </c>
      <c r="AU243" s="17" t="s">
        <v>83</v>
      </c>
    </row>
    <row r="244" s="2" customFormat="1" ht="66.75" customHeight="1">
      <c r="A244" s="38"/>
      <c r="B244" s="39"/>
      <c r="C244" s="227" t="s">
        <v>450</v>
      </c>
      <c r="D244" s="227" t="s">
        <v>207</v>
      </c>
      <c r="E244" s="228" t="s">
        <v>451</v>
      </c>
      <c r="F244" s="229" t="s">
        <v>452</v>
      </c>
      <c r="G244" s="230" t="s">
        <v>250</v>
      </c>
      <c r="H244" s="231">
        <v>3</v>
      </c>
      <c r="I244" s="232"/>
      <c r="J244" s="233">
        <f>ROUND(I244*H244,2)</f>
        <v>0</v>
      </c>
      <c r="K244" s="229" t="s">
        <v>211</v>
      </c>
      <c r="L244" s="44"/>
      <c r="M244" s="234" t="s">
        <v>19</v>
      </c>
      <c r="N244" s="235" t="s">
        <v>45</v>
      </c>
      <c r="O244" s="84"/>
      <c r="P244" s="236">
        <f>O244*H244</f>
        <v>0</v>
      </c>
      <c r="Q244" s="236">
        <v>0</v>
      </c>
      <c r="R244" s="236">
        <f>Q244*H244</f>
        <v>0</v>
      </c>
      <c r="S244" s="236">
        <v>0</v>
      </c>
      <c r="T244" s="237">
        <f>S244*H244</f>
        <v>0</v>
      </c>
      <c r="U244" s="38"/>
      <c r="V244" s="38"/>
      <c r="W244" s="38"/>
      <c r="X244" s="38"/>
      <c r="Y244" s="38"/>
      <c r="Z244" s="38"/>
      <c r="AA244" s="38"/>
      <c r="AB244" s="38"/>
      <c r="AC244" s="38"/>
      <c r="AD244" s="38"/>
      <c r="AE244" s="38"/>
      <c r="AR244" s="238" t="s">
        <v>104</v>
      </c>
      <c r="AT244" s="238" t="s">
        <v>207</v>
      </c>
      <c r="AU244" s="238" t="s">
        <v>83</v>
      </c>
      <c r="AY244" s="17" t="s">
        <v>204</v>
      </c>
      <c r="BE244" s="239">
        <f>IF(N244="základní",J244,0)</f>
        <v>0</v>
      </c>
      <c r="BF244" s="239">
        <f>IF(N244="snížená",J244,0)</f>
        <v>0</v>
      </c>
      <c r="BG244" s="239">
        <f>IF(N244="zákl. přenesená",J244,0)</f>
        <v>0</v>
      </c>
      <c r="BH244" s="239">
        <f>IF(N244="sníž. přenesená",J244,0)</f>
        <v>0</v>
      </c>
      <c r="BI244" s="239">
        <f>IF(N244="nulová",J244,0)</f>
        <v>0</v>
      </c>
      <c r="BJ244" s="17" t="s">
        <v>81</v>
      </c>
      <c r="BK244" s="239">
        <f>ROUND(I244*H244,2)</f>
        <v>0</v>
      </c>
      <c r="BL244" s="17" t="s">
        <v>104</v>
      </c>
      <c r="BM244" s="238" t="s">
        <v>453</v>
      </c>
    </row>
    <row r="245" s="2" customFormat="1">
      <c r="A245" s="38"/>
      <c r="B245" s="39"/>
      <c r="C245" s="40"/>
      <c r="D245" s="240" t="s">
        <v>213</v>
      </c>
      <c r="E245" s="40"/>
      <c r="F245" s="241" t="s">
        <v>454</v>
      </c>
      <c r="G245" s="40"/>
      <c r="H245" s="40"/>
      <c r="I245" s="147"/>
      <c r="J245" s="40"/>
      <c r="K245" s="40"/>
      <c r="L245" s="44"/>
      <c r="M245" s="242"/>
      <c r="N245" s="243"/>
      <c r="O245" s="84"/>
      <c r="P245" s="84"/>
      <c r="Q245" s="84"/>
      <c r="R245" s="84"/>
      <c r="S245" s="84"/>
      <c r="T245" s="85"/>
      <c r="U245" s="38"/>
      <c r="V245" s="38"/>
      <c r="W245" s="38"/>
      <c r="X245" s="38"/>
      <c r="Y245" s="38"/>
      <c r="Z245" s="38"/>
      <c r="AA245" s="38"/>
      <c r="AB245" s="38"/>
      <c r="AC245" s="38"/>
      <c r="AD245" s="38"/>
      <c r="AE245" s="38"/>
      <c r="AT245" s="17" t="s">
        <v>213</v>
      </c>
      <c r="AU245" s="17" t="s">
        <v>83</v>
      </c>
    </row>
    <row r="246" s="2" customFormat="1">
      <c r="A246" s="38"/>
      <c r="B246" s="39"/>
      <c r="C246" s="40"/>
      <c r="D246" s="240" t="s">
        <v>215</v>
      </c>
      <c r="E246" s="40"/>
      <c r="F246" s="244" t="s">
        <v>429</v>
      </c>
      <c r="G246" s="40"/>
      <c r="H246" s="40"/>
      <c r="I246" s="147"/>
      <c r="J246" s="40"/>
      <c r="K246" s="40"/>
      <c r="L246" s="44"/>
      <c r="M246" s="242"/>
      <c r="N246" s="243"/>
      <c r="O246" s="84"/>
      <c r="P246" s="84"/>
      <c r="Q246" s="84"/>
      <c r="R246" s="84"/>
      <c r="S246" s="84"/>
      <c r="T246" s="85"/>
      <c r="U246" s="38"/>
      <c r="V246" s="38"/>
      <c r="W246" s="38"/>
      <c r="X246" s="38"/>
      <c r="Y246" s="38"/>
      <c r="Z246" s="38"/>
      <c r="AA246" s="38"/>
      <c r="AB246" s="38"/>
      <c r="AC246" s="38"/>
      <c r="AD246" s="38"/>
      <c r="AE246" s="38"/>
      <c r="AT246" s="17" t="s">
        <v>215</v>
      </c>
      <c r="AU246" s="17" t="s">
        <v>83</v>
      </c>
    </row>
    <row r="247" s="13" customFormat="1">
      <c r="A247" s="13"/>
      <c r="B247" s="245"/>
      <c r="C247" s="246"/>
      <c r="D247" s="240" t="s">
        <v>217</v>
      </c>
      <c r="E247" s="247" t="s">
        <v>19</v>
      </c>
      <c r="F247" s="248" t="s">
        <v>455</v>
      </c>
      <c r="G247" s="246"/>
      <c r="H247" s="247" t="s">
        <v>19</v>
      </c>
      <c r="I247" s="249"/>
      <c r="J247" s="246"/>
      <c r="K247" s="246"/>
      <c r="L247" s="250"/>
      <c r="M247" s="251"/>
      <c r="N247" s="252"/>
      <c r="O247" s="252"/>
      <c r="P247" s="252"/>
      <c r="Q247" s="252"/>
      <c r="R247" s="252"/>
      <c r="S247" s="252"/>
      <c r="T247" s="253"/>
      <c r="U247" s="13"/>
      <c r="V247" s="13"/>
      <c r="W247" s="13"/>
      <c r="X247" s="13"/>
      <c r="Y247" s="13"/>
      <c r="Z247" s="13"/>
      <c r="AA247" s="13"/>
      <c r="AB247" s="13"/>
      <c r="AC247" s="13"/>
      <c r="AD247" s="13"/>
      <c r="AE247" s="13"/>
      <c r="AT247" s="254" t="s">
        <v>217</v>
      </c>
      <c r="AU247" s="254" t="s">
        <v>83</v>
      </c>
      <c r="AV247" s="13" t="s">
        <v>81</v>
      </c>
      <c r="AW247" s="13" t="s">
        <v>35</v>
      </c>
      <c r="AX247" s="13" t="s">
        <v>74</v>
      </c>
      <c r="AY247" s="254" t="s">
        <v>204</v>
      </c>
    </row>
    <row r="248" s="14" customFormat="1">
      <c r="A248" s="14"/>
      <c r="B248" s="255"/>
      <c r="C248" s="256"/>
      <c r="D248" s="240" t="s">
        <v>217</v>
      </c>
      <c r="E248" s="257" t="s">
        <v>19</v>
      </c>
      <c r="F248" s="258" t="s">
        <v>94</v>
      </c>
      <c r="G248" s="256"/>
      <c r="H248" s="259">
        <v>3</v>
      </c>
      <c r="I248" s="260"/>
      <c r="J248" s="256"/>
      <c r="K248" s="256"/>
      <c r="L248" s="261"/>
      <c r="M248" s="262"/>
      <c r="N248" s="263"/>
      <c r="O248" s="263"/>
      <c r="P248" s="263"/>
      <c r="Q248" s="263"/>
      <c r="R248" s="263"/>
      <c r="S248" s="263"/>
      <c r="T248" s="264"/>
      <c r="U248" s="14"/>
      <c r="V248" s="14"/>
      <c r="W248" s="14"/>
      <c r="X248" s="14"/>
      <c r="Y248" s="14"/>
      <c r="Z248" s="14"/>
      <c r="AA248" s="14"/>
      <c r="AB248" s="14"/>
      <c r="AC248" s="14"/>
      <c r="AD248" s="14"/>
      <c r="AE248" s="14"/>
      <c r="AT248" s="265" t="s">
        <v>217</v>
      </c>
      <c r="AU248" s="265" t="s">
        <v>83</v>
      </c>
      <c r="AV248" s="14" t="s">
        <v>83</v>
      </c>
      <c r="AW248" s="14" t="s">
        <v>35</v>
      </c>
      <c r="AX248" s="14" t="s">
        <v>81</v>
      </c>
      <c r="AY248" s="265" t="s">
        <v>204</v>
      </c>
    </row>
    <row r="249" s="2" customFormat="1" ht="55.5" customHeight="1">
      <c r="A249" s="38"/>
      <c r="B249" s="39"/>
      <c r="C249" s="227" t="s">
        <v>456</v>
      </c>
      <c r="D249" s="227" t="s">
        <v>207</v>
      </c>
      <c r="E249" s="228" t="s">
        <v>457</v>
      </c>
      <c r="F249" s="229" t="s">
        <v>458</v>
      </c>
      <c r="G249" s="230" t="s">
        <v>250</v>
      </c>
      <c r="H249" s="231">
        <v>3</v>
      </c>
      <c r="I249" s="232"/>
      <c r="J249" s="233">
        <f>ROUND(I249*H249,2)</f>
        <v>0</v>
      </c>
      <c r="K249" s="229" t="s">
        <v>211</v>
      </c>
      <c r="L249" s="44"/>
      <c r="M249" s="234" t="s">
        <v>19</v>
      </c>
      <c r="N249" s="235" t="s">
        <v>45</v>
      </c>
      <c r="O249" s="84"/>
      <c r="P249" s="236">
        <f>O249*H249</f>
        <v>0</v>
      </c>
      <c r="Q249" s="236">
        <v>0</v>
      </c>
      <c r="R249" s="236">
        <f>Q249*H249</f>
        <v>0</v>
      </c>
      <c r="S249" s="236">
        <v>0</v>
      </c>
      <c r="T249" s="237">
        <f>S249*H249</f>
        <v>0</v>
      </c>
      <c r="U249" s="38"/>
      <c r="V249" s="38"/>
      <c r="W249" s="38"/>
      <c r="X249" s="38"/>
      <c r="Y249" s="38"/>
      <c r="Z249" s="38"/>
      <c r="AA249" s="38"/>
      <c r="AB249" s="38"/>
      <c r="AC249" s="38"/>
      <c r="AD249" s="38"/>
      <c r="AE249" s="38"/>
      <c r="AR249" s="238" t="s">
        <v>104</v>
      </c>
      <c r="AT249" s="238" t="s">
        <v>207</v>
      </c>
      <c r="AU249" s="238" t="s">
        <v>83</v>
      </c>
      <c r="AY249" s="17" t="s">
        <v>204</v>
      </c>
      <c r="BE249" s="239">
        <f>IF(N249="základní",J249,0)</f>
        <v>0</v>
      </c>
      <c r="BF249" s="239">
        <f>IF(N249="snížená",J249,0)</f>
        <v>0</v>
      </c>
      <c r="BG249" s="239">
        <f>IF(N249="zákl. přenesená",J249,0)</f>
        <v>0</v>
      </c>
      <c r="BH249" s="239">
        <f>IF(N249="sníž. přenesená",J249,0)</f>
        <v>0</v>
      </c>
      <c r="BI249" s="239">
        <f>IF(N249="nulová",J249,0)</f>
        <v>0</v>
      </c>
      <c r="BJ249" s="17" t="s">
        <v>81</v>
      </c>
      <c r="BK249" s="239">
        <f>ROUND(I249*H249,2)</f>
        <v>0</v>
      </c>
      <c r="BL249" s="17" t="s">
        <v>104</v>
      </c>
      <c r="BM249" s="238" t="s">
        <v>459</v>
      </c>
    </row>
    <row r="250" s="2" customFormat="1">
      <c r="A250" s="38"/>
      <c r="B250" s="39"/>
      <c r="C250" s="40"/>
      <c r="D250" s="240" t="s">
        <v>213</v>
      </c>
      <c r="E250" s="40"/>
      <c r="F250" s="241" t="s">
        <v>460</v>
      </c>
      <c r="G250" s="40"/>
      <c r="H250" s="40"/>
      <c r="I250" s="147"/>
      <c r="J250" s="40"/>
      <c r="K250" s="40"/>
      <c r="L250" s="44"/>
      <c r="M250" s="242"/>
      <c r="N250" s="243"/>
      <c r="O250" s="84"/>
      <c r="P250" s="84"/>
      <c r="Q250" s="84"/>
      <c r="R250" s="84"/>
      <c r="S250" s="84"/>
      <c r="T250" s="85"/>
      <c r="U250" s="38"/>
      <c r="V250" s="38"/>
      <c r="W250" s="38"/>
      <c r="X250" s="38"/>
      <c r="Y250" s="38"/>
      <c r="Z250" s="38"/>
      <c r="AA250" s="38"/>
      <c r="AB250" s="38"/>
      <c r="AC250" s="38"/>
      <c r="AD250" s="38"/>
      <c r="AE250" s="38"/>
      <c r="AT250" s="17" t="s">
        <v>213</v>
      </c>
      <c r="AU250" s="17" t="s">
        <v>83</v>
      </c>
    </row>
    <row r="251" s="2" customFormat="1">
      <c r="A251" s="38"/>
      <c r="B251" s="39"/>
      <c r="C251" s="40"/>
      <c r="D251" s="240" t="s">
        <v>215</v>
      </c>
      <c r="E251" s="40"/>
      <c r="F251" s="244" t="s">
        <v>461</v>
      </c>
      <c r="G251" s="40"/>
      <c r="H251" s="40"/>
      <c r="I251" s="147"/>
      <c r="J251" s="40"/>
      <c r="K251" s="40"/>
      <c r="L251" s="44"/>
      <c r="M251" s="242"/>
      <c r="N251" s="243"/>
      <c r="O251" s="84"/>
      <c r="P251" s="84"/>
      <c r="Q251" s="84"/>
      <c r="R251" s="84"/>
      <c r="S251" s="84"/>
      <c r="T251" s="85"/>
      <c r="U251" s="38"/>
      <c r="V251" s="38"/>
      <c r="W251" s="38"/>
      <c r="X251" s="38"/>
      <c r="Y251" s="38"/>
      <c r="Z251" s="38"/>
      <c r="AA251" s="38"/>
      <c r="AB251" s="38"/>
      <c r="AC251" s="38"/>
      <c r="AD251" s="38"/>
      <c r="AE251" s="38"/>
      <c r="AT251" s="17" t="s">
        <v>215</v>
      </c>
      <c r="AU251" s="17" t="s">
        <v>83</v>
      </c>
    </row>
    <row r="252" s="13" customFormat="1">
      <c r="A252" s="13"/>
      <c r="B252" s="245"/>
      <c r="C252" s="246"/>
      <c r="D252" s="240" t="s">
        <v>217</v>
      </c>
      <c r="E252" s="247" t="s">
        <v>19</v>
      </c>
      <c r="F252" s="248" t="s">
        <v>455</v>
      </c>
      <c r="G252" s="246"/>
      <c r="H252" s="247" t="s">
        <v>19</v>
      </c>
      <c r="I252" s="249"/>
      <c r="J252" s="246"/>
      <c r="K252" s="246"/>
      <c r="L252" s="250"/>
      <c r="M252" s="251"/>
      <c r="N252" s="252"/>
      <c r="O252" s="252"/>
      <c r="P252" s="252"/>
      <c r="Q252" s="252"/>
      <c r="R252" s="252"/>
      <c r="S252" s="252"/>
      <c r="T252" s="253"/>
      <c r="U252" s="13"/>
      <c r="V252" s="13"/>
      <c r="W252" s="13"/>
      <c r="X252" s="13"/>
      <c r="Y252" s="13"/>
      <c r="Z252" s="13"/>
      <c r="AA252" s="13"/>
      <c r="AB252" s="13"/>
      <c r="AC252" s="13"/>
      <c r="AD252" s="13"/>
      <c r="AE252" s="13"/>
      <c r="AT252" s="254" t="s">
        <v>217</v>
      </c>
      <c r="AU252" s="254" t="s">
        <v>83</v>
      </c>
      <c r="AV252" s="13" t="s">
        <v>81</v>
      </c>
      <c r="AW252" s="13" t="s">
        <v>35</v>
      </c>
      <c r="AX252" s="13" t="s">
        <v>74</v>
      </c>
      <c r="AY252" s="254" t="s">
        <v>204</v>
      </c>
    </row>
    <row r="253" s="14" customFormat="1">
      <c r="A253" s="14"/>
      <c r="B253" s="255"/>
      <c r="C253" s="256"/>
      <c r="D253" s="240" t="s">
        <v>217</v>
      </c>
      <c r="E253" s="257" t="s">
        <v>19</v>
      </c>
      <c r="F253" s="258" t="s">
        <v>94</v>
      </c>
      <c r="G253" s="256"/>
      <c r="H253" s="259">
        <v>3</v>
      </c>
      <c r="I253" s="260"/>
      <c r="J253" s="256"/>
      <c r="K253" s="256"/>
      <c r="L253" s="261"/>
      <c r="M253" s="262"/>
      <c r="N253" s="263"/>
      <c r="O253" s="263"/>
      <c r="P253" s="263"/>
      <c r="Q253" s="263"/>
      <c r="R253" s="263"/>
      <c r="S253" s="263"/>
      <c r="T253" s="264"/>
      <c r="U253" s="14"/>
      <c r="V253" s="14"/>
      <c r="W253" s="14"/>
      <c r="X253" s="14"/>
      <c r="Y253" s="14"/>
      <c r="Z253" s="14"/>
      <c r="AA253" s="14"/>
      <c r="AB253" s="14"/>
      <c r="AC253" s="14"/>
      <c r="AD253" s="14"/>
      <c r="AE253" s="14"/>
      <c r="AT253" s="265" t="s">
        <v>217</v>
      </c>
      <c r="AU253" s="265" t="s">
        <v>83</v>
      </c>
      <c r="AV253" s="14" t="s">
        <v>83</v>
      </c>
      <c r="AW253" s="14" t="s">
        <v>35</v>
      </c>
      <c r="AX253" s="14" t="s">
        <v>81</v>
      </c>
      <c r="AY253" s="265" t="s">
        <v>204</v>
      </c>
    </row>
    <row r="254" s="2" customFormat="1" ht="55.5" customHeight="1">
      <c r="A254" s="38"/>
      <c r="B254" s="39"/>
      <c r="C254" s="227" t="s">
        <v>462</v>
      </c>
      <c r="D254" s="227" t="s">
        <v>207</v>
      </c>
      <c r="E254" s="228" t="s">
        <v>463</v>
      </c>
      <c r="F254" s="229" t="s">
        <v>464</v>
      </c>
      <c r="G254" s="230" t="s">
        <v>245</v>
      </c>
      <c r="H254" s="231">
        <v>6</v>
      </c>
      <c r="I254" s="232"/>
      <c r="J254" s="233">
        <f>ROUND(I254*H254,2)</f>
        <v>0</v>
      </c>
      <c r="K254" s="229" t="s">
        <v>211</v>
      </c>
      <c r="L254" s="44"/>
      <c r="M254" s="234" t="s">
        <v>19</v>
      </c>
      <c r="N254" s="235" t="s">
        <v>45</v>
      </c>
      <c r="O254" s="84"/>
      <c r="P254" s="236">
        <f>O254*H254</f>
        <v>0</v>
      </c>
      <c r="Q254" s="236">
        <v>0</v>
      </c>
      <c r="R254" s="236">
        <f>Q254*H254</f>
        <v>0</v>
      </c>
      <c r="S254" s="236">
        <v>0</v>
      </c>
      <c r="T254" s="237">
        <f>S254*H254</f>
        <v>0</v>
      </c>
      <c r="U254" s="38"/>
      <c r="V254" s="38"/>
      <c r="W254" s="38"/>
      <c r="X254" s="38"/>
      <c r="Y254" s="38"/>
      <c r="Z254" s="38"/>
      <c r="AA254" s="38"/>
      <c r="AB254" s="38"/>
      <c r="AC254" s="38"/>
      <c r="AD254" s="38"/>
      <c r="AE254" s="38"/>
      <c r="AR254" s="238" t="s">
        <v>104</v>
      </c>
      <c r="AT254" s="238" t="s">
        <v>207</v>
      </c>
      <c r="AU254" s="238" t="s">
        <v>83</v>
      </c>
      <c r="AY254" s="17" t="s">
        <v>204</v>
      </c>
      <c r="BE254" s="239">
        <f>IF(N254="základní",J254,0)</f>
        <v>0</v>
      </c>
      <c r="BF254" s="239">
        <f>IF(N254="snížená",J254,0)</f>
        <v>0</v>
      </c>
      <c r="BG254" s="239">
        <f>IF(N254="zákl. přenesená",J254,0)</f>
        <v>0</v>
      </c>
      <c r="BH254" s="239">
        <f>IF(N254="sníž. přenesená",J254,0)</f>
        <v>0</v>
      </c>
      <c r="BI254" s="239">
        <f>IF(N254="nulová",J254,0)</f>
        <v>0</v>
      </c>
      <c r="BJ254" s="17" t="s">
        <v>81</v>
      </c>
      <c r="BK254" s="239">
        <f>ROUND(I254*H254,2)</f>
        <v>0</v>
      </c>
      <c r="BL254" s="17" t="s">
        <v>104</v>
      </c>
      <c r="BM254" s="238" t="s">
        <v>465</v>
      </c>
    </row>
    <row r="255" s="2" customFormat="1">
      <c r="A255" s="38"/>
      <c r="B255" s="39"/>
      <c r="C255" s="40"/>
      <c r="D255" s="240" t="s">
        <v>213</v>
      </c>
      <c r="E255" s="40"/>
      <c r="F255" s="241" t="s">
        <v>466</v>
      </c>
      <c r="G255" s="40"/>
      <c r="H255" s="40"/>
      <c r="I255" s="147"/>
      <c r="J255" s="40"/>
      <c r="K255" s="40"/>
      <c r="L255" s="44"/>
      <c r="M255" s="242"/>
      <c r="N255" s="243"/>
      <c r="O255" s="84"/>
      <c r="P255" s="84"/>
      <c r="Q255" s="84"/>
      <c r="R255" s="84"/>
      <c r="S255" s="84"/>
      <c r="T255" s="85"/>
      <c r="U255" s="38"/>
      <c r="V255" s="38"/>
      <c r="W255" s="38"/>
      <c r="X255" s="38"/>
      <c r="Y255" s="38"/>
      <c r="Z255" s="38"/>
      <c r="AA255" s="38"/>
      <c r="AB255" s="38"/>
      <c r="AC255" s="38"/>
      <c r="AD255" s="38"/>
      <c r="AE255" s="38"/>
      <c r="AT255" s="17" t="s">
        <v>213</v>
      </c>
      <c r="AU255" s="17" t="s">
        <v>83</v>
      </c>
    </row>
    <row r="256" s="2" customFormat="1">
      <c r="A256" s="38"/>
      <c r="B256" s="39"/>
      <c r="C256" s="40"/>
      <c r="D256" s="240" t="s">
        <v>215</v>
      </c>
      <c r="E256" s="40"/>
      <c r="F256" s="244" t="s">
        <v>467</v>
      </c>
      <c r="G256" s="40"/>
      <c r="H256" s="40"/>
      <c r="I256" s="147"/>
      <c r="J256" s="40"/>
      <c r="K256" s="40"/>
      <c r="L256" s="44"/>
      <c r="M256" s="242"/>
      <c r="N256" s="243"/>
      <c r="O256" s="84"/>
      <c r="P256" s="84"/>
      <c r="Q256" s="84"/>
      <c r="R256" s="84"/>
      <c r="S256" s="84"/>
      <c r="T256" s="85"/>
      <c r="U256" s="38"/>
      <c r="V256" s="38"/>
      <c r="W256" s="38"/>
      <c r="X256" s="38"/>
      <c r="Y256" s="38"/>
      <c r="Z256" s="38"/>
      <c r="AA256" s="38"/>
      <c r="AB256" s="38"/>
      <c r="AC256" s="38"/>
      <c r="AD256" s="38"/>
      <c r="AE256" s="38"/>
      <c r="AT256" s="17" t="s">
        <v>215</v>
      </c>
      <c r="AU256" s="17" t="s">
        <v>83</v>
      </c>
    </row>
    <row r="257" s="13" customFormat="1">
      <c r="A257" s="13"/>
      <c r="B257" s="245"/>
      <c r="C257" s="246"/>
      <c r="D257" s="240" t="s">
        <v>217</v>
      </c>
      <c r="E257" s="247" t="s">
        <v>19</v>
      </c>
      <c r="F257" s="248" t="s">
        <v>468</v>
      </c>
      <c r="G257" s="246"/>
      <c r="H257" s="247" t="s">
        <v>19</v>
      </c>
      <c r="I257" s="249"/>
      <c r="J257" s="246"/>
      <c r="K257" s="246"/>
      <c r="L257" s="250"/>
      <c r="M257" s="251"/>
      <c r="N257" s="252"/>
      <c r="O257" s="252"/>
      <c r="P257" s="252"/>
      <c r="Q257" s="252"/>
      <c r="R257" s="252"/>
      <c r="S257" s="252"/>
      <c r="T257" s="253"/>
      <c r="U257" s="13"/>
      <c r="V257" s="13"/>
      <c r="W257" s="13"/>
      <c r="X257" s="13"/>
      <c r="Y257" s="13"/>
      <c r="Z257" s="13"/>
      <c r="AA257" s="13"/>
      <c r="AB257" s="13"/>
      <c r="AC257" s="13"/>
      <c r="AD257" s="13"/>
      <c r="AE257" s="13"/>
      <c r="AT257" s="254" t="s">
        <v>217</v>
      </c>
      <c r="AU257" s="254" t="s">
        <v>83</v>
      </c>
      <c r="AV257" s="13" t="s">
        <v>81</v>
      </c>
      <c r="AW257" s="13" t="s">
        <v>35</v>
      </c>
      <c r="AX257" s="13" t="s">
        <v>74</v>
      </c>
      <c r="AY257" s="254" t="s">
        <v>204</v>
      </c>
    </row>
    <row r="258" s="14" customFormat="1">
      <c r="A258" s="14"/>
      <c r="B258" s="255"/>
      <c r="C258" s="256"/>
      <c r="D258" s="240" t="s">
        <v>217</v>
      </c>
      <c r="E258" s="257" t="s">
        <v>19</v>
      </c>
      <c r="F258" s="258" t="s">
        <v>242</v>
      </c>
      <c r="G258" s="256"/>
      <c r="H258" s="259">
        <v>6</v>
      </c>
      <c r="I258" s="260"/>
      <c r="J258" s="256"/>
      <c r="K258" s="256"/>
      <c r="L258" s="261"/>
      <c r="M258" s="287"/>
      <c r="N258" s="288"/>
      <c r="O258" s="288"/>
      <c r="P258" s="288"/>
      <c r="Q258" s="288"/>
      <c r="R258" s="288"/>
      <c r="S258" s="288"/>
      <c r="T258" s="289"/>
      <c r="U258" s="14"/>
      <c r="V258" s="14"/>
      <c r="W258" s="14"/>
      <c r="X258" s="14"/>
      <c r="Y258" s="14"/>
      <c r="Z258" s="14"/>
      <c r="AA258" s="14"/>
      <c r="AB258" s="14"/>
      <c r="AC258" s="14"/>
      <c r="AD258" s="14"/>
      <c r="AE258" s="14"/>
      <c r="AT258" s="265" t="s">
        <v>217</v>
      </c>
      <c r="AU258" s="265" t="s">
        <v>83</v>
      </c>
      <c r="AV258" s="14" t="s">
        <v>83</v>
      </c>
      <c r="AW258" s="14" t="s">
        <v>35</v>
      </c>
      <c r="AX258" s="14" t="s">
        <v>81</v>
      </c>
      <c r="AY258" s="265" t="s">
        <v>204</v>
      </c>
    </row>
    <row r="259" s="2" customFormat="1" ht="6.96" customHeight="1">
      <c r="A259" s="38"/>
      <c r="B259" s="59"/>
      <c r="C259" s="60"/>
      <c r="D259" s="60"/>
      <c r="E259" s="60"/>
      <c r="F259" s="60"/>
      <c r="G259" s="60"/>
      <c r="H259" s="60"/>
      <c r="I259" s="176"/>
      <c r="J259" s="60"/>
      <c r="K259" s="60"/>
      <c r="L259" s="44"/>
      <c r="M259" s="38"/>
      <c r="O259" s="38"/>
      <c r="P259" s="38"/>
      <c r="Q259" s="38"/>
      <c r="R259" s="38"/>
      <c r="S259" s="38"/>
      <c r="T259" s="38"/>
      <c r="U259" s="38"/>
      <c r="V259" s="38"/>
      <c r="W259" s="38"/>
      <c r="X259" s="38"/>
      <c r="Y259" s="38"/>
      <c r="Z259" s="38"/>
      <c r="AA259" s="38"/>
      <c r="AB259" s="38"/>
      <c r="AC259" s="38"/>
      <c r="AD259" s="38"/>
      <c r="AE259" s="38"/>
    </row>
  </sheetData>
  <sheetProtection sheet="1" autoFilter="0" formatColumns="0" formatRows="0" objects="1" scenarios="1" spinCount="100000" saltValue="FFbaZXooKzBMjFaZ6yH4A9S2CK7fb2lMzC1lQ2rsmYNtqWSH8TyeDhVwx78Z3Iu1BdfYIa4SovPGbZihbQQHlg==" hashValue="iJulBFV11lb29Xsl11aSHINTifFOFuWQNNg8oT1Pok8GNCpwlyu4yzA/cY3HhmOvFXenwjrszJvBSPX9yc7G0g==" algorithmName="SHA-512" password="CC35"/>
  <autoFilter ref="C86:K258"/>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157</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988</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1957</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687</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1958</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ROUND(J101,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ROUND((SUM(BE101:BE401)),  2)</f>
        <v>0</v>
      </c>
      <c r="G37" s="38"/>
      <c r="H37" s="38"/>
      <c r="I37" s="165">
        <v>0.20999999999999999</v>
      </c>
      <c r="J37" s="164">
        <f>ROUND(((SUM(BE101:BE401))*I37),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ROUND((SUM(BF101:BF401)),  2)</f>
        <v>0</v>
      </c>
      <c r="G38" s="38"/>
      <c r="H38" s="38"/>
      <c r="I38" s="165">
        <v>0.14999999999999999</v>
      </c>
      <c r="J38" s="164">
        <f>ROUND(((SUM(BF101:BF401))*I38),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ROUND((SUM(BG101:BG401)),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ROUND((SUM(BH101:BH401)),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ROUND((SUM(BI101:BI401)),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988</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1957</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687</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001 - km 449,517 - propustek</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J101</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187</v>
      </c>
      <c r="E68" s="189"/>
      <c r="F68" s="189"/>
      <c r="G68" s="189"/>
      <c r="H68" s="189"/>
      <c r="I68" s="190"/>
      <c r="J68" s="191">
        <f>J102</f>
        <v>0</v>
      </c>
      <c r="K68" s="187"/>
      <c r="L68" s="192"/>
      <c r="S68" s="9"/>
      <c r="T68" s="9"/>
      <c r="U68" s="9"/>
      <c r="V68" s="9"/>
      <c r="W68" s="9"/>
      <c r="X68" s="9"/>
      <c r="Y68" s="9"/>
      <c r="Z68" s="9"/>
      <c r="AA68" s="9"/>
      <c r="AB68" s="9"/>
      <c r="AC68" s="9"/>
      <c r="AD68" s="9"/>
      <c r="AE68" s="9"/>
    </row>
    <row r="69" hidden="1" s="10" customFormat="1" ht="19.92" customHeight="1">
      <c r="A69" s="10"/>
      <c r="B69" s="193"/>
      <c r="C69" s="125"/>
      <c r="D69" s="194" t="s">
        <v>991</v>
      </c>
      <c r="E69" s="195"/>
      <c r="F69" s="195"/>
      <c r="G69" s="195"/>
      <c r="H69" s="195"/>
      <c r="I69" s="196"/>
      <c r="J69" s="197">
        <f>J103</f>
        <v>0</v>
      </c>
      <c r="K69" s="125"/>
      <c r="L69" s="198"/>
      <c r="S69" s="10"/>
      <c r="T69" s="10"/>
      <c r="U69" s="10"/>
      <c r="V69" s="10"/>
      <c r="W69" s="10"/>
      <c r="X69" s="10"/>
      <c r="Y69" s="10"/>
      <c r="Z69" s="10"/>
      <c r="AA69" s="10"/>
      <c r="AB69" s="10"/>
      <c r="AC69" s="10"/>
      <c r="AD69" s="10"/>
      <c r="AE69" s="10"/>
    </row>
    <row r="70" hidden="1" s="10" customFormat="1" ht="19.92" customHeight="1">
      <c r="A70" s="10"/>
      <c r="B70" s="193"/>
      <c r="C70" s="125"/>
      <c r="D70" s="194" t="s">
        <v>992</v>
      </c>
      <c r="E70" s="195"/>
      <c r="F70" s="195"/>
      <c r="G70" s="195"/>
      <c r="H70" s="195"/>
      <c r="I70" s="196"/>
      <c r="J70" s="197">
        <f>J187</f>
        <v>0</v>
      </c>
      <c r="K70" s="125"/>
      <c r="L70" s="198"/>
      <c r="S70" s="10"/>
      <c r="T70" s="10"/>
      <c r="U70" s="10"/>
      <c r="V70" s="10"/>
      <c r="W70" s="10"/>
      <c r="X70" s="10"/>
      <c r="Y70" s="10"/>
      <c r="Z70" s="10"/>
      <c r="AA70" s="10"/>
      <c r="AB70" s="10"/>
      <c r="AC70" s="10"/>
      <c r="AD70" s="10"/>
      <c r="AE70" s="10"/>
    </row>
    <row r="71" hidden="1" s="10" customFormat="1" ht="19.92" customHeight="1">
      <c r="A71" s="10"/>
      <c r="B71" s="193"/>
      <c r="C71" s="125"/>
      <c r="D71" s="194" t="s">
        <v>993</v>
      </c>
      <c r="E71" s="195"/>
      <c r="F71" s="195"/>
      <c r="G71" s="195"/>
      <c r="H71" s="195"/>
      <c r="I71" s="196"/>
      <c r="J71" s="197">
        <f>J240</f>
        <v>0</v>
      </c>
      <c r="K71" s="125"/>
      <c r="L71" s="198"/>
      <c r="S71" s="10"/>
      <c r="T71" s="10"/>
      <c r="U71" s="10"/>
      <c r="V71" s="10"/>
      <c r="W71" s="10"/>
      <c r="X71" s="10"/>
      <c r="Y71" s="10"/>
      <c r="Z71" s="10"/>
      <c r="AA71" s="10"/>
      <c r="AB71" s="10"/>
      <c r="AC71" s="10"/>
      <c r="AD71" s="10"/>
      <c r="AE71" s="10"/>
    </row>
    <row r="72" hidden="1" s="10" customFormat="1" ht="19.92" customHeight="1">
      <c r="A72" s="10"/>
      <c r="B72" s="193"/>
      <c r="C72" s="125"/>
      <c r="D72" s="194" t="s">
        <v>994</v>
      </c>
      <c r="E72" s="195"/>
      <c r="F72" s="195"/>
      <c r="G72" s="195"/>
      <c r="H72" s="195"/>
      <c r="I72" s="196"/>
      <c r="J72" s="197">
        <f>J288</f>
        <v>0</v>
      </c>
      <c r="K72" s="125"/>
      <c r="L72" s="198"/>
      <c r="S72" s="10"/>
      <c r="T72" s="10"/>
      <c r="U72" s="10"/>
      <c r="V72" s="10"/>
      <c r="W72" s="10"/>
      <c r="X72" s="10"/>
      <c r="Y72" s="10"/>
      <c r="Z72" s="10"/>
      <c r="AA72" s="10"/>
      <c r="AB72" s="10"/>
      <c r="AC72" s="10"/>
      <c r="AD72" s="10"/>
      <c r="AE72" s="10"/>
    </row>
    <row r="73" hidden="1" s="10" customFormat="1" ht="19.92" customHeight="1">
      <c r="A73" s="10"/>
      <c r="B73" s="193"/>
      <c r="C73" s="125"/>
      <c r="D73" s="194" t="s">
        <v>1959</v>
      </c>
      <c r="E73" s="195"/>
      <c r="F73" s="195"/>
      <c r="G73" s="195"/>
      <c r="H73" s="195"/>
      <c r="I73" s="196"/>
      <c r="J73" s="197">
        <f>J310</f>
        <v>0</v>
      </c>
      <c r="K73" s="125"/>
      <c r="L73" s="198"/>
      <c r="S73" s="10"/>
      <c r="T73" s="10"/>
      <c r="U73" s="10"/>
      <c r="V73" s="10"/>
      <c r="W73" s="10"/>
      <c r="X73" s="10"/>
      <c r="Y73" s="10"/>
      <c r="Z73" s="10"/>
      <c r="AA73" s="10"/>
      <c r="AB73" s="10"/>
      <c r="AC73" s="10"/>
      <c r="AD73" s="10"/>
      <c r="AE73" s="10"/>
    </row>
    <row r="74" hidden="1" s="10" customFormat="1" ht="19.92" customHeight="1">
      <c r="A74" s="10"/>
      <c r="B74" s="193"/>
      <c r="C74" s="125"/>
      <c r="D74" s="194" t="s">
        <v>996</v>
      </c>
      <c r="E74" s="195"/>
      <c r="F74" s="195"/>
      <c r="G74" s="195"/>
      <c r="H74" s="195"/>
      <c r="I74" s="196"/>
      <c r="J74" s="197">
        <f>J323</f>
        <v>0</v>
      </c>
      <c r="K74" s="125"/>
      <c r="L74" s="198"/>
      <c r="S74" s="10"/>
      <c r="T74" s="10"/>
      <c r="U74" s="10"/>
      <c r="V74" s="10"/>
      <c r="W74" s="10"/>
      <c r="X74" s="10"/>
      <c r="Y74" s="10"/>
      <c r="Z74" s="10"/>
      <c r="AA74" s="10"/>
      <c r="AB74" s="10"/>
      <c r="AC74" s="10"/>
      <c r="AD74" s="10"/>
      <c r="AE74" s="10"/>
    </row>
    <row r="75" hidden="1" s="10" customFormat="1" ht="19.92" customHeight="1">
      <c r="A75" s="10"/>
      <c r="B75" s="193"/>
      <c r="C75" s="125"/>
      <c r="D75" s="194" t="s">
        <v>997</v>
      </c>
      <c r="E75" s="195"/>
      <c r="F75" s="195"/>
      <c r="G75" s="195"/>
      <c r="H75" s="195"/>
      <c r="I75" s="196"/>
      <c r="J75" s="197">
        <f>J359</f>
        <v>0</v>
      </c>
      <c r="K75" s="125"/>
      <c r="L75" s="198"/>
      <c r="S75" s="10"/>
      <c r="T75" s="10"/>
      <c r="U75" s="10"/>
      <c r="V75" s="10"/>
      <c r="W75" s="10"/>
      <c r="X75" s="10"/>
      <c r="Y75" s="10"/>
      <c r="Z75" s="10"/>
      <c r="AA75" s="10"/>
      <c r="AB75" s="10"/>
      <c r="AC75" s="10"/>
      <c r="AD75" s="10"/>
      <c r="AE75" s="10"/>
    </row>
    <row r="76" hidden="1" s="10" customFormat="1" ht="19.92" customHeight="1">
      <c r="A76" s="10"/>
      <c r="B76" s="193"/>
      <c r="C76" s="125"/>
      <c r="D76" s="194" t="s">
        <v>998</v>
      </c>
      <c r="E76" s="195"/>
      <c r="F76" s="195"/>
      <c r="G76" s="195"/>
      <c r="H76" s="195"/>
      <c r="I76" s="196"/>
      <c r="J76" s="197">
        <f>J373</f>
        <v>0</v>
      </c>
      <c r="K76" s="125"/>
      <c r="L76" s="198"/>
      <c r="S76" s="10"/>
      <c r="T76" s="10"/>
      <c r="U76" s="10"/>
      <c r="V76" s="10"/>
      <c r="W76" s="10"/>
      <c r="X76" s="10"/>
      <c r="Y76" s="10"/>
      <c r="Z76" s="10"/>
      <c r="AA76" s="10"/>
      <c r="AB76" s="10"/>
      <c r="AC76" s="10"/>
      <c r="AD76" s="10"/>
      <c r="AE76" s="10"/>
    </row>
    <row r="77" hidden="1" s="9" customFormat="1" ht="24.96" customHeight="1">
      <c r="A77" s="9"/>
      <c r="B77" s="186"/>
      <c r="C77" s="187"/>
      <c r="D77" s="188" t="s">
        <v>1960</v>
      </c>
      <c r="E77" s="189"/>
      <c r="F77" s="189"/>
      <c r="G77" s="189"/>
      <c r="H77" s="189"/>
      <c r="I77" s="190"/>
      <c r="J77" s="191">
        <f>J378</f>
        <v>0</v>
      </c>
      <c r="K77" s="187"/>
      <c r="L77" s="192"/>
      <c r="S77" s="9"/>
      <c r="T77" s="9"/>
      <c r="U77" s="9"/>
      <c r="V77" s="9"/>
      <c r="W77" s="9"/>
      <c r="X77" s="9"/>
      <c r="Y77" s="9"/>
      <c r="Z77" s="9"/>
      <c r="AA77" s="9"/>
      <c r="AB77" s="9"/>
      <c r="AC77" s="9"/>
      <c r="AD77" s="9"/>
      <c r="AE77" s="9"/>
    </row>
    <row r="78" hidden="1" s="2" customFormat="1" ht="21.84" customHeight="1">
      <c r="A78" s="38"/>
      <c r="B78" s="39"/>
      <c r="C78" s="40"/>
      <c r="D78" s="40"/>
      <c r="E78" s="40"/>
      <c r="F78" s="40"/>
      <c r="G78" s="40"/>
      <c r="H78" s="40"/>
      <c r="I78" s="147"/>
      <c r="J78" s="40"/>
      <c r="K78" s="40"/>
      <c r="L78" s="148"/>
      <c r="S78" s="38"/>
      <c r="T78" s="38"/>
      <c r="U78" s="38"/>
      <c r="V78" s="38"/>
      <c r="W78" s="38"/>
      <c r="X78" s="38"/>
      <c r="Y78" s="38"/>
      <c r="Z78" s="38"/>
      <c r="AA78" s="38"/>
      <c r="AB78" s="38"/>
      <c r="AC78" s="38"/>
      <c r="AD78" s="38"/>
      <c r="AE78" s="38"/>
    </row>
    <row r="79" hidden="1" s="2" customFormat="1" ht="6.96" customHeight="1">
      <c r="A79" s="38"/>
      <c r="B79" s="59"/>
      <c r="C79" s="60"/>
      <c r="D79" s="60"/>
      <c r="E79" s="60"/>
      <c r="F79" s="60"/>
      <c r="G79" s="60"/>
      <c r="H79" s="60"/>
      <c r="I79" s="176"/>
      <c r="J79" s="60"/>
      <c r="K79" s="60"/>
      <c r="L79" s="148"/>
      <c r="S79" s="38"/>
      <c r="T79" s="38"/>
      <c r="U79" s="38"/>
      <c r="V79" s="38"/>
      <c r="W79" s="38"/>
      <c r="X79" s="38"/>
      <c r="Y79" s="38"/>
      <c r="Z79" s="38"/>
      <c r="AA79" s="38"/>
      <c r="AB79" s="38"/>
      <c r="AC79" s="38"/>
      <c r="AD79" s="38"/>
      <c r="AE79" s="38"/>
    </row>
    <row r="80" hidden="1"/>
    <row r="81" hidden="1"/>
    <row r="82" hidden="1"/>
    <row r="83" s="2" customFormat="1" ht="6.96" customHeight="1">
      <c r="A83" s="38"/>
      <c r="B83" s="61"/>
      <c r="C83" s="62"/>
      <c r="D83" s="62"/>
      <c r="E83" s="62"/>
      <c r="F83" s="62"/>
      <c r="G83" s="62"/>
      <c r="H83" s="62"/>
      <c r="I83" s="179"/>
      <c r="J83" s="62"/>
      <c r="K83" s="62"/>
      <c r="L83" s="148"/>
      <c r="S83" s="38"/>
      <c r="T83" s="38"/>
      <c r="U83" s="38"/>
      <c r="V83" s="38"/>
      <c r="W83" s="38"/>
      <c r="X83" s="38"/>
      <c r="Y83" s="38"/>
      <c r="Z83" s="38"/>
      <c r="AA83" s="38"/>
      <c r="AB83" s="38"/>
      <c r="AC83" s="38"/>
      <c r="AD83" s="38"/>
      <c r="AE83" s="38"/>
    </row>
    <row r="84" s="2" customFormat="1" ht="24.96" customHeight="1">
      <c r="A84" s="38"/>
      <c r="B84" s="39"/>
      <c r="C84" s="23" t="s">
        <v>189</v>
      </c>
      <c r="D84" s="40"/>
      <c r="E84" s="40"/>
      <c r="F84" s="40"/>
      <c r="G84" s="40"/>
      <c r="H84" s="40"/>
      <c r="I84" s="147"/>
      <c r="J84" s="40"/>
      <c r="K84" s="40"/>
      <c r="L84" s="148"/>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147"/>
      <c r="J85" s="40"/>
      <c r="K85" s="40"/>
      <c r="L85" s="148"/>
      <c r="S85" s="38"/>
      <c r="T85" s="38"/>
      <c r="U85" s="38"/>
      <c r="V85" s="38"/>
      <c r="W85" s="38"/>
      <c r="X85" s="38"/>
      <c r="Y85" s="38"/>
      <c r="Z85" s="38"/>
      <c r="AA85" s="38"/>
      <c r="AB85" s="38"/>
      <c r="AC85" s="38"/>
      <c r="AD85" s="38"/>
      <c r="AE85" s="38"/>
    </row>
    <row r="86" s="2" customFormat="1" ht="12" customHeight="1">
      <c r="A86" s="38"/>
      <c r="B86" s="39"/>
      <c r="C86" s="32" t="s">
        <v>16</v>
      </c>
      <c r="D86" s="40"/>
      <c r="E86" s="40"/>
      <c r="F86" s="40"/>
      <c r="G86" s="40"/>
      <c r="H86" s="40"/>
      <c r="I86" s="147"/>
      <c r="J86" s="40"/>
      <c r="K86" s="40"/>
      <c r="L86" s="148"/>
      <c r="S86" s="38"/>
      <c r="T86" s="38"/>
      <c r="U86" s="38"/>
      <c r="V86" s="38"/>
      <c r="W86" s="38"/>
      <c r="X86" s="38"/>
      <c r="Y86" s="38"/>
      <c r="Z86" s="38"/>
      <c r="AA86" s="38"/>
      <c r="AB86" s="38"/>
      <c r="AC86" s="38"/>
      <c r="AD86" s="38"/>
      <c r="AE86" s="38"/>
    </row>
    <row r="87" s="2" customFormat="1" ht="16.5" customHeight="1">
      <c r="A87" s="38"/>
      <c r="B87" s="39"/>
      <c r="C87" s="40"/>
      <c r="D87" s="40"/>
      <c r="E87" s="180" t="str">
        <f>E7</f>
        <v>Oprava trati v úseku Velké Březno - Boletice n/L km 440,200 - 443,320</v>
      </c>
      <c r="F87" s="32"/>
      <c r="G87" s="32"/>
      <c r="H87" s="32"/>
      <c r="I87" s="147"/>
      <c r="J87" s="40"/>
      <c r="K87" s="40"/>
      <c r="L87" s="148"/>
      <c r="S87" s="38"/>
      <c r="T87" s="38"/>
      <c r="U87" s="38"/>
      <c r="V87" s="38"/>
      <c r="W87" s="38"/>
      <c r="X87" s="38"/>
      <c r="Y87" s="38"/>
      <c r="Z87" s="38"/>
      <c r="AA87" s="38"/>
      <c r="AB87" s="38"/>
      <c r="AC87" s="38"/>
      <c r="AD87" s="38"/>
      <c r="AE87" s="38"/>
    </row>
    <row r="88" s="1" customFormat="1" ht="12" customHeight="1">
      <c r="B88" s="21"/>
      <c r="C88" s="32" t="s">
        <v>179</v>
      </c>
      <c r="D88" s="22"/>
      <c r="E88" s="22"/>
      <c r="F88" s="22"/>
      <c r="G88" s="22"/>
      <c r="H88" s="22"/>
      <c r="I88" s="139"/>
      <c r="J88" s="22"/>
      <c r="K88" s="22"/>
      <c r="L88" s="20"/>
    </row>
    <row r="89" s="1" customFormat="1" ht="16.5" customHeight="1">
      <c r="B89" s="21"/>
      <c r="C89" s="22"/>
      <c r="D89" s="22"/>
      <c r="E89" s="180" t="s">
        <v>988</v>
      </c>
      <c r="F89" s="22"/>
      <c r="G89" s="22"/>
      <c r="H89" s="22"/>
      <c r="I89" s="139"/>
      <c r="J89" s="22"/>
      <c r="K89" s="22"/>
      <c r="L89" s="20"/>
    </row>
    <row r="90" s="1" customFormat="1" ht="12" customHeight="1">
      <c r="B90" s="21"/>
      <c r="C90" s="32" t="s">
        <v>181</v>
      </c>
      <c r="D90" s="22"/>
      <c r="E90" s="22"/>
      <c r="F90" s="22"/>
      <c r="G90" s="22"/>
      <c r="H90" s="22"/>
      <c r="I90" s="139"/>
      <c r="J90" s="22"/>
      <c r="K90" s="22"/>
      <c r="L90" s="20"/>
    </row>
    <row r="91" s="2" customFormat="1" ht="16.5" customHeight="1">
      <c r="A91" s="38"/>
      <c r="B91" s="39"/>
      <c r="C91" s="40"/>
      <c r="D91" s="40"/>
      <c r="E91" s="290" t="s">
        <v>1957</v>
      </c>
      <c r="F91" s="40"/>
      <c r="G91" s="40"/>
      <c r="H91" s="40"/>
      <c r="I91" s="147"/>
      <c r="J91" s="40"/>
      <c r="K91" s="40"/>
      <c r="L91" s="148"/>
      <c r="S91" s="38"/>
      <c r="T91" s="38"/>
      <c r="U91" s="38"/>
      <c r="V91" s="38"/>
      <c r="W91" s="38"/>
      <c r="X91" s="38"/>
      <c r="Y91" s="38"/>
      <c r="Z91" s="38"/>
      <c r="AA91" s="38"/>
      <c r="AB91" s="38"/>
      <c r="AC91" s="38"/>
      <c r="AD91" s="38"/>
      <c r="AE91" s="38"/>
    </row>
    <row r="92" s="2" customFormat="1" ht="12" customHeight="1">
      <c r="A92" s="38"/>
      <c r="B92" s="39"/>
      <c r="C92" s="32" t="s">
        <v>687</v>
      </c>
      <c r="D92" s="40"/>
      <c r="E92" s="40"/>
      <c r="F92" s="40"/>
      <c r="G92" s="40"/>
      <c r="H92" s="40"/>
      <c r="I92" s="147"/>
      <c r="J92" s="40"/>
      <c r="K92" s="40"/>
      <c r="L92" s="148"/>
      <c r="S92" s="38"/>
      <c r="T92" s="38"/>
      <c r="U92" s="38"/>
      <c r="V92" s="38"/>
      <c r="W92" s="38"/>
      <c r="X92" s="38"/>
      <c r="Y92" s="38"/>
      <c r="Z92" s="38"/>
      <c r="AA92" s="38"/>
      <c r="AB92" s="38"/>
      <c r="AC92" s="38"/>
      <c r="AD92" s="38"/>
      <c r="AE92" s="38"/>
    </row>
    <row r="93" s="2" customFormat="1" ht="16.5" customHeight="1">
      <c r="A93" s="38"/>
      <c r="B93" s="39"/>
      <c r="C93" s="40"/>
      <c r="D93" s="40"/>
      <c r="E93" s="69" t="str">
        <f>E13</f>
        <v>001 - km 449,517 - propustek</v>
      </c>
      <c r="F93" s="40"/>
      <c r="G93" s="40"/>
      <c r="H93" s="40"/>
      <c r="I93" s="147"/>
      <c r="J93" s="40"/>
      <c r="K93" s="40"/>
      <c r="L93" s="148"/>
      <c r="S93" s="38"/>
      <c r="T93" s="38"/>
      <c r="U93" s="38"/>
      <c r="V93" s="38"/>
      <c r="W93" s="38"/>
      <c r="X93" s="38"/>
      <c r="Y93" s="38"/>
      <c r="Z93" s="38"/>
      <c r="AA93" s="38"/>
      <c r="AB93" s="38"/>
      <c r="AC93" s="38"/>
      <c r="AD93" s="38"/>
      <c r="AE93" s="38"/>
    </row>
    <row r="94" s="2" customFormat="1" ht="6.96" customHeight="1">
      <c r="A94" s="38"/>
      <c r="B94" s="39"/>
      <c r="C94" s="40"/>
      <c r="D94" s="40"/>
      <c r="E94" s="40"/>
      <c r="F94" s="40"/>
      <c r="G94" s="40"/>
      <c r="H94" s="40"/>
      <c r="I94" s="147"/>
      <c r="J94" s="40"/>
      <c r="K94" s="40"/>
      <c r="L94" s="148"/>
      <c r="S94" s="38"/>
      <c r="T94" s="38"/>
      <c r="U94" s="38"/>
      <c r="V94" s="38"/>
      <c r="W94" s="38"/>
      <c r="X94" s="38"/>
      <c r="Y94" s="38"/>
      <c r="Z94" s="38"/>
      <c r="AA94" s="38"/>
      <c r="AB94" s="38"/>
      <c r="AC94" s="38"/>
      <c r="AD94" s="38"/>
      <c r="AE94" s="38"/>
    </row>
    <row r="95" s="2" customFormat="1" ht="12" customHeight="1">
      <c r="A95" s="38"/>
      <c r="B95" s="39"/>
      <c r="C95" s="32" t="s">
        <v>21</v>
      </c>
      <c r="D95" s="40"/>
      <c r="E95" s="40"/>
      <c r="F95" s="27" t="str">
        <f>F16</f>
        <v>trať 073</v>
      </c>
      <c r="G95" s="40"/>
      <c r="H95" s="40"/>
      <c r="I95" s="150" t="s">
        <v>23</v>
      </c>
      <c r="J95" s="72" t="str">
        <f>IF(J16="","",J16)</f>
        <v>14. 2. 2020</v>
      </c>
      <c r="K95" s="40"/>
      <c r="L95" s="148"/>
      <c r="S95" s="38"/>
      <c r="T95" s="38"/>
      <c r="U95" s="38"/>
      <c r="V95" s="38"/>
      <c r="W95" s="38"/>
      <c r="X95" s="38"/>
      <c r="Y95" s="38"/>
      <c r="Z95" s="38"/>
      <c r="AA95" s="38"/>
      <c r="AB95" s="38"/>
      <c r="AC95" s="38"/>
      <c r="AD95" s="38"/>
      <c r="AE95" s="38"/>
    </row>
    <row r="96" s="2" customFormat="1" ht="6.96" customHeight="1">
      <c r="A96" s="38"/>
      <c r="B96" s="39"/>
      <c r="C96" s="40"/>
      <c r="D96" s="40"/>
      <c r="E96" s="40"/>
      <c r="F96" s="40"/>
      <c r="G96" s="40"/>
      <c r="H96" s="40"/>
      <c r="I96" s="147"/>
      <c r="J96" s="40"/>
      <c r="K96" s="40"/>
      <c r="L96" s="148"/>
      <c r="S96" s="38"/>
      <c r="T96" s="38"/>
      <c r="U96" s="38"/>
      <c r="V96" s="38"/>
      <c r="W96" s="38"/>
      <c r="X96" s="38"/>
      <c r="Y96" s="38"/>
      <c r="Z96" s="38"/>
      <c r="AA96" s="38"/>
      <c r="AB96" s="38"/>
      <c r="AC96" s="38"/>
      <c r="AD96" s="38"/>
      <c r="AE96" s="38"/>
    </row>
    <row r="97" s="2" customFormat="1" ht="15.15" customHeight="1">
      <c r="A97" s="38"/>
      <c r="B97" s="39"/>
      <c r="C97" s="32" t="s">
        <v>25</v>
      </c>
      <c r="D97" s="40"/>
      <c r="E97" s="40"/>
      <c r="F97" s="27" t="str">
        <f>E19</f>
        <v>Správa železnic, OŘ ÚNL</v>
      </c>
      <c r="G97" s="40"/>
      <c r="H97" s="40"/>
      <c r="I97" s="150" t="s">
        <v>33</v>
      </c>
      <c r="J97" s="36" t="str">
        <f>E25</f>
        <v xml:space="preserve"> </v>
      </c>
      <c r="K97" s="40"/>
      <c r="L97" s="148"/>
      <c r="S97" s="38"/>
      <c r="T97" s="38"/>
      <c r="U97" s="38"/>
      <c r="V97" s="38"/>
      <c r="W97" s="38"/>
      <c r="X97" s="38"/>
      <c r="Y97" s="38"/>
      <c r="Z97" s="38"/>
      <c r="AA97" s="38"/>
      <c r="AB97" s="38"/>
      <c r="AC97" s="38"/>
      <c r="AD97" s="38"/>
      <c r="AE97" s="38"/>
    </row>
    <row r="98" s="2" customFormat="1" ht="15.15" customHeight="1">
      <c r="A98" s="38"/>
      <c r="B98" s="39"/>
      <c r="C98" s="32" t="s">
        <v>31</v>
      </c>
      <c r="D98" s="40"/>
      <c r="E98" s="40"/>
      <c r="F98" s="27" t="str">
        <f>IF(E22="","",E22)</f>
        <v>Vyplň údaj</v>
      </c>
      <c r="G98" s="40"/>
      <c r="H98" s="40"/>
      <c r="I98" s="150" t="s">
        <v>36</v>
      </c>
      <c r="J98" s="36" t="str">
        <f>E28</f>
        <v>Věra Trnková</v>
      </c>
      <c r="K98" s="40"/>
      <c r="L98" s="148"/>
      <c r="S98" s="38"/>
      <c r="T98" s="38"/>
      <c r="U98" s="38"/>
      <c r="V98" s="38"/>
      <c r="W98" s="38"/>
      <c r="X98" s="38"/>
      <c r="Y98" s="38"/>
      <c r="Z98" s="38"/>
      <c r="AA98" s="38"/>
      <c r="AB98" s="38"/>
      <c r="AC98" s="38"/>
      <c r="AD98" s="38"/>
      <c r="AE98" s="38"/>
    </row>
    <row r="99" s="2" customFormat="1" ht="10.32" customHeight="1">
      <c r="A99" s="38"/>
      <c r="B99" s="39"/>
      <c r="C99" s="40"/>
      <c r="D99" s="40"/>
      <c r="E99" s="40"/>
      <c r="F99" s="40"/>
      <c r="G99" s="40"/>
      <c r="H99" s="40"/>
      <c r="I99" s="147"/>
      <c r="J99" s="40"/>
      <c r="K99" s="40"/>
      <c r="L99" s="148"/>
      <c r="S99" s="38"/>
      <c r="T99" s="38"/>
      <c r="U99" s="38"/>
      <c r="V99" s="38"/>
      <c r="W99" s="38"/>
      <c r="X99" s="38"/>
      <c r="Y99" s="38"/>
      <c r="Z99" s="38"/>
      <c r="AA99" s="38"/>
      <c r="AB99" s="38"/>
      <c r="AC99" s="38"/>
      <c r="AD99" s="38"/>
      <c r="AE99" s="38"/>
    </row>
    <row r="100" s="11" customFormat="1" ht="29.28" customHeight="1">
      <c r="A100" s="199"/>
      <c r="B100" s="200"/>
      <c r="C100" s="201" t="s">
        <v>190</v>
      </c>
      <c r="D100" s="202" t="s">
        <v>59</v>
      </c>
      <c r="E100" s="202" t="s">
        <v>55</v>
      </c>
      <c r="F100" s="202" t="s">
        <v>56</v>
      </c>
      <c r="G100" s="202" t="s">
        <v>191</v>
      </c>
      <c r="H100" s="202" t="s">
        <v>192</v>
      </c>
      <c r="I100" s="203" t="s">
        <v>193</v>
      </c>
      <c r="J100" s="202" t="s">
        <v>185</v>
      </c>
      <c r="K100" s="204" t="s">
        <v>194</v>
      </c>
      <c r="L100" s="205"/>
      <c r="M100" s="92" t="s">
        <v>19</v>
      </c>
      <c r="N100" s="93" t="s">
        <v>44</v>
      </c>
      <c r="O100" s="93" t="s">
        <v>195</v>
      </c>
      <c r="P100" s="93" t="s">
        <v>196</v>
      </c>
      <c r="Q100" s="93" t="s">
        <v>197</v>
      </c>
      <c r="R100" s="93" t="s">
        <v>198</v>
      </c>
      <c r="S100" s="93" t="s">
        <v>199</v>
      </c>
      <c r="T100" s="94" t="s">
        <v>200</v>
      </c>
      <c r="U100" s="199"/>
      <c r="V100" s="199"/>
      <c r="W100" s="199"/>
      <c r="X100" s="199"/>
      <c r="Y100" s="199"/>
      <c r="Z100" s="199"/>
      <c r="AA100" s="199"/>
      <c r="AB100" s="199"/>
      <c r="AC100" s="199"/>
      <c r="AD100" s="199"/>
      <c r="AE100" s="199"/>
    </row>
    <row r="101" s="2" customFormat="1" ht="22.8" customHeight="1">
      <c r="A101" s="38"/>
      <c r="B101" s="39"/>
      <c r="C101" s="99" t="s">
        <v>201</v>
      </c>
      <c r="D101" s="40"/>
      <c r="E101" s="40"/>
      <c r="F101" s="40"/>
      <c r="G101" s="40"/>
      <c r="H101" s="40"/>
      <c r="I101" s="147"/>
      <c r="J101" s="206">
        <f>BK101</f>
        <v>0</v>
      </c>
      <c r="K101" s="40"/>
      <c r="L101" s="44"/>
      <c r="M101" s="95"/>
      <c r="N101" s="207"/>
      <c r="O101" s="96"/>
      <c r="P101" s="208">
        <f>P102+P378</f>
        <v>0</v>
      </c>
      <c r="Q101" s="96"/>
      <c r="R101" s="208">
        <f>R102+R378</f>
        <v>156.55501872150003</v>
      </c>
      <c r="S101" s="96"/>
      <c r="T101" s="209">
        <f>T102+T378</f>
        <v>22.419960000000003</v>
      </c>
      <c r="U101" s="38"/>
      <c r="V101" s="38"/>
      <c r="W101" s="38"/>
      <c r="X101" s="38"/>
      <c r="Y101" s="38"/>
      <c r="Z101" s="38"/>
      <c r="AA101" s="38"/>
      <c r="AB101" s="38"/>
      <c r="AC101" s="38"/>
      <c r="AD101" s="38"/>
      <c r="AE101" s="38"/>
      <c r="AT101" s="17" t="s">
        <v>73</v>
      </c>
      <c r="AU101" s="17" t="s">
        <v>186</v>
      </c>
      <c r="BK101" s="210">
        <f>BK102+BK378</f>
        <v>0</v>
      </c>
    </row>
    <row r="102" s="12" customFormat="1" ht="25.92" customHeight="1">
      <c r="A102" s="12"/>
      <c r="B102" s="211"/>
      <c r="C102" s="212"/>
      <c r="D102" s="213" t="s">
        <v>73</v>
      </c>
      <c r="E102" s="214" t="s">
        <v>202</v>
      </c>
      <c r="F102" s="214" t="s">
        <v>203</v>
      </c>
      <c r="G102" s="212"/>
      <c r="H102" s="212"/>
      <c r="I102" s="215"/>
      <c r="J102" s="216">
        <f>BK102</f>
        <v>0</v>
      </c>
      <c r="K102" s="212"/>
      <c r="L102" s="217"/>
      <c r="M102" s="218"/>
      <c r="N102" s="219"/>
      <c r="O102" s="219"/>
      <c r="P102" s="220">
        <f>P103+P187+P240+P288+P310+P323+P359+P373</f>
        <v>0</v>
      </c>
      <c r="Q102" s="219"/>
      <c r="R102" s="220">
        <f>R103+R187+R240+R288+R310+R323+R359+R373</f>
        <v>156.46501872150003</v>
      </c>
      <c r="S102" s="219"/>
      <c r="T102" s="221">
        <f>T103+T187+T240+T288+T310+T323+T359+T373</f>
        <v>22.419960000000003</v>
      </c>
      <c r="U102" s="12"/>
      <c r="V102" s="12"/>
      <c r="W102" s="12"/>
      <c r="X102" s="12"/>
      <c r="Y102" s="12"/>
      <c r="Z102" s="12"/>
      <c r="AA102" s="12"/>
      <c r="AB102" s="12"/>
      <c r="AC102" s="12"/>
      <c r="AD102" s="12"/>
      <c r="AE102" s="12"/>
      <c r="AR102" s="222" t="s">
        <v>81</v>
      </c>
      <c r="AT102" s="223" t="s">
        <v>73</v>
      </c>
      <c r="AU102" s="223" t="s">
        <v>74</v>
      </c>
      <c r="AY102" s="222" t="s">
        <v>204</v>
      </c>
      <c r="BK102" s="224">
        <f>BK103+BK187+BK240+BK288+BK310+BK323+BK359+BK373</f>
        <v>0</v>
      </c>
    </row>
    <row r="103" s="12" customFormat="1" ht="22.8" customHeight="1">
      <c r="A103" s="12"/>
      <c r="B103" s="211"/>
      <c r="C103" s="212"/>
      <c r="D103" s="213" t="s">
        <v>73</v>
      </c>
      <c r="E103" s="225" t="s">
        <v>81</v>
      </c>
      <c r="F103" s="225" t="s">
        <v>1003</v>
      </c>
      <c r="G103" s="212"/>
      <c r="H103" s="212"/>
      <c r="I103" s="215"/>
      <c r="J103" s="226">
        <f>BK103</f>
        <v>0</v>
      </c>
      <c r="K103" s="212"/>
      <c r="L103" s="217"/>
      <c r="M103" s="218"/>
      <c r="N103" s="219"/>
      <c r="O103" s="219"/>
      <c r="P103" s="220">
        <f>SUM(P104:P186)</f>
        <v>0</v>
      </c>
      <c r="Q103" s="219"/>
      <c r="R103" s="220">
        <f>SUM(R104:R186)</f>
        <v>91.952555050000001</v>
      </c>
      <c r="S103" s="219"/>
      <c r="T103" s="221">
        <f>SUM(T104:T186)</f>
        <v>0</v>
      </c>
      <c r="U103" s="12"/>
      <c r="V103" s="12"/>
      <c r="W103" s="12"/>
      <c r="X103" s="12"/>
      <c r="Y103" s="12"/>
      <c r="Z103" s="12"/>
      <c r="AA103" s="12"/>
      <c r="AB103" s="12"/>
      <c r="AC103" s="12"/>
      <c r="AD103" s="12"/>
      <c r="AE103" s="12"/>
      <c r="AR103" s="222" t="s">
        <v>81</v>
      </c>
      <c r="AT103" s="223" t="s">
        <v>73</v>
      </c>
      <c r="AU103" s="223" t="s">
        <v>81</v>
      </c>
      <c r="AY103" s="222" t="s">
        <v>204</v>
      </c>
      <c r="BK103" s="224">
        <f>SUM(BK104:BK186)</f>
        <v>0</v>
      </c>
    </row>
    <row r="104" s="2" customFormat="1" ht="33" customHeight="1">
      <c r="A104" s="38"/>
      <c r="B104" s="39"/>
      <c r="C104" s="227" t="s">
        <v>81</v>
      </c>
      <c r="D104" s="227" t="s">
        <v>207</v>
      </c>
      <c r="E104" s="228" t="s">
        <v>1961</v>
      </c>
      <c r="F104" s="229" t="s">
        <v>1962</v>
      </c>
      <c r="G104" s="230" t="s">
        <v>525</v>
      </c>
      <c r="H104" s="231">
        <v>60</v>
      </c>
      <c r="I104" s="232"/>
      <c r="J104" s="233">
        <f>ROUND(I104*H104,2)</f>
        <v>0</v>
      </c>
      <c r="K104" s="229" t="s">
        <v>1006</v>
      </c>
      <c r="L104" s="44"/>
      <c r="M104" s="234" t="s">
        <v>19</v>
      </c>
      <c r="N104" s="235" t="s">
        <v>45</v>
      </c>
      <c r="O104" s="84"/>
      <c r="P104" s="236">
        <f>O104*H104</f>
        <v>0</v>
      </c>
      <c r="Q104" s="236">
        <v>0</v>
      </c>
      <c r="R104" s="236">
        <f>Q104*H104</f>
        <v>0</v>
      </c>
      <c r="S104" s="236">
        <v>0</v>
      </c>
      <c r="T104" s="237">
        <f>S104*H104</f>
        <v>0</v>
      </c>
      <c r="U104" s="38"/>
      <c r="V104" s="38"/>
      <c r="W104" s="38"/>
      <c r="X104" s="38"/>
      <c r="Y104" s="38"/>
      <c r="Z104" s="38"/>
      <c r="AA104" s="38"/>
      <c r="AB104" s="38"/>
      <c r="AC104" s="38"/>
      <c r="AD104" s="38"/>
      <c r="AE104" s="38"/>
      <c r="AR104" s="238" t="s">
        <v>104</v>
      </c>
      <c r="AT104" s="238" t="s">
        <v>207</v>
      </c>
      <c r="AU104" s="238" t="s">
        <v>83</v>
      </c>
      <c r="AY104" s="17" t="s">
        <v>204</v>
      </c>
      <c r="BE104" s="239">
        <f>IF(N104="základní",J104,0)</f>
        <v>0</v>
      </c>
      <c r="BF104" s="239">
        <f>IF(N104="snížená",J104,0)</f>
        <v>0</v>
      </c>
      <c r="BG104" s="239">
        <f>IF(N104="zákl. přenesená",J104,0)</f>
        <v>0</v>
      </c>
      <c r="BH104" s="239">
        <f>IF(N104="sníž. přenesená",J104,0)</f>
        <v>0</v>
      </c>
      <c r="BI104" s="239">
        <f>IF(N104="nulová",J104,0)</f>
        <v>0</v>
      </c>
      <c r="BJ104" s="17" t="s">
        <v>81</v>
      </c>
      <c r="BK104" s="239">
        <f>ROUND(I104*H104,2)</f>
        <v>0</v>
      </c>
      <c r="BL104" s="17" t="s">
        <v>104</v>
      </c>
      <c r="BM104" s="238" t="s">
        <v>1963</v>
      </c>
    </row>
    <row r="105" s="2" customFormat="1">
      <c r="A105" s="38"/>
      <c r="B105" s="39"/>
      <c r="C105" s="40"/>
      <c r="D105" s="240" t="s">
        <v>213</v>
      </c>
      <c r="E105" s="40"/>
      <c r="F105" s="241" t="s">
        <v>1964</v>
      </c>
      <c r="G105" s="40"/>
      <c r="H105" s="40"/>
      <c r="I105" s="147"/>
      <c r="J105" s="40"/>
      <c r="K105" s="40"/>
      <c r="L105" s="44"/>
      <c r="M105" s="242"/>
      <c r="N105" s="243"/>
      <c r="O105" s="84"/>
      <c r="P105" s="84"/>
      <c r="Q105" s="84"/>
      <c r="R105" s="84"/>
      <c r="S105" s="84"/>
      <c r="T105" s="85"/>
      <c r="U105" s="38"/>
      <c r="V105" s="38"/>
      <c r="W105" s="38"/>
      <c r="X105" s="38"/>
      <c r="Y105" s="38"/>
      <c r="Z105" s="38"/>
      <c r="AA105" s="38"/>
      <c r="AB105" s="38"/>
      <c r="AC105" s="38"/>
      <c r="AD105" s="38"/>
      <c r="AE105" s="38"/>
      <c r="AT105" s="17" t="s">
        <v>213</v>
      </c>
      <c r="AU105" s="17" t="s">
        <v>83</v>
      </c>
    </row>
    <row r="106" s="2" customFormat="1">
      <c r="A106" s="38"/>
      <c r="B106" s="39"/>
      <c r="C106" s="40"/>
      <c r="D106" s="240" t="s">
        <v>215</v>
      </c>
      <c r="E106" s="40"/>
      <c r="F106" s="244" t="s">
        <v>1009</v>
      </c>
      <c r="G106" s="40"/>
      <c r="H106" s="40"/>
      <c r="I106" s="147"/>
      <c r="J106" s="40"/>
      <c r="K106" s="40"/>
      <c r="L106" s="44"/>
      <c r="M106" s="242"/>
      <c r="N106" s="243"/>
      <c r="O106" s="84"/>
      <c r="P106" s="84"/>
      <c r="Q106" s="84"/>
      <c r="R106" s="84"/>
      <c r="S106" s="84"/>
      <c r="T106" s="85"/>
      <c r="U106" s="38"/>
      <c r="V106" s="38"/>
      <c r="W106" s="38"/>
      <c r="X106" s="38"/>
      <c r="Y106" s="38"/>
      <c r="Z106" s="38"/>
      <c r="AA106" s="38"/>
      <c r="AB106" s="38"/>
      <c r="AC106" s="38"/>
      <c r="AD106" s="38"/>
      <c r="AE106" s="38"/>
      <c r="AT106" s="17" t="s">
        <v>215</v>
      </c>
      <c r="AU106" s="17" t="s">
        <v>83</v>
      </c>
    </row>
    <row r="107" s="2" customFormat="1" ht="21.75" customHeight="1">
      <c r="A107" s="38"/>
      <c r="B107" s="39"/>
      <c r="C107" s="227" t="s">
        <v>83</v>
      </c>
      <c r="D107" s="227" t="s">
        <v>207</v>
      </c>
      <c r="E107" s="228" t="s">
        <v>1012</v>
      </c>
      <c r="F107" s="229" t="s">
        <v>1013</v>
      </c>
      <c r="G107" s="230" t="s">
        <v>261</v>
      </c>
      <c r="H107" s="231">
        <v>1.2</v>
      </c>
      <c r="I107" s="232"/>
      <c r="J107" s="233">
        <f>ROUND(I107*H107,2)</f>
        <v>0</v>
      </c>
      <c r="K107" s="229" t="s">
        <v>1006</v>
      </c>
      <c r="L107" s="44"/>
      <c r="M107" s="234" t="s">
        <v>19</v>
      </c>
      <c r="N107" s="235" t="s">
        <v>45</v>
      </c>
      <c r="O107" s="84"/>
      <c r="P107" s="236">
        <f>O107*H107</f>
        <v>0</v>
      </c>
      <c r="Q107" s="236">
        <v>0</v>
      </c>
      <c r="R107" s="236">
        <f>Q107*H107</f>
        <v>0</v>
      </c>
      <c r="S107" s="236">
        <v>0</v>
      </c>
      <c r="T107" s="237">
        <f>S107*H107</f>
        <v>0</v>
      </c>
      <c r="U107" s="38"/>
      <c r="V107" s="38"/>
      <c r="W107" s="38"/>
      <c r="X107" s="38"/>
      <c r="Y107" s="38"/>
      <c r="Z107" s="38"/>
      <c r="AA107" s="38"/>
      <c r="AB107" s="38"/>
      <c r="AC107" s="38"/>
      <c r="AD107" s="38"/>
      <c r="AE107" s="38"/>
      <c r="AR107" s="238" t="s">
        <v>104</v>
      </c>
      <c r="AT107" s="238" t="s">
        <v>207</v>
      </c>
      <c r="AU107" s="238" t="s">
        <v>83</v>
      </c>
      <c r="AY107" s="17" t="s">
        <v>204</v>
      </c>
      <c r="BE107" s="239">
        <f>IF(N107="základní",J107,0)</f>
        <v>0</v>
      </c>
      <c r="BF107" s="239">
        <f>IF(N107="snížená",J107,0)</f>
        <v>0</v>
      </c>
      <c r="BG107" s="239">
        <f>IF(N107="zákl. přenesená",J107,0)</f>
        <v>0</v>
      </c>
      <c r="BH107" s="239">
        <f>IF(N107="sníž. přenesená",J107,0)</f>
        <v>0</v>
      </c>
      <c r="BI107" s="239">
        <f>IF(N107="nulová",J107,0)</f>
        <v>0</v>
      </c>
      <c r="BJ107" s="17" t="s">
        <v>81</v>
      </c>
      <c r="BK107" s="239">
        <f>ROUND(I107*H107,2)</f>
        <v>0</v>
      </c>
      <c r="BL107" s="17" t="s">
        <v>104</v>
      </c>
      <c r="BM107" s="238" t="s">
        <v>1965</v>
      </c>
    </row>
    <row r="108" s="2" customFormat="1">
      <c r="A108" s="38"/>
      <c r="B108" s="39"/>
      <c r="C108" s="40"/>
      <c r="D108" s="240" t="s">
        <v>213</v>
      </c>
      <c r="E108" s="40"/>
      <c r="F108" s="241" t="s">
        <v>1015</v>
      </c>
      <c r="G108" s="40"/>
      <c r="H108" s="40"/>
      <c r="I108" s="147"/>
      <c r="J108" s="40"/>
      <c r="K108" s="40"/>
      <c r="L108" s="44"/>
      <c r="M108" s="242"/>
      <c r="N108" s="243"/>
      <c r="O108" s="84"/>
      <c r="P108" s="84"/>
      <c r="Q108" s="84"/>
      <c r="R108" s="84"/>
      <c r="S108" s="84"/>
      <c r="T108" s="85"/>
      <c r="U108" s="38"/>
      <c r="V108" s="38"/>
      <c r="W108" s="38"/>
      <c r="X108" s="38"/>
      <c r="Y108" s="38"/>
      <c r="Z108" s="38"/>
      <c r="AA108" s="38"/>
      <c r="AB108" s="38"/>
      <c r="AC108" s="38"/>
      <c r="AD108" s="38"/>
      <c r="AE108" s="38"/>
      <c r="AT108" s="17" t="s">
        <v>213</v>
      </c>
      <c r="AU108" s="17" t="s">
        <v>83</v>
      </c>
    </row>
    <row r="109" s="2" customFormat="1">
      <c r="A109" s="38"/>
      <c r="B109" s="39"/>
      <c r="C109" s="40"/>
      <c r="D109" s="240" t="s">
        <v>215</v>
      </c>
      <c r="E109" s="40"/>
      <c r="F109" s="244" t="s">
        <v>1016</v>
      </c>
      <c r="G109" s="40"/>
      <c r="H109" s="40"/>
      <c r="I109" s="147"/>
      <c r="J109" s="40"/>
      <c r="K109" s="40"/>
      <c r="L109" s="44"/>
      <c r="M109" s="242"/>
      <c r="N109" s="243"/>
      <c r="O109" s="84"/>
      <c r="P109" s="84"/>
      <c r="Q109" s="84"/>
      <c r="R109" s="84"/>
      <c r="S109" s="84"/>
      <c r="T109" s="85"/>
      <c r="U109" s="38"/>
      <c r="V109" s="38"/>
      <c r="W109" s="38"/>
      <c r="X109" s="38"/>
      <c r="Y109" s="38"/>
      <c r="Z109" s="38"/>
      <c r="AA109" s="38"/>
      <c r="AB109" s="38"/>
      <c r="AC109" s="38"/>
      <c r="AD109" s="38"/>
      <c r="AE109" s="38"/>
      <c r="AT109" s="17" t="s">
        <v>215</v>
      </c>
      <c r="AU109" s="17" t="s">
        <v>83</v>
      </c>
    </row>
    <row r="110" s="14" customFormat="1">
      <c r="A110" s="14"/>
      <c r="B110" s="255"/>
      <c r="C110" s="256"/>
      <c r="D110" s="240" t="s">
        <v>217</v>
      </c>
      <c r="E110" s="257" t="s">
        <v>19</v>
      </c>
      <c r="F110" s="258" t="s">
        <v>1966</v>
      </c>
      <c r="G110" s="256"/>
      <c r="H110" s="259">
        <v>1.2</v>
      </c>
      <c r="I110" s="260"/>
      <c r="J110" s="256"/>
      <c r="K110" s="256"/>
      <c r="L110" s="261"/>
      <c r="M110" s="262"/>
      <c r="N110" s="263"/>
      <c r="O110" s="263"/>
      <c r="P110" s="263"/>
      <c r="Q110" s="263"/>
      <c r="R110" s="263"/>
      <c r="S110" s="263"/>
      <c r="T110" s="264"/>
      <c r="U110" s="14"/>
      <c r="V110" s="14"/>
      <c r="W110" s="14"/>
      <c r="X110" s="14"/>
      <c r="Y110" s="14"/>
      <c r="Z110" s="14"/>
      <c r="AA110" s="14"/>
      <c r="AB110" s="14"/>
      <c r="AC110" s="14"/>
      <c r="AD110" s="14"/>
      <c r="AE110" s="14"/>
      <c r="AT110" s="265" t="s">
        <v>217</v>
      </c>
      <c r="AU110" s="265" t="s">
        <v>83</v>
      </c>
      <c r="AV110" s="14" t="s">
        <v>83</v>
      </c>
      <c r="AW110" s="14" t="s">
        <v>35</v>
      </c>
      <c r="AX110" s="14" t="s">
        <v>81</v>
      </c>
      <c r="AY110" s="265" t="s">
        <v>204</v>
      </c>
    </row>
    <row r="111" s="2" customFormat="1" ht="21.75" customHeight="1">
      <c r="A111" s="38"/>
      <c r="B111" s="39"/>
      <c r="C111" s="227" t="s">
        <v>94</v>
      </c>
      <c r="D111" s="227" t="s">
        <v>207</v>
      </c>
      <c r="E111" s="228" t="s">
        <v>1967</v>
      </c>
      <c r="F111" s="229" t="s">
        <v>1968</v>
      </c>
      <c r="G111" s="230" t="s">
        <v>286</v>
      </c>
      <c r="H111" s="231">
        <v>10</v>
      </c>
      <c r="I111" s="232"/>
      <c r="J111" s="233">
        <f>ROUND(I111*H111,2)</f>
        <v>0</v>
      </c>
      <c r="K111" s="229" t="s">
        <v>1006</v>
      </c>
      <c r="L111" s="44"/>
      <c r="M111" s="234" t="s">
        <v>19</v>
      </c>
      <c r="N111" s="235" t="s">
        <v>45</v>
      </c>
      <c r="O111" s="84"/>
      <c r="P111" s="236">
        <f>O111*H111</f>
        <v>0</v>
      </c>
      <c r="Q111" s="236">
        <v>0.060526700000000003</v>
      </c>
      <c r="R111" s="236">
        <f>Q111*H111</f>
        <v>0.605267</v>
      </c>
      <c r="S111" s="236">
        <v>0</v>
      </c>
      <c r="T111" s="237">
        <f>S111*H111</f>
        <v>0</v>
      </c>
      <c r="U111" s="38"/>
      <c r="V111" s="38"/>
      <c r="W111" s="38"/>
      <c r="X111" s="38"/>
      <c r="Y111" s="38"/>
      <c r="Z111" s="38"/>
      <c r="AA111" s="38"/>
      <c r="AB111" s="38"/>
      <c r="AC111" s="38"/>
      <c r="AD111" s="38"/>
      <c r="AE111" s="38"/>
      <c r="AR111" s="238" t="s">
        <v>104</v>
      </c>
      <c r="AT111" s="238" t="s">
        <v>207</v>
      </c>
      <c r="AU111" s="238" t="s">
        <v>83</v>
      </c>
      <c r="AY111" s="17" t="s">
        <v>204</v>
      </c>
      <c r="BE111" s="239">
        <f>IF(N111="základní",J111,0)</f>
        <v>0</v>
      </c>
      <c r="BF111" s="239">
        <f>IF(N111="snížená",J111,0)</f>
        <v>0</v>
      </c>
      <c r="BG111" s="239">
        <f>IF(N111="zákl. přenesená",J111,0)</f>
        <v>0</v>
      </c>
      <c r="BH111" s="239">
        <f>IF(N111="sníž. přenesená",J111,0)</f>
        <v>0</v>
      </c>
      <c r="BI111" s="239">
        <f>IF(N111="nulová",J111,0)</f>
        <v>0</v>
      </c>
      <c r="BJ111" s="17" t="s">
        <v>81</v>
      </c>
      <c r="BK111" s="239">
        <f>ROUND(I111*H111,2)</f>
        <v>0</v>
      </c>
      <c r="BL111" s="17" t="s">
        <v>104</v>
      </c>
      <c r="BM111" s="238" t="s">
        <v>1969</v>
      </c>
    </row>
    <row r="112" s="2" customFormat="1">
      <c r="A112" s="38"/>
      <c r="B112" s="39"/>
      <c r="C112" s="40"/>
      <c r="D112" s="240" t="s">
        <v>213</v>
      </c>
      <c r="E112" s="40"/>
      <c r="F112" s="241" t="s">
        <v>1970</v>
      </c>
      <c r="G112" s="40"/>
      <c r="H112" s="40"/>
      <c r="I112" s="147"/>
      <c r="J112" s="40"/>
      <c r="K112" s="40"/>
      <c r="L112" s="44"/>
      <c r="M112" s="242"/>
      <c r="N112" s="243"/>
      <c r="O112" s="84"/>
      <c r="P112" s="84"/>
      <c r="Q112" s="84"/>
      <c r="R112" s="84"/>
      <c r="S112" s="84"/>
      <c r="T112" s="85"/>
      <c r="U112" s="38"/>
      <c r="V112" s="38"/>
      <c r="W112" s="38"/>
      <c r="X112" s="38"/>
      <c r="Y112" s="38"/>
      <c r="Z112" s="38"/>
      <c r="AA112" s="38"/>
      <c r="AB112" s="38"/>
      <c r="AC112" s="38"/>
      <c r="AD112" s="38"/>
      <c r="AE112" s="38"/>
      <c r="AT112" s="17" t="s">
        <v>213</v>
      </c>
      <c r="AU112" s="17" t="s">
        <v>83</v>
      </c>
    </row>
    <row r="113" s="2" customFormat="1">
      <c r="A113" s="38"/>
      <c r="B113" s="39"/>
      <c r="C113" s="40"/>
      <c r="D113" s="240" t="s">
        <v>215</v>
      </c>
      <c r="E113" s="40"/>
      <c r="F113" s="244" t="s">
        <v>1022</v>
      </c>
      <c r="G113" s="40"/>
      <c r="H113" s="40"/>
      <c r="I113" s="147"/>
      <c r="J113" s="40"/>
      <c r="K113" s="40"/>
      <c r="L113" s="44"/>
      <c r="M113" s="242"/>
      <c r="N113" s="243"/>
      <c r="O113" s="84"/>
      <c r="P113" s="84"/>
      <c r="Q113" s="84"/>
      <c r="R113" s="84"/>
      <c r="S113" s="84"/>
      <c r="T113" s="85"/>
      <c r="U113" s="38"/>
      <c r="V113" s="38"/>
      <c r="W113" s="38"/>
      <c r="X113" s="38"/>
      <c r="Y113" s="38"/>
      <c r="Z113" s="38"/>
      <c r="AA113" s="38"/>
      <c r="AB113" s="38"/>
      <c r="AC113" s="38"/>
      <c r="AD113" s="38"/>
      <c r="AE113" s="38"/>
      <c r="AT113" s="17" t="s">
        <v>215</v>
      </c>
      <c r="AU113" s="17" t="s">
        <v>83</v>
      </c>
    </row>
    <row r="114" s="2" customFormat="1">
      <c r="A114" s="38"/>
      <c r="B114" s="39"/>
      <c r="C114" s="40"/>
      <c r="D114" s="240" t="s">
        <v>240</v>
      </c>
      <c r="E114" s="40"/>
      <c r="F114" s="244" t="s">
        <v>1971</v>
      </c>
      <c r="G114" s="40"/>
      <c r="H114" s="40"/>
      <c r="I114" s="147"/>
      <c r="J114" s="40"/>
      <c r="K114" s="40"/>
      <c r="L114" s="44"/>
      <c r="M114" s="242"/>
      <c r="N114" s="243"/>
      <c r="O114" s="84"/>
      <c r="P114" s="84"/>
      <c r="Q114" s="84"/>
      <c r="R114" s="84"/>
      <c r="S114" s="84"/>
      <c r="T114" s="85"/>
      <c r="U114" s="38"/>
      <c r="V114" s="38"/>
      <c r="W114" s="38"/>
      <c r="X114" s="38"/>
      <c r="Y114" s="38"/>
      <c r="Z114" s="38"/>
      <c r="AA114" s="38"/>
      <c r="AB114" s="38"/>
      <c r="AC114" s="38"/>
      <c r="AD114" s="38"/>
      <c r="AE114" s="38"/>
      <c r="AT114" s="17" t="s">
        <v>240</v>
      </c>
      <c r="AU114" s="17" t="s">
        <v>83</v>
      </c>
    </row>
    <row r="115" s="2" customFormat="1" ht="21.75" customHeight="1">
      <c r="A115" s="38"/>
      <c r="B115" s="39"/>
      <c r="C115" s="227" t="s">
        <v>104</v>
      </c>
      <c r="D115" s="227" t="s">
        <v>207</v>
      </c>
      <c r="E115" s="228" t="s">
        <v>1025</v>
      </c>
      <c r="F115" s="229" t="s">
        <v>1026</v>
      </c>
      <c r="G115" s="230" t="s">
        <v>525</v>
      </c>
      <c r="H115" s="231">
        <v>60</v>
      </c>
      <c r="I115" s="232"/>
      <c r="J115" s="233">
        <f>ROUND(I115*H115,2)</f>
        <v>0</v>
      </c>
      <c r="K115" s="229" t="s">
        <v>1006</v>
      </c>
      <c r="L115" s="44"/>
      <c r="M115" s="234" t="s">
        <v>19</v>
      </c>
      <c r="N115" s="235" t="s">
        <v>45</v>
      </c>
      <c r="O115" s="84"/>
      <c r="P115" s="236">
        <f>O115*H115</f>
        <v>0</v>
      </c>
      <c r="Q115" s="236">
        <v>0</v>
      </c>
      <c r="R115" s="236">
        <f>Q115*H115</f>
        <v>0</v>
      </c>
      <c r="S115" s="236">
        <v>0</v>
      </c>
      <c r="T115" s="237">
        <f>S115*H115</f>
        <v>0</v>
      </c>
      <c r="U115" s="38"/>
      <c r="V115" s="38"/>
      <c r="W115" s="38"/>
      <c r="X115" s="38"/>
      <c r="Y115" s="38"/>
      <c r="Z115" s="38"/>
      <c r="AA115" s="38"/>
      <c r="AB115" s="38"/>
      <c r="AC115" s="38"/>
      <c r="AD115" s="38"/>
      <c r="AE115" s="38"/>
      <c r="AR115" s="238" t="s">
        <v>104</v>
      </c>
      <c r="AT115" s="238" t="s">
        <v>207</v>
      </c>
      <c r="AU115" s="238" t="s">
        <v>83</v>
      </c>
      <c r="AY115" s="17" t="s">
        <v>204</v>
      </c>
      <c r="BE115" s="239">
        <f>IF(N115="základní",J115,0)</f>
        <v>0</v>
      </c>
      <c r="BF115" s="239">
        <f>IF(N115="snížená",J115,0)</f>
        <v>0</v>
      </c>
      <c r="BG115" s="239">
        <f>IF(N115="zákl. přenesená",J115,0)</f>
        <v>0</v>
      </c>
      <c r="BH115" s="239">
        <f>IF(N115="sníž. přenesená",J115,0)</f>
        <v>0</v>
      </c>
      <c r="BI115" s="239">
        <f>IF(N115="nulová",J115,0)</f>
        <v>0</v>
      </c>
      <c r="BJ115" s="17" t="s">
        <v>81</v>
      </c>
      <c r="BK115" s="239">
        <f>ROUND(I115*H115,2)</f>
        <v>0</v>
      </c>
      <c r="BL115" s="17" t="s">
        <v>104</v>
      </c>
      <c r="BM115" s="238" t="s">
        <v>1972</v>
      </c>
    </row>
    <row r="116" s="2" customFormat="1">
      <c r="A116" s="38"/>
      <c r="B116" s="39"/>
      <c r="C116" s="40"/>
      <c r="D116" s="240" t="s">
        <v>213</v>
      </c>
      <c r="E116" s="40"/>
      <c r="F116" s="241" t="s">
        <v>1028</v>
      </c>
      <c r="G116" s="40"/>
      <c r="H116" s="40"/>
      <c r="I116" s="147"/>
      <c r="J116" s="40"/>
      <c r="K116" s="40"/>
      <c r="L116" s="44"/>
      <c r="M116" s="242"/>
      <c r="N116" s="243"/>
      <c r="O116" s="84"/>
      <c r="P116" s="84"/>
      <c r="Q116" s="84"/>
      <c r="R116" s="84"/>
      <c r="S116" s="84"/>
      <c r="T116" s="85"/>
      <c r="U116" s="38"/>
      <c r="V116" s="38"/>
      <c r="W116" s="38"/>
      <c r="X116" s="38"/>
      <c r="Y116" s="38"/>
      <c r="Z116" s="38"/>
      <c r="AA116" s="38"/>
      <c r="AB116" s="38"/>
      <c r="AC116" s="38"/>
      <c r="AD116" s="38"/>
      <c r="AE116" s="38"/>
      <c r="AT116" s="17" t="s">
        <v>213</v>
      </c>
      <c r="AU116" s="17" t="s">
        <v>83</v>
      </c>
    </row>
    <row r="117" s="2" customFormat="1">
      <c r="A117" s="38"/>
      <c r="B117" s="39"/>
      <c r="C117" s="40"/>
      <c r="D117" s="240" t="s">
        <v>215</v>
      </c>
      <c r="E117" s="40"/>
      <c r="F117" s="244" t="s">
        <v>1029</v>
      </c>
      <c r="G117" s="40"/>
      <c r="H117" s="40"/>
      <c r="I117" s="147"/>
      <c r="J117" s="40"/>
      <c r="K117" s="40"/>
      <c r="L117" s="44"/>
      <c r="M117" s="242"/>
      <c r="N117" s="243"/>
      <c r="O117" s="84"/>
      <c r="P117" s="84"/>
      <c r="Q117" s="84"/>
      <c r="R117" s="84"/>
      <c r="S117" s="84"/>
      <c r="T117" s="85"/>
      <c r="U117" s="38"/>
      <c r="V117" s="38"/>
      <c r="W117" s="38"/>
      <c r="X117" s="38"/>
      <c r="Y117" s="38"/>
      <c r="Z117" s="38"/>
      <c r="AA117" s="38"/>
      <c r="AB117" s="38"/>
      <c r="AC117" s="38"/>
      <c r="AD117" s="38"/>
      <c r="AE117" s="38"/>
      <c r="AT117" s="17" t="s">
        <v>215</v>
      </c>
      <c r="AU117" s="17" t="s">
        <v>83</v>
      </c>
    </row>
    <row r="118" s="2" customFormat="1">
      <c r="A118" s="38"/>
      <c r="B118" s="39"/>
      <c r="C118" s="40"/>
      <c r="D118" s="240" t="s">
        <v>240</v>
      </c>
      <c r="E118" s="40"/>
      <c r="F118" s="244" t="s">
        <v>1973</v>
      </c>
      <c r="G118" s="40"/>
      <c r="H118" s="40"/>
      <c r="I118" s="147"/>
      <c r="J118" s="40"/>
      <c r="K118" s="40"/>
      <c r="L118" s="44"/>
      <c r="M118" s="242"/>
      <c r="N118" s="243"/>
      <c r="O118" s="84"/>
      <c r="P118" s="84"/>
      <c r="Q118" s="84"/>
      <c r="R118" s="84"/>
      <c r="S118" s="84"/>
      <c r="T118" s="85"/>
      <c r="U118" s="38"/>
      <c r="V118" s="38"/>
      <c r="W118" s="38"/>
      <c r="X118" s="38"/>
      <c r="Y118" s="38"/>
      <c r="Z118" s="38"/>
      <c r="AA118" s="38"/>
      <c r="AB118" s="38"/>
      <c r="AC118" s="38"/>
      <c r="AD118" s="38"/>
      <c r="AE118" s="38"/>
      <c r="AT118" s="17" t="s">
        <v>240</v>
      </c>
      <c r="AU118" s="17" t="s">
        <v>83</v>
      </c>
    </row>
    <row r="119" s="14" customFormat="1">
      <c r="A119" s="14"/>
      <c r="B119" s="255"/>
      <c r="C119" s="256"/>
      <c r="D119" s="240" t="s">
        <v>217</v>
      </c>
      <c r="E119" s="257" t="s">
        <v>19</v>
      </c>
      <c r="F119" s="258" t="s">
        <v>624</v>
      </c>
      <c r="G119" s="256"/>
      <c r="H119" s="259">
        <v>60</v>
      </c>
      <c r="I119" s="260"/>
      <c r="J119" s="256"/>
      <c r="K119" s="256"/>
      <c r="L119" s="261"/>
      <c r="M119" s="262"/>
      <c r="N119" s="263"/>
      <c r="O119" s="263"/>
      <c r="P119" s="263"/>
      <c r="Q119" s="263"/>
      <c r="R119" s="263"/>
      <c r="S119" s="263"/>
      <c r="T119" s="264"/>
      <c r="U119" s="14"/>
      <c r="V119" s="14"/>
      <c r="W119" s="14"/>
      <c r="X119" s="14"/>
      <c r="Y119" s="14"/>
      <c r="Z119" s="14"/>
      <c r="AA119" s="14"/>
      <c r="AB119" s="14"/>
      <c r="AC119" s="14"/>
      <c r="AD119" s="14"/>
      <c r="AE119" s="14"/>
      <c r="AT119" s="265" t="s">
        <v>217</v>
      </c>
      <c r="AU119" s="265" t="s">
        <v>83</v>
      </c>
      <c r="AV119" s="14" t="s">
        <v>83</v>
      </c>
      <c r="AW119" s="14" t="s">
        <v>35</v>
      </c>
      <c r="AX119" s="14" t="s">
        <v>81</v>
      </c>
      <c r="AY119" s="265" t="s">
        <v>204</v>
      </c>
    </row>
    <row r="120" s="2" customFormat="1" ht="33" customHeight="1">
      <c r="A120" s="38"/>
      <c r="B120" s="39"/>
      <c r="C120" s="227" t="s">
        <v>205</v>
      </c>
      <c r="D120" s="227" t="s">
        <v>207</v>
      </c>
      <c r="E120" s="228" t="s">
        <v>1974</v>
      </c>
      <c r="F120" s="229" t="s">
        <v>1975</v>
      </c>
      <c r="G120" s="230" t="s">
        <v>261</v>
      </c>
      <c r="H120" s="231">
        <v>159.46700000000001</v>
      </c>
      <c r="I120" s="232"/>
      <c r="J120" s="233">
        <f>ROUND(I120*H120,2)</f>
        <v>0</v>
      </c>
      <c r="K120" s="229" t="s">
        <v>1006</v>
      </c>
      <c r="L120" s="44"/>
      <c r="M120" s="234" t="s">
        <v>19</v>
      </c>
      <c r="N120" s="235" t="s">
        <v>45</v>
      </c>
      <c r="O120" s="84"/>
      <c r="P120" s="236">
        <f>O120*H120</f>
        <v>0</v>
      </c>
      <c r="Q120" s="236">
        <v>0</v>
      </c>
      <c r="R120" s="236">
        <f>Q120*H120</f>
        <v>0</v>
      </c>
      <c r="S120" s="236">
        <v>0</v>
      </c>
      <c r="T120" s="237">
        <f>S120*H120</f>
        <v>0</v>
      </c>
      <c r="U120" s="38"/>
      <c r="V120" s="38"/>
      <c r="W120" s="38"/>
      <c r="X120" s="38"/>
      <c r="Y120" s="38"/>
      <c r="Z120" s="38"/>
      <c r="AA120" s="38"/>
      <c r="AB120" s="38"/>
      <c r="AC120" s="38"/>
      <c r="AD120" s="38"/>
      <c r="AE120" s="38"/>
      <c r="AR120" s="238" t="s">
        <v>104</v>
      </c>
      <c r="AT120" s="238" t="s">
        <v>207</v>
      </c>
      <c r="AU120" s="238" t="s">
        <v>83</v>
      </c>
      <c r="AY120" s="17" t="s">
        <v>204</v>
      </c>
      <c r="BE120" s="239">
        <f>IF(N120="základní",J120,0)</f>
        <v>0</v>
      </c>
      <c r="BF120" s="239">
        <f>IF(N120="snížená",J120,0)</f>
        <v>0</v>
      </c>
      <c r="BG120" s="239">
        <f>IF(N120="zákl. přenesená",J120,0)</f>
        <v>0</v>
      </c>
      <c r="BH120" s="239">
        <f>IF(N120="sníž. přenesená",J120,0)</f>
        <v>0</v>
      </c>
      <c r="BI120" s="239">
        <f>IF(N120="nulová",J120,0)</f>
        <v>0</v>
      </c>
      <c r="BJ120" s="17" t="s">
        <v>81</v>
      </c>
      <c r="BK120" s="239">
        <f>ROUND(I120*H120,2)</f>
        <v>0</v>
      </c>
      <c r="BL120" s="17" t="s">
        <v>104</v>
      </c>
      <c r="BM120" s="238" t="s">
        <v>1976</v>
      </c>
    </row>
    <row r="121" s="2" customFormat="1">
      <c r="A121" s="38"/>
      <c r="B121" s="39"/>
      <c r="C121" s="40"/>
      <c r="D121" s="240" t="s">
        <v>213</v>
      </c>
      <c r="E121" s="40"/>
      <c r="F121" s="241" t="s">
        <v>1977</v>
      </c>
      <c r="G121" s="40"/>
      <c r="H121" s="40"/>
      <c r="I121" s="147"/>
      <c r="J121" s="40"/>
      <c r="K121" s="40"/>
      <c r="L121" s="44"/>
      <c r="M121" s="242"/>
      <c r="N121" s="243"/>
      <c r="O121" s="84"/>
      <c r="P121" s="84"/>
      <c r="Q121" s="84"/>
      <c r="R121" s="84"/>
      <c r="S121" s="84"/>
      <c r="T121" s="85"/>
      <c r="U121" s="38"/>
      <c r="V121" s="38"/>
      <c r="W121" s="38"/>
      <c r="X121" s="38"/>
      <c r="Y121" s="38"/>
      <c r="Z121" s="38"/>
      <c r="AA121" s="38"/>
      <c r="AB121" s="38"/>
      <c r="AC121" s="38"/>
      <c r="AD121" s="38"/>
      <c r="AE121" s="38"/>
      <c r="AT121" s="17" t="s">
        <v>213</v>
      </c>
      <c r="AU121" s="17" t="s">
        <v>83</v>
      </c>
    </row>
    <row r="122" s="2" customFormat="1">
      <c r="A122" s="38"/>
      <c r="B122" s="39"/>
      <c r="C122" s="40"/>
      <c r="D122" s="240" t="s">
        <v>215</v>
      </c>
      <c r="E122" s="40"/>
      <c r="F122" s="244" t="s">
        <v>1034</v>
      </c>
      <c r="G122" s="40"/>
      <c r="H122" s="40"/>
      <c r="I122" s="147"/>
      <c r="J122" s="40"/>
      <c r="K122" s="40"/>
      <c r="L122" s="44"/>
      <c r="M122" s="242"/>
      <c r="N122" s="243"/>
      <c r="O122" s="84"/>
      <c r="P122" s="84"/>
      <c r="Q122" s="84"/>
      <c r="R122" s="84"/>
      <c r="S122" s="84"/>
      <c r="T122" s="85"/>
      <c r="U122" s="38"/>
      <c r="V122" s="38"/>
      <c r="W122" s="38"/>
      <c r="X122" s="38"/>
      <c r="Y122" s="38"/>
      <c r="Z122" s="38"/>
      <c r="AA122" s="38"/>
      <c r="AB122" s="38"/>
      <c r="AC122" s="38"/>
      <c r="AD122" s="38"/>
      <c r="AE122" s="38"/>
      <c r="AT122" s="17" t="s">
        <v>215</v>
      </c>
      <c r="AU122" s="17" t="s">
        <v>83</v>
      </c>
    </row>
    <row r="123" s="14" customFormat="1">
      <c r="A123" s="14"/>
      <c r="B123" s="255"/>
      <c r="C123" s="256"/>
      <c r="D123" s="240" t="s">
        <v>217</v>
      </c>
      <c r="E123" s="257" t="s">
        <v>19</v>
      </c>
      <c r="F123" s="258" t="s">
        <v>1978</v>
      </c>
      <c r="G123" s="256"/>
      <c r="H123" s="259">
        <v>159.46700000000001</v>
      </c>
      <c r="I123" s="260"/>
      <c r="J123" s="256"/>
      <c r="K123" s="256"/>
      <c r="L123" s="261"/>
      <c r="M123" s="262"/>
      <c r="N123" s="263"/>
      <c r="O123" s="263"/>
      <c r="P123" s="263"/>
      <c r="Q123" s="263"/>
      <c r="R123" s="263"/>
      <c r="S123" s="263"/>
      <c r="T123" s="264"/>
      <c r="U123" s="14"/>
      <c r="V123" s="14"/>
      <c r="W123" s="14"/>
      <c r="X123" s="14"/>
      <c r="Y123" s="14"/>
      <c r="Z123" s="14"/>
      <c r="AA123" s="14"/>
      <c r="AB123" s="14"/>
      <c r="AC123" s="14"/>
      <c r="AD123" s="14"/>
      <c r="AE123" s="14"/>
      <c r="AT123" s="265" t="s">
        <v>217</v>
      </c>
      <c r="AU123" s="265" t="s">
        <v>83</v>
      </c>
      <c r="AV123" s="14" t="s">
        <v>83</v>
      </c>
      <c r="AW123" s="14" t="s">
        <v>35</v>
      </c>
      <c r="AX123" s="14" t="s">
        <v>81</v>
      </c>
      <c r="AY123" s="265" t="s">
        <v>204</v>
      </c>
    </row>
    <row r="124" s="2" customFormat="1" ht="33" customHeight="1">
      <c r="A124" s="38"/>
      <c r="B124" s="39"/>
      <c r="C124" s="227" t="s">
        <v>242</v>
      </c>
      <c r="D124" s="227" t="s">
        <v>207</v>
      </c>
      <c r="E124" s="228" t="s">
        <v>1979</v>
      </c>
      <c r="F124" s="229" t="s">
        <v>1980</v>
      </c>
      <c r="G124" s="230" t="s">
        <v>261</v>
      </c>
      <c r="H124" s="231">
        <v>159.46700000000001</v>
      </c>
      <c r="I124" s="232"/>
      <c r="J124" s="233">
        <f>ROUND(I124*H124,2)</f>
        <v>0</v>
      </c>
      <c r="K124" s="229" t="s">
        <v>1006</v>
      </c>
      <c r="L124" s="44"/>
      <c r="M124" s="234" t="s">
        <v>19</v>
      </c>
      <c r="N124" s="235" t="s">
        <v>45</v>
      </c>
      <c r="O124" s="84"/>
      <c r="P124" s="236">
        <f>O124*H124</f>
        <v>0</v>
      </c>
      <c r="Q124" s="236">
        <v>0</v>
      </c>
      <c r="R124" s="236">
        <f>Q124*H124</f>
        <v>0</v>
      </c>
      <c r="S124" s="236">
        <v>0</v>
      </c>
      <c r="T124" s="237">
        <f>S124*H124</f>
        <v>0</v>
      </c>
      <c r="U124" s="38"/>
      <c r="V124" s="38"/>
      <c r="W124" s="38"/>
      <c r="X124" s="38"/>
      <c r="Y124" s="38"/>
      <c r="Z124" s="38"/>
      <c r="AA124" s="38"/>
      <c r="AB124" s="38"/>
      <c r="AC124" s="38"/>
      <c r="AD124" s="38"/>
      <c r="AE124" s="38"/>
      <c r="AR124" s="238" t="s">
        <v>104</v>
      </c>
      <c r="AT124" s="238" t="s">
        <v>207</v>
      </c>
      <c r="AU124" s="238" t="s">
        <v>83</v>
      </c>
      <c r="AY124" s="17" t="s">
        <v>204</v>
      </c>
      <c r="BE124" s="239">
        <f>IF(N124="základní",J124,0)</f>
        <v>0</v>
      </c>
      <c r="BF124" s="239">
        <f>IF(N124="snížená",J124,0)</f>
        <v>0</v>
      </c>
      <c r="BG124" s="239">
        <f>IF(N124="zákl. přenesená",J124,0)</f>
        <v>0</v>
      </c>
      <c r="BH124" s="239">
        <f>IF(N124="sníž. přenesená",J124,0)</f>
        <v>0</v>
      </c>
      <c r="BI124" s="239">
        <f>IF(N124="nulová",J124,0)</f>
        <v>0</v>
      </c>
      <c r="BJ124" s="17" t="s">
        <v>81</v>
      </c>
      <c r="BK124" s="239">
        <f>ROUND(I124*H124,2)</f>
        <v>0</v>
      </c>
      <c r="BL124" s="17" t="s">
        <v>104</v>
      </c>
      <c r="BM124" s="238" t="s">
        <v>1981</v>
      </c>
    </row>
    <row r="125" s="2" customFormat="1">
      <c r="A125" s="38"/>
      <c r="B125" s="39"/>
      <c r="C125" s="40"/>
      <c r="D125" s="240" t="s">
        <v>213</v>
      </c>
      <c r="E125" s="40"/>
      <c r="F125" s="241" t="s">
        <v>1982</v>
      </c>
      <c r="G125" s="40"/>
      <c r="H125" s="40"/>
      <c r="I125" s="147"/>
      <c r="J125" s="40"/>
      <c r="K125" s="40"/>
      <c r="L125" s="44"/>
      <c r="M125" s="242"/>
      <c r="N125" s="243"/>
      <c r="O125" s="84"/>
      <c r="P125" s="84"/>
      <c r="Q125" s="84"/>
      <c r="R125" s="84"/>
      <c r="S125" s="84"/>
      <c r="T125" s="85"/>
      <c r="U125" s="38"/>
      <c r="V125" s="38"/>
      <c r="W125" s="38"/>
      <c r="X125" s="38"/>
      <c r="Y125" s="38"/>
      <c r="Z125" s="38"/>
      <c r="AA125" s="38"/>
      <c r="AB125" s="38"/>
      <c r="AC125" s="38"/>
      <c r="AD125" s="38"/>
      <c r="AE125" s="38"/>
      <c r="AT125" s="17" t="s">
        <v>213</v>
      </c>
      <c r="AU125" s="17" t="s">
        <v>83</v>
      </c>
    </row>
    <row r="126" s="2" customFormat="1">
      <c r="A126" s="38"/>
      <c r="B126" s="39"/>
      <c r="C126" s="40"/>
      <c r="D126" s="240" t="s">
        <v>215</v>
      </c>
      <c r="E126" s="40"/>
      <c r="F126" s="244" t="s">
        <v>1034</v>
      </c>
      <c r="G126" s="40"/>
      <c r="H126" s="40"/>
      <c r="I126" s="147"/>
      <c r="J126" s="40"/>
      <c r="K126" s="40"/>
      <c r="L126" s="44"/>
      <c r="M126" s="242"/>
      <c r="N126" s="243"/>
      <c r="O126" s="84"/>
      <c r="P126" s="84"/>
      <c r="Q126" s="84"/>
      <c r="R126" s="84"/>
      <c r="S126" s="84"/>
      <c r="T126" s="85"/>
      <c r="U126" s="38"/>
      <c r="V126" s="38"/>
      <c r="W126" s="38"/>
      <c r="X126" s="38"/>
      <c r="Y126" s="38"/>
      <c r="Z126" s="38"/>
      <c r="AA126" s="38"/>
      <c r="AB126" s="38"/>
      <c r="AC126" s="38"/>
      <c r="AD126" s="38"/>
      <c r="AE126" s="38"/>
      <c r="AT126" s="17" t="s">
        <v>215</v>
      </c>
      <c r="AU126" s="17" t="s">
        <v>83</v>
      </c>
    </row>
    <row r="127" s="2" customFormat="1" ht="21.75" customHeight="1">
      <c r="A127" s="38"/>
      <c r="B127" s="39"/>
      <c r="C127" s="227" t="s">
        <v>247</v>
      </c>
      <c r="D127" s="227" t="s">
        <v>207</v>
      </c>
      <c r="E127" s="228" t="s">
        <v>1041</v>
      </c>
      <c r="F127" s="229" t="s">
        <v>1042</v>
      </c>
      <c r="G127" s="230" t="s">
        <v>261</v>
      </c>
      <c r="H127" s="231">
        <v>20</v>
      </c>
      <c r="I127" s="232"/>
      <c r="J127" s="233">
        <f>ROUND(I127*H127,2)</f>
        <v>0</v>
      </c>
      <c r="K127" s="229" t="s">
        <v>1006</v>
      </c>
      <c r="L127" s="44"/>
      <c r="M127" s="234" t="s">
        <v>19</v>
      </c>
      <c r="N127" s="235" t="s">
        <v>45</v>
      </c>
      <c r="O127" s="84"/>
      <c r="P127" s="236">
        <f>O127*H127</f>
        <v>0</v>
      </c>
      <c r="Q127" s="236">
        <v>0</v>
      </c>
      <c r="R127" s="236">
        <f>Q127*H127</f>
        <v>0</v>
      </c>
      <c r="S127" s="236">
        <v>0</v>
      </c>
      <c r="T127" s="237">
        <f>S127*H127</f>
        <v>0</v>
      </c>
      <c r="U127" s="38"/>
      <c r="V127" s="38"/>
      <c r="W127" s="38"/>
      <c r="X127" s="38"/>
      <c r="Y127" s="38"/>
      <c r="Z127" s="38"/>
      <c r="AA127" s="38"/>
      <c r="AB127" s="38"/>
      <c r="AC127" s="38"/>
      <c r="AD127" s="38"/>
      <c r="AE127" s="38"/>
      <c r="AR127" s="238" t="s">
        <v>104</v>
      </c>
      <c r="AT127" s="238" t="s">
        <v>207</v>
      </c>
      <c r="AU127" s="238" t="s">
        <v>83</v>
      </c>
      <c r="AY127" s="17" t="s">
        <v>204</v>
      </c>
      <c r="BE127" s="239">
        <f>IF(N127="základní",J127,0)</f>
        <v>0</v>
      </c>
      <c r="BF127" s="239">
        <f>IF(N127="snížená",J127,0)</f>
        <v>0</v>
      </c>
      <c r="BG127" s="239">
        <f>IF(N127="zákl. přenesená",J127,0)</f>
        <v>0</v>
      </c>
      <c r="BH127" s="239">
        <f>IF(N127="sníž. přenesená",J127,0)</f>
        <v>0</v>
      </c>
      <c r="BI127" s="239">
        <f>IF(N127="nulová",J127,0)</f>
        <v>0</v>
      </c>
      <c r="BJ127" s="17" t="s">
        <v>81</v>
      </c>
      <c r="BK127" s="239">
        <f>ROUND(I127*H127,2)</f>
        <v>0</v>
      </c>
      <c r="BL127" s="17" t="s">
        <v>104</v>
      </c>
      <c r="BM127" s="238" t="s">
        <v>1983</v>
      </c>
    </row>
    <row r="128" s="2" customFormat="1">
      <c r="A128" s="38"/>
      <c r="B128" s="39"/>
      <c r="C128" s="40"/>
      <c r="D128" s="240" t="s">
        <v>213</v>
      </c>
      <c r="E128" s="40"/>
      <c r="F128" s="241" t="s">
        <v>1044</v>
      </c>
      <c r="G128" s="40"/>
      <c r="H128" s="40"/>
      <c r="I128" s="147"/>
      <c r="J128" s="40"/>
      <c r="K128" s="40"/>
      <c r="L128" s="44"/>
      <c r="M128" s="242"/>
      <c r="N128" s="243"/>
      <c r="O128" s="84"/>
      <c r="P128" s="84"/>
      <c r="Q128" s="84"/>
      <c r="R128" s="84"/>
      <c r="S128" s="84"/>
      <c r="T128" s="85"/>
      <c r="U128" s="38"/>
      <c r="V128" s="38"/>
      <c r="W128" s="38"/>
      <c r="X128" s="38"/>
      <c r="Y128" s="38"/>
      <c r="Z128" s="38"/>
      <c r="AA128" s="38"/>
      <c r="AB128" s="38"/>
      <c r="AC128" s="38"/>
      <c r="AD128" s="38"/>
      <c r="AE128" s="38"/>
      <c r="AT128" s="17" t="s">
        <v>213</v>
      </c>
      <c r="AU128" s="17" t="s">
        <v>83</v>
      </c>
    </row>
    <row r="129" s="2" customFormat="1">
      <c r="A129" s="38"/>
      <c r="B129" s="39"/>
      <c r="C129" s="40"/>
      <c r="D129" s="240" t="s">
        <v>215</v>
      </c>
      <c r="E129" s="40"/>
      <c r="F129" s="244" t="s">
        <v>1045</v>
      </c>
      <c r="G129" s="40"/>
      <c r="H129" s="40"/>
      <c r="I129" s="147"/>
      <c r="J129" s="40"/>
      <c r="K129" s="40"/>
      <c r="L129" s="44"/>
      <c r="M129" s="242"/>
      <c r="N129" s="243"/>
      <c r="O129" s="84"/>
      <c r="P129" s="84"/>
      <c r="Q129" s="84"/>
      <c r="R129" s="84"/>
      <c r="S129" s="84"/>
      <c r="T129" s="85"/>
      <c r="U129" s="38"/>
      <c r="V129" s="38"/>
      <c r="W129" s="38"/>
      <c r="X129" s="38"/>
      <c r="Y129" s="38"/>
      <c r="Z129" s="38"/>
      <c r="AA129" s="38"/>
      <c r="AB129" s="38"/>
      <c r="AC129" s="38"/>
      <c r="AD129" s="38"/>
      <c r="AE129" s="38"/>
      <c r="AT129" s="17" t="s">
        <v>215</v>
      </c>
      <c r="AU129" s="17" t="s">
        <v>83</v>
      </c>
    </row>
    <row r="130" s="13" customFormat="1">
      <c r="A130" s="13"/>
      <c r="B130" s="245"/>
      <c r="C130" s="246"/>
      <c r="D130" s="240" t="s">
        <v>217</v>
      </c>
      <c r="E130" s="247" t="s">
        <v>19</v>
      </c>
      <c r="F130" s="248" t="s">
        <v>1046</v>
      </c>
      <c r="G130" s="246"/>
      <c r="H130" s="247" t="s">
        <v>19</v>
      </c>
      <c r="I130" s="249"/>
      <c r="J130" s="246"/>
      <c r="K130" s="246"/>
      <c r="L130" s="250"/>
      <c r="M130" s="251"/>
      <c r="N130" s="252"/>
      <c r="O130" s="252"/>
      <c r="P130" s="252"/>
      <c r="Q130" s="252"/>
      <c r="R130" s="252"/>
      <c r="S130" s="252"/>
      <c r="T130" s="253"/>
      <c r="U130" s="13"/>
      <c r="V130" s="13"/>
      <c r="W130" s="13"/>
      <c r="X130" s="13"/>
      <c r="Y130" s="13"/>
      <c r="Z130" s="13"/>
      <c r="AA130" s="13"/>
      <c r="AB130" s="13"/>
      <c r="AC130" s="13"/>
      <c r="AD130" s="13"/>
      <c r="AE130" s="13"/>
      <c r="AT130" s="254" t="s">
        <v>217</v>
      </c>
      <c r="AU130" s="254" t="s">
        <v>83</v>
      </c>
      <c r="AV130" s="13" t="s">
        <v>81</v>
      </c>
      <c r="AW130" s="13" t="s">
        <v>35</v>
      </c>
      <c r="AX130" s="13" t="s">
        <v>74</v>
      </c>
      <c r="AY130" s="254" t="s">
        <v>204</v>
      </c>
    </row>
    <row r="131" s="14" customFormat="1">
      <c r="A131" s="14"/>
      <c r="B131" s="255"/>
      <c r="C131" s="256"/>
      <c r="D131" s="240" t="s">
        <v>217</v>
      </c>
      <c r="E131" s="257" t="s">
        <v>19</v>
      </c>
      <c r="F131" s="258" t="s">
        <v>1984</v>
      </c>
      <c r="G131" s="256"/>
      <c r="H131" s="259">
        <v>20</v>
      </c>
      <c r="I131" s="260"/>
      <c r="J131" s="256"/>
      <c r="K131" s="256"/>
      <c r="L131" s="261"/>
      <c r="M131" s="262"/>
      <c r="N131" s="263"/>
      <c r="O131" s="263"/>
      <c r="P131" s="263"/>
      <c r="Q131" s="263"/>
      <c r="R131" s="263"/>
      <c r="S131" s="263"/>
      <c r="T131" s="264"/>
      <c r="U131" s="14"/>
      <c r="V131" s="14"/>
      <c r="W131" s="14"/>
      <c r="X131" s="14"/>
      <c r="Y131" s="14"/>
      <c r="Z131" s="14"/>
      <c r="AA131" s="14"/>
      <c r="AB131" s="14"/>
      <c r="AC131" s="14"/>
      <c r="AD131" s="14"/>
      <c r="AE131" s="14"/>
      <c r="AT131" s="265" t="s">
        <v>217</v>
      </c>
      <c r="AU131" s="265" t="s">
        <v>83</v>
      </c>
      <c r="AV131" s="14" t="s">
        <v>83</v>
      </c>
      <c r="AW131" s="14" t="s">
        <v>35</v>
      </c>
      <c r="AX131" s="14" t="s">
        <v>81</v>
      </c>
      <c r="AY131" s="265" t="s">
        <v>204</v>
      </c>
    </row>
    <row r="132" s="2" customFormat="1" ht="21.75" customHeight="1">
      <c r="A132" s="38"/>
      <c r="B132" s="39"/>
      <c r="C132" s="227" t="s">
        <v>252</v>
      </c>
      <c r="D132" s="227" t="s">
        <v>207</v>
      </c>
      <c r="E132" s="228" t="s">
        <v>1985</v>
      </c>
      <c r="F132" s="229" t="s">
        <v>1986</v>
      </c>
      <c r="G132" s="230" t="s">
        <v>525</v>
      </c>
      <c r="H132" s="231">
        <v>24.855</v>
      </c>
      <c r="I132" s="232"/>
      <c r="J132" s="233">
        <f>ROUND(I132*H132,2)</f>
        <v>0</v>
      </c>
      <c r="K132" s="229" t="s">
        <v>19</v>
      </c>
      <c r="L132" s="44"/>
      <c r="M132" s="234" t="s">
        <v>19</v>
      </c>
      <c r="N132" s="235" t="s">
        <v>45</v>
      </c>
      <c r="O132" s="84"/>
      <c r="P132" s="236">
        <f>O132*H132</f>
        <v>0</v>
      </c>
      <c r="Q132" s="236">
        <v>0.02111</v>
      </c>
      <c r="R132" s="236">
        <f>Q132*H132</f>
        <v>0.52468904999999999</v>
      </c>
      <c r="S132" s="236">
        <v>0</v>
      </c>
      <c r="T132" s="237">
        <f>S132*H132</f>
        <v>0</v>
      </c>
      <c r="U132" s="38"/>
      <c r="V132" s="38"/>
      <c r="W132" s="38"/>
      <c r="X132" s="38"/>
      <c r="Y132" s="38"/>
      <c r="Z132" s="38"/>
      <c r="AA132" s="38"/>
      <c r="AB132" s="38"/>
      <c r="AC132" s="38"/>
      <c r="AD132" s="38"/>
      <c r="AE132" s="38"/>
      <c r="AR132" s="238" t="s">
        <v>104</v>
      </c>
      <c r="AT132" s="238" t="s">
        <v>207</v>
      </c>
      <c r="AU132" s="238" t="s">
        <v>83</v>
      </c>
      <c r="AY132" s="17" t="s">
        <v>204</v>
      </c>
      <c r="BE132" s="239">
        <f>IF(N132="základní",J132,0)</f>
        <v>0</v>
      </c>
      <c r="BF132" s="239">
        <f>IF(N132="snížená",J132,0)</f>
        <v>0</v>
      </c>
      <c r="BG132" s="239">
        <f>IF(N132="zákl. přenesená",J132,0)</f>
        <v>0</v>
      </c>
      <c r="BH132" s="239">
        <f>IF(N132="sníž. přenesená",J132,0)</f>
        <v>0</v>
      </c>
      <c r="BI132" s="239">
        <f>IF(N132="nulová",J132,0)</f>
        <v>0</v>
      </c>
      <c r="BJ132" s="17" t="s">
        <v>81</v>
      </c>
      <c r="BK132" s="239">
        <f>ROUND(I132*H132,2)</f>
        <v>0</v>
      </c>
      <c r="BL132" s="17" t="s">
        <v>104</v>
      </c>
      <c r="BM132" s="238" t="s">
        <v>1987</v>
      </c>
    </row>
    <row r="133" s="2" customFormat="1">
      <c r="A133" s="38"/>
      <c r="B133" s="39"/>
      <c r="C133" s="40"/>
      <c r="D133" s="240" t="s">
        <v>213</v>
      </c>
      <c r="E133" s="40"/>
      <c r="F133" s="241" t="s">
        <v>1988</v>
      </c>
      <c r="G133" s="40"/>
      <c r="H133" s="40"/>
      <c r="I133" s="147"/>
      <c r="J133" s="40"/>
      <c r="K133" s="40"/>
      <c r="L133" s="44"/>
      <c r="M133" s="242"/>
      <c r="N133" s="243"/>
      <c r="O133" s="84"/>
      <c r="P133" s="84"/>
      <c r="Q133" s="84"/>
      <c r="R133" s="84"/>
      <c r="S133" s="84"/>
      <c r="T133" s="85"/>
      <c r="U133" s="38"/>
      <c r="V133" s="38"/>
      <c r="W133" s="38"/>
      <c r="X133" s="38"/>
      <c r="Y133" s="38"/>
      <c r="Z133" s="38"/>
      <c r="AA133" s="38"/>
      <c r="AB133" s="38"/>
      <c r="AC133" s="38"/>
      <c r="AD133" s="38"/>
      <c r="AE133" s="38"/>
      <c r="AT133" s="17" t="s">
        <v>213</v>
      </c>
      <c r="AU133" s="17" t="s">
        <v>83</v>
      </c>
    </row>
    <row r="134" s="2" customFormat="1">
      <c r="A134" s="38"/>
      <c r="B134" s="39"/>
      <c r="C134" s="40"/>
      <c r="D134" s="240" t="s">
        <v>215</v>
      </c>
      <c r="E134" s="40"/>
      <c r="F134" s="244" t="s">
        <v>1989</v>
      </c>
      <c r="G134" s="40"/>
      <c r="H134" s="40"/>
      <c r="I134" s="147"/>
      <c r="J134" s="40"/>
      <c r="K134" s="40"/>
      <c r="L134" s="44"/>
      <c r="M134" s="242"/>
      <c r="N134" s="243"/>
      <c r="O134" s="84"/>
      <c r="P134" s="84"/>
      <c r="Q134" s="84"/>
      <c r="R134" s="84"/>
      <c r="S134" s="84"/>
      <c r="T134" s="85"/>
      <c r="U134" s="38"/>
      <c r="V134" s="38"/>
      <c r="W134" s="38"/>
      <c r="X134" s="38"/>
      <c r="Y134" s="38"/>
      <c r="Z134" s="38"/>
      <c r="AA134" s="38"/>
      <c r="AB134" s="38"/>
      <c r="AC134" s="38"/>
      <c r="AD134" s="38"/>
      <c r="AE134" s="38"/>
      <c r="AT134" s="17" t="s">
        <v>215</v>
      </c>
      <c r="AU134" s="17" t="s">
        <v>83</v>
      </c>
    </row>
    <row r="135" s="2" customFormat="1">
      <c r="A135" s="38"/>
      <c r="B135" s="39"/>
      <c r="C135" s="40"/>
      <c r="D135" s="240" t="s">
        <v>240</v>
      </c>
      <c r="E135" s="40"/>
      <c r="F135" s="244" t="s">
        <v>1990</v>
      </c>
      <c r="G135" s="40"/>
      <c r="H135" s="40"/>
      <c r="I135" s="147"/>
      <c r="J135" s="40"/>
      <c r="K135" s="40"/>
      <c r="L135" s="44"/>
      <c r="M135" s="242"/>
      <c r="N135" s="243"/>
      <c r="O135" s="84"/>
      <c r="P135" s="84"/>
      <c r="Q135" s="84"/>
      <c r="R135" s="84"/>
      <c r="S135" s="84"/>
      <c r="T135" s="85"/>
      <c r="U135" s="38"/>
      <c r="V135" s="38"/>
      <c r="W135" s="38"/>
      <c r="X135" s="38"/>
      <c r="Y135" s="38"/>
      <c r="Z135" s="38"/>
      <c r="AA135" s="38"/>
      <c r="AB135" s="38"/>
      <c r="AC135" s="38"/>
      <c r="AD135" s="38"/>
      <c r="AE135" s="38"/>
      <c r="AT135" s="17" t="s">
        <v>240</v>
      </c>
      <c r="AU135" s="17" t="s">
        <v>83</v>
      </c>
    </row>
    <row r="136" s="13" customFormat="1">
      <c r="A136" s="13"/>
      <c r="B136" s="245"/>
      <c r="C136" s="246"/>
      <c r="D136" s="240" t="s">
        <v>217</v>
      </c>
      <c r="E136" s="247" t="s">
        <v>19</v>
      </c>
      <c r="F136" s="248" t="s">
        <v>1991</v>
      </c>
      <c r="G136" s="246"/>
      <c r="H136" s="247" t="s">
        <v>19</v>
      </c>
      <c r="I136" s="249"/>
      <c r="J136" s="246"/>
      <c r="K136" s="246"/>
      <c r="L136" s="250"/>
      <c r="M136" s="251"/>
      <c r="N136" s="252"/>
      <c r="O136" s="252"/>
      <c r="P136" s="252"/>
      <c r="Q136" s="252"/>
      <c r="R136" s="252"/>
      <c r="S136" s="252"/>
      <c r="T136" s="253"/>
      <c r="U136" s="13"/>
      <c r="V136" s="13"/>
      <c r="W136" s="13"/>
      <c r="X136" s="13"/>
      <c r="Y136" s="13"/>
      <c r="Z136" s="13"/>
      <c r="AA136" s="13"/>
      <c r="AB136" s="13"/>
      <c r="AC136" s="13"/>
      <c r="AD136" s="13"/>
      <c r="AE136" s="13"/>
      <c r="AT136" s="254" t="s">
        <v>217</v>
      </c>
      <c r="AU136" s="254" t="s">
        <v>83</v>
      </c>
      <c r="AV136" s="13" t="s">
        <v>81</v>
      </c>
      <c r="AW136" s="13" t="s">
        <v>35</v>
      </c>
      <c r="AX136" s="13" t="s">
        <v>74</v>
      </c>
      <c r="AY136" s="254" t="s">
        <v>204</v>
      </c>
    </row>
    <row r="137" s="14" customFormat="1">
      <c r="A137" s="14"/>
      <c r="B137" s="255"/>
      <c r="C137" s="256"/>
      <c r="D137" s="240" t="s">
        <v>217</v>
      </c>
      <c r="E137" s="257" t="s">
        <v>19</v>
      </c>
      <c r="F137" s="258" t="s">
        <v>1992</v>
      </c>
      <c r="G137" s="256"/>
      <c r="H137" s="259">
        <v>18.135000000000002</v>
      </c>
      <c r="I137" s="260"/>
      <c r="J137" s="256"/>
      <c r="K137" s="256"/>
      <c r="L137" s="261"/>
      <c r="M137" s="262"/>
      <c r="N137" s="263"/>
      <c r="O137" s="263"/>
      <c r="P137" s="263"/>
      <c r="Q137" s="263"/>
      <c r="R137" s="263"/>
      <c r="S137" s="263"/>
      <c r="T137" s="264"/>
      <c r="U137" s="14"/>
      <c r="V137" s="14"/>
      <c r="W137" s="14"/>
      <c r="X137" s="14"/>
      <c r="Y137" s="14"/>
      <c r="Z137" s="14"/>
      <c r="AA137" s="14"/>
      <c r="AB137" s="14"/>
      <c r="AC137" s="14"/>
      <c r="AD137" s="14"/>
      <c r="AE137" s="14"/>
      <c r="AT137" s="265" t="s">
        <v>217</v>
      </c>
      <c r="AU137" s="265" t="s">
        <v>83</v>
      </c>
      <c r="AV137" s="14" t="s">
        <v>83</v>
      </c>
      <c r="AW137" s="14" t="s">
        <v>35</v>
      </c>
      <c r="AX137" s="14" t="s">
        <v>74</v>
      </c>
      <c r="AY137" s="265" t="s">
        <v>204</v>
      </c>
    </row>
    <row r="138" s="13" customFormat="1">
      <c r="A138" s="13"/>
      <c r="B138" s="245"/>
      <c r="C138" s="246"/>
      <c r="D138" s="240" t="s">
        <v>217</v>
      </c>
      <c r="E138" s="247" t="s">
        <v>19</v>
      </c>
      <c r="F138" s="248" t="s">
        <v>1993</v>
      </c>
      <c r="G138" s="246"/>
      <c r="H138" s="247" t="s">
        <v>19</v>
      </c>
      <c r="I138" s="249"/>
      <c r="J138" s="246"/>
      <c r="K138" s="246"/>
      <c r="L138" s="250"/>
      <c r="M138" s="251"/>
      <c r="N138" s="252"/>
      <c r="O138" s="252"/>
      <c r="P138" s="252"/>
      <c r="Q138" s="252"/>
      <c r="R138" s="252"/>
      <c r="S138" s="252"/>
      <c r="T138" s="253"/>
      <c r="U138" s="13"/>
      <c r="V138" s="13"/>
      <c r="W138" s="13"/>
      <c r="X138" s="13"/>
      <c r="Y138" s="13"/>
      <c r="Z138" s="13"/>
      <c r="AA138" s="13"/>
      <c r="AB138" s="13"/>
      <c r="AC138" s="13"/>
      <c r="AD138" s="13"/>
      <c r="AE138" s="13"/>
      <c r="AT138" s="254" t="s">
        <v>217</v>
      </c>
      <c r="AU138" s="254" t="s">
        <v>83</v>
      </c>
      <c r="AV138" s="13" t="s">
        <v>81</v>
      </c>
      <c r="AW138" s="13" t="s">
        <v>35</v>
      </c>
      <c r="AX138" s="13" t="s">
        <v>74</v>
      </c>
      <c r="AY138" s="254" t="s">
        <v>204</v>
      </c>
    </row>
    <row r="139" s="14" customFormat="1">
      <c r="A139" s="14"/>
      <c r="B139" s="255"/>
      <c r="C139" s="256"/>
      <c r="D139" s="240" t="s">
        <v>217</v>
      </c>
      <c r="E139" s="257" t="s">
        <v>19</v>
      </c>
      <c r="F139" s="258" t="s">
        <v>1994</v>
      </c>
      <c r="G139" s="256"/>
      <c r="H139" s="259">
        <v>6.7199999999999998</v>
      </c>
      <c r="I139" s="260"/>
      <c r="J139" s="256"/>
      <c r="K139" s="256"/>
      <c r="L139" s="261"/>
      <c r="M139" s="262"/>
      <c r="N139" s="263"/>
      <c r="O139" s="263"/>
      <c r="P139" s="263"/>
      <c r="Q139" s="263"/>
      <c r="R139" s="263"/>
      <c r="S139" s="263"/>
      <c r="T139" s="264"/>
      <c r="U139" s="14"/>
      <c r="V139" s="14"/>
      <c r="W139" s="14"/>
      <c r="X139" s="14"/>
      <c r="Y139" s="14"/>
      <c r="Z139" s="14"/>
      <c r="AA139" s="14"/>
      <c r="AB139" s="14"/>
      <c r="AC139" s="14"/>
      <c r="AD139" s="14"/>
      <c r="AE139" s="14"/>
      <c r="AT139" s="265" t="s">
        <v>217</v>
      </c>
      <c r="AU139" s="265" t="s">
        <v>83</v>
      </c>
      <c r="AV139" s="14" t="s">
        <v>83</v>
      </c>
      <c r="AW139" s="14" t="s">
        <v>35</v>
      </c>
      <c r="AX139" s="14" t="s">
        <v>74</v>
      </c>
      <c r="AY139" s="265" t="s">
        <v>204</v>
      </c>
    </row>
    <row r="140" s="15" customFormat="1">
      <c r="A140" s="15"/>
      <c r="B140" s="266"/>
      <c r="C140" s="267"/>
      <c r="D140" s="240" t="s">
        <v>217</v>
      </c>
      <c r="E140" s="268" t="s">
        <v>19</v>
      </c>
      <c r="F140" s="269" t="s">
        <v>268</v>
      </c>
      <c r="G140" s="267"/>
      <c r="H140" s="270">
        <v>24.855</v>
      </c>
      <c r="I140" s="271"/>
      <c r="J140" s="267"/>
      <c r="K140" s="267"/>
      <c r="L140" s="272"/>
      <c r="M140" s="273"/>
      <c r="N140" s="274"/>
      <c r="O140" s="274"/>
      <c r="P140" s="274"/>
      <c r="Q140" s="274"/>
      <c r="R140" s="274"/>
      <c r="S140" s="274"/>
      <c r="T140" s="275"/>
      <c r="U140" s="15"/>
      <c r="V140" s="15"/>
      <c r="W140" s="15"/>
      <c r="X140" s="15"/>
      <c r="Y140" s="15"/>
      <c r="Z140" s="15"/>
      <c r="AA140" s="15"/>
      <c r="AB140" s="15"/>
      <c r="AC140" s="15"/>
      <c r="AD140" s="15"/>
      <c r="AE140" s="15"/>
      <c r="AT140" s="276" t="s">
        <v>217</v>
      </c>
      <c r="AU140" s="276" t="s">
        <v>83</v>
      </c>
      <c r="AV140" s="15" t="s">
        <v>104</v>
      </c>
      <c r="AW140" s="15" t="s">
        <v>35</v>
      </c>
      <c r="AX140" s="15" t="s">
        <v>81</v>
      </c>
      <c r="AY140" s="276" t="s">
        <v>204</v>
      </c>
    </row>
    <row r="141" s="2" customFormat="1" ht="21.75" customHeight="1">
      <c r="A141" s="38"/>
      <c r="B141" s="39"/>
      <c r="C141" s="227" t="s">
        <v>258</v>
      </c>
      <c r="D141" s="227" t="s">
        <v>207</v>
      </c>
      <c r="E141" s="228" t="s">
        <v>1061</v>
      </c>
      <c r="F141" s="229" t="s">
        <v>1062</v>
      </c>
      <c r="G141" s="230" t="s">
        <v>261</v>
      </c>
      <c r="H141" s="231">
        <v>106.261</v>
      </c>
      <c r="I141" s="232"/>
      <c r="J141" s="233">
        <f>ROUND(I141*H141,2)</f>
        <v>0</v>
      </c>
      <c r="K141" s="229" t="s">
        <v>1006</v>
      </c>
      <c r="L141" s="44"/>
      <c r="M141" s="234" t="s">
        <v>19</v>
      </c>
      <c r="N141" s="235" t="s">
        <v>45</v>
      </c>
      <c r="O141" s="84"/>
      <c r="P141" s="236">
        <f>O141*H141</f>
        <v>0</v>
      </c>
      <c r="Q141" s="236">
        <v>0</v>
      </c>
      <c r="R141" s="236">
        <f>Q141*H141</f>
        <v>0</v>
      </c>
      <c r="S141" s="236">
        <v>0</v>
      </c>
      <c r="T141" s="237">
        <f>S141*H141</f>
        <v>0</v>
      </c>
      <c r="U141" s="38"/>
      <c r="V141" s="38"/>
      <c r="W141" s="38"/>
      <c r="X141" s="38"/>
      <c r="Y141" s="38"/>
      <c r="Z141" s="38"/>
      <c r="AA141" s="38"/>
      <c r="AB141" s="38"/>
      <c r="AC141" s="38"/>
      <c r="AD141" s="38"/>
      <c r="AE141" s="38"/>
      <c r="AR141" s="238" t="s">
        <v>104</v>
      </c>
      <c r="AT141" s="238" t="s">
        <v>207</v>
      </c>
      <c r="AU141" s="238" t="s">
        <v>83</v>
      </c>
      <c r="AY141" s="17" t="s">
        <v>204</v>
      </c>
      <c r="BE141" s="239">
        <f>IF(N141="základní",J141,0)</f>
        <v>0</v>
      </c>
      <c r="BF141" s="239">
        <f>IF(N141="snížená",J141,0)</f>
        <v>0</v>
      </c>
      <c r="BG141" s="239">
        <f>IF(N141="zákl. přenesená",J141,0)</f>
        <v>0</v>
      </c>
      <c r="BH141" s="239">
        <f>IF(N141="sníž. přenesená",J141,0)</f>
        <v>0</v>
      </c>
      <c r="BI141" s="239">
        <f>IF(N141="nulová",J141,0)</f>
        <v>0</v>
      </c>
      <c r="BJ141" s="17" t="s">
        <v>81</v>
      </c>
      <c r="BK141" s="239">
        <f>ROUND(I141*H141,2)</f>
        <v>0</v>
      </c>
      <c r="BL141" s="17" t="s">
        <v>104</v>
      </c>
      <c r="BM141" s="238" t="s">
        <v>1995</v>
      </c>
    </row>
    <row r="142" s="2" customFormat="1">
      <c r="A142" s="38"/>
      <c r="B142" s="39"/>
      <c r="C142" s="40"/>
      <c r="D142" s="240" t="s">
        <v>213</v>
      </c>
      <c r="E142" s="40"/>
      <c r="F142" s="241" t="s">
        <v>1064</v>
      </c>
      <c r="G142" s="40"/>
      <c r="H142" s="40"/>
      <c r="I142" s="147"/>
      <c r="J142" s="40"/>
      <c r="K142" s="40"/>
      <c r="L142" s="44"/>
      <c r="M142" s="242"/>
      <c r="N142" s="243"/>
      <c r="O142" s="84"/>
      <c r="P142" s="84"/>
      <c r="Q142" s="84"/>
      <c r="R142" s="84"/>
      <c r="S142" s="84"/>
      <c r="T142" s="85"/>
      <c r="U142" s="38"/>
      <c r="V142" s="38"/>
      <c r="W142" s="38"/>
      <c r="X142" s="38"/>
      <c r="Y142" s="38"/>
      <c r="Z142" s="38"/>
      <c r="AA142" s="38"/>
      <c r="AB142" s="38"/>
      <c r="AC142" s="38"/>
      <c r="AD142" s="38"/>
      <c r="AE142" s="38"/>
      <c r="AT142" s="17" t="s">
        <v>213</v>
      </c>
      <c r="AU142" s="17" t="s">
        <v>83</v>
      </c>
    </row>
    <row r="143" s="2" customFormat="1">
      <c r="A143" s="38"/>
      <c r="B143" s="39"/>
      <c r="C143" s="40"/>
      <c r="D143" s="240" t="s">
        <v>215</v>
      </c>
      <c r="E143" s="40"/>
      <c r="F143" s="244" t="s">
        <v>1065</v>
      </c>
      <c r="G143" s="40"/>
      <c r="H143" s="40"/>
      <c r="I143" s="147"/>
      <c r="J143" s="40"/>
      <c r="K143" s="40"/>
      <c r="L143" s="44"/>
      <c r="M143" s="242"/>
      <c r="N143" s="243"/>
      <c r="O143" s="84"/>
      <c r="P143" s="84"/>
      <c r="Q143" s="84"/>
      <c r="R143" s="84"/>
      <c r="S143" s="84"/>
      <c r="T143" s="85"/>
      <c r="U143" s="38"/>
      <c r="V143" s="38"/>
      <c r="W143" s="38"/>
      <c r="X143" s="38"/>
      <c r="Y143" s="38"/>
      <c r="Z143" s="38"/>
      <c r="AA143" s="38"/>
      <c r="AB143" s="38"/>
      <c r="AC143" s="38"/>
      <c r="AD143" s="38"/>
      <c r="AE143" s="38"/>
      <c r="AT143" s="17" t="s">
        <v>215</v>
      </c>
      <c r="AU143" s="17" t="s">
        <v>83</v>
      </c>
    </row>
    <row r="144" s="14" customFormat="1">
      <c r="A144" s="14"/>
      <c r="B144" s="255"/>
      <c r="C144" s="256"/>
      <c r="D144" s="240" t="s">
        <v>217</v>
      </c>
      <c r="E144" s="257" t="s">
        <v>19</v>
      </c>
      <c r="F144" s="258" t="s">
        <v>1996</v>
      </c>
      <c r="G144" s="256"/>
      <c r="H144" s="259">
        <v>106.261</v>
      </c>
      <c r="I144" s="260"/>
      <c r="J144" s="256"/>
      <c r="K144" s="256"/>
      <c r="L144" s="261"/>
      <c r="M144" s="262"/>
      <c r="N144" s="263"/>
      <c r="O144" s="263"/>
      <c r="P144" s="263"/>
      <c r="Q144" s="263"/>
      <c r="R144" s="263"/>
      <c r="S144" s="263"/>
      <c r="T144" s="264"/>
      <c r="U144" s="14"/>
      <c r="V144" s="14"/>
      <c r="W144" s="14"/>
      <c r="X144" s="14"/>
      <c r="Y144" s="14"/>
      <c r="Z144" s="14"/>
      <c r="AA144" s="14"/>
      <c r="AB144" s="14"/>
      <c r="AC144" s="14"/>
      <c r="AD144" s="14"/>
      <c r="AE144" s="14"/>
      <c r="AT144" s="265" t="s">
        <v>217</v>
      </c>
      <c r="AU144" s="265" t="s">
        <v>83</v>
      </c>
      <c r="AV144" s="14" t="s">
        <v>83</v>
      </c>
      <c r="AW144" s="14" t="s">
        <v>35</v>
      </c>
      <c r="AX144" s="14" t="s">
        <v>81</v>
      </c>
      <c r="AY144" s="265" t="s">
        <v>204</v>
      </c>
    </row>
    <row r="145" s="2" customFormat="1" ht="33" customHeight="1">
      <c r="A145" s="38"/>
      <c r="B145" s="39"/>
      <c r="C145" s="227" t="s">
        <v>269</v>
      </c>
      <c r="D145" s="227" t="s">
        <v>207</v>
      </c>
      <c r="E145" s="228" t="s">
        <v>1066</v>
      </c>
      <c r="F145" s="229" t="s">
        <v>1067</v>
      </c>
      <c r="G145" s="230" t="s">
        <v>261</v>
      </c>
      <c r="H145" s="231">
        <v>212.52199999999999</v>
      </c>
      <c r="I145" s="232"/>
      <c r="J145" s="233">
        <f>ROUND(I145*H145,2)</f>
        <v>0</v>
      </c>
      <c r="K145" s="229" t="s">
        <v>1006</v>
      </c>
      <c r="L145" s="44"/>
      <c r="M145" s="234" t="s">
        <v>19</v>
      </c>
      <c r="N145" s="235" t="s">
        <v>45</v>
      </c>
      <c r="O145" s="84"/>
      <c r="P145" s="236">
        <f>O145*H145</f>
        <v>0</v>
      </c>
      <c r="Q145" s="236">
        <v>0</v>
      </c>
      <c r="R145" s="236">
        <f>Q145*H145</f>
        <v>0</v>
      </c>
      <c r="S145" s="236">
        <v>0</v>
      </c>
      <c r="T145" s="237">
        <f>S145*H145</f>
        <v>0</v>
      </c>
      <c r="U145" s="38"/>
      <c r="V145" s="38"/>
      <c r="W145" s="38"/>
      <c r="X145" s="38"/>
      <c r="Y145" s="38"/>
      <c r="Z145" s="38"/>
      <c r="AA145" s="38"/>
      <c r="AB145" s="38"/>
      <c r="AC145" s="38"/>
      <c r="AD145" s="38"/>
      <c r="AE145" s="38"/>
      <c r="AR145" s="238" t="s">
        <v>104</v>
      </c>
      <c r="AT145" s="238" t="s">
        <v>207</v>
      </c>
      <c r="AU145" s="238" t="s">
        <v>83</v>
      </c>
      <c r="AY145" s="17" t="s">
        <v>204</v>
      </c>
      <c r="BE145" s="239">
        <f>IF(N145="základní",J145,0)</f>
        <v>0</v>
      </c>
      <c r="BF145" s="239">
        <f>IF(N145="snížená",J145,0)</f>
        <v>0</v>
      </c>
      <c r="BG145" s="239">
        <f>IF(N145="zákl. přenesená",J145,0)</f>
        <v>0</v>
      </c>
      <c r="BH145" s="239">
        <f>IF(N145="sníž. přenesená",J145,0)</f>
        <v>0</v>
      </c>
      <c r="BI145" s="239">
        <f>IF(N145="nulová",J145,0)</f>
        <v>0</v>
      </c>
      <c r="BJ145" s="17" t="s">
        <v>81</v>
      </c>
      <c r="BK145" s="239">
        <f>ROUND(I145*H145,2)</f>
        <v>0</v>
      </c>
      <c r="BL145" s="17" t="s">
        <v>104</v>
      </c>
      <c r="BM145" s="238" t="s">
        <v>1997</v>
      </c>
    </row>
    <row r="146" s="2" customFormat="1">
      <c r="A146" s="38"/>
      <c r="B146" s="39"/>
      <c r="C146" s="40"/>
      <c r="D146" s="240" t="s">
        <v>213</v>
      </c>
      <c r="E146" s="40"/>
      <c r="F146" s="241" t="s">
        <v>1069</v>
      </c>
      <c r="G146" s="40"/>
      <c r="H146" s="40"/>
      <c r="I146" s="147"/>
      <c r="J146" s="40"/>
      <c r="K146" s="40"/>
      <c r="L146" s="44"/>
      <c r="M146" s="242"/>
      <c r="N146" s="243"/>
      <c r="O146" s="84"/>
      <c r="P146" s="84"/>
      <c r="Q146" s="84"/>
      <c r="R146" s="84"/>
      <c r="S146" s="84"/>
      <c r="T146" s="85"/>
      <c r="U146" s="38"/>
      <c r="V146" s="38"/>
      <c r="W146" s="38"/>
      <c r="X146" s="38"/>
      <c r="Y146" s="38"/>
      <c r="Z146" s="38"/>
      <c r="AA146" s="38"/>
      <c r="AB146" s="38"/>
      <c r="AC146" s="38"/>
      <c r="AD146" s="38"/>
      <c r="AE146" s="38"/>
      <c r="AT146" s="17" t="s">
        <v>213</v>
      </c>
      <c r="AU146" s="17" t="s">
        <v>83</v>
      </c>
    </row>
    <row r="147" s="2" customFormat="1">
      <c r="A147" s="38"/>
      <c r="B147" s="39"/>
      <c r="C147" s="40"/>
      <c r="D147" s="240" t="s">
        <v>215</v>
      </c>
      <c r="E147" s="40"/>
      <c r="F147" s="244" t="s">
        <v>1065</v>
      </c>
      <c r="G147" s="40"/>
      <c r="H147" s="40"/>
      <c r="I147" s="147"/>
      <c r="J147" s="40"/>
      <c r="K147" s="40"/>
      <c r="L147" s="44"/>
      <c r="M147" s="242"/>
      <c r="N147" s="243"/>
      <c r="O147" s="84"/>
      <c r="P147" s="84"/>
      <c r="Q147" s="84"/>
      <c r="R147" s="84"/>
      <c r="S147" s="84"/>
      <c r="T147" s="85"/>
      <c r="U147" s="38"/>
      <c r="V147" s="38"/>
      <c r="W147" s="38"/>
      <c r="X147" s="38"/>
      <c r="Y147" s="38"/>
      <c r="Z147" s="38"/>
      <c r="AA147" s="38"/>
      <c r="AB147" s="38"/>
      <c r="AC147" s="38"/>
      <c r="AD147" s="38"/>
      <c r="AE147" s="38"/>
      <c r="AT147" s="17" t="s">
        <v>215</v>
      </c>
      <c r="AU147" s="17" t="s">
        <v>83</v>
      </c>
    </row>
    <row r="148" s="2" customFormat="1">
      <c r="A148" s="38"/>
      <c r="B148" s="39"/>
      <c r="C148" s="40"/>
      <c r="D148" s="240" t="s">
        <v>240</v>
      </c>
      <c r="E148" s="40"/>
      <c r="F148" s="244" t="s">
        <v>1998</v>
      </c>
      <c r="G148" s="40"/>
      <c r="H148" s="40"/>
      <c r="I148" s="147"/>
      <c r="J148" s="40"/>
      <c r="K148" s="40"/>
      <c r="L148" s="44"/>
      <c r="M148" s="242"/>
      <c r="N148" s="243"/>
      <c r="O148" s="84"/>
      <c r="P148" s="84"/>
      <c r="Q148" s="84"/>
      <c r="R148" s="84"/>
      <c r="S148" s="84"/>
      <c r="T148" s="85"/>
      <c r="U148" s="38"/>
      <c r="V148" s="38"/>
      <c r="W148" s="38"/>
      <c r="X148" s="38"/>
      <c r="Y148" s="38"/>
      <c r="Z148" s="38"/>
      <c r="AA148" s="38"/>
      <c r="AB148" s="38"/>
      <c r="AC148" s="38"/>
      <c r="AD148" s="38"/>
      <c r="AE148" s="38"/>
      <c r="AT148" s="17" t="s">
        <v>240</v>
      </c>
      <c r="AU148" s="17" t="s">
        <v>83</v>
      </c>
    </row>
    <row r="149" s="14" customFormat="1">
      <c r="A149" s="14"/>
      <c r="B149" s="255"/>
      <c r="C149" s="256"/>
      <c r="D149" s="240" t="s">
        <v>217</v>
      </c>
      <c r="E149" s="257" t="s">
        <v>19</v>
      </c>
      <c r="F149" s="258" t="s">
        <v>1999</v>
      </c>
      <c r="G149" s="256"/>
      <c r="H149" s="259">
        <v>212.52199999999999</v>
      </c>
      <c r="I149" s="260"/>
      <c r="J149" s="256"/>
      <c r="K149" s="256"/>
      <c r="L149" s="261"/>
      <c r="M149" s="262"/>
      <c r="N149" s="263"/>
      <c r="O149" s="263"/>
      <c r="P149" s="263"/>
      <c r="Q149" s="263"/>
      <c r="R149" s="263"/>
      <c r="S149" s="263"/>
      <c r="T149" s="264"/>
      <c r="U149" s="14"/>
      <c r="V149" s="14"/>
      <c r="W149" s="14"/>
      <c r="X149" s="14"/>
      <c r="Y149" s="14"/>
      <c r="Z149" s="14"/>
      <c r="AA149" s="14"/>
      <c r="AB149" s="14"/>
      <c r="AC149" s="14"/>
      <c r="AD149" s="14"/>
      <c r="AE149" s="14"/>
      <c r="AT149" s="265" t="s">
        <v>217</v>
      </c>
      <c r="AU149" s="265" t="s">
        <v>83</v>
      </c>
      <c r="AV149" s="14" t="s">
        <v>83</v>
      </c>
      <c r="AW149" s="14" t="s">
        <v>35</v>
      </c>
      <c r="AX149" s="14" t="s">
        <v>81</v>
      </c>
      <c r="AY149" s="265" t="s">
        <v>204</v>
      </c>
    </row>
    <row r="150" s="2" customFormat="1" ht="21.75" customHeight="1">
      <c r="A150" s="38"/>
      <c r="B150" s="39"/>
      <c r="C150" s="227" t="s">
        <v>275</v>
      </c>
      <c r="D150" s="227" t="s">
        <v>207</v>
      </c>
      <c r="E150" s="228" t="s">
        <v>1072</v>
      </c>
      <c r="F150" s="229" t="s">
        <v>1073</v>
      </c>
      <c r="G150" s="230" t="s">
        <v>261</v>
      </c>
      <c r="H150" s="231">
        <v>9</v>
      </c>
      <c r="I150" s="232"/>
      <c r="J150" s="233">
        <f>ROUND(I150*H150,2)</f>
        <v>0</v>
      </c>
      <c r="K150" s="229" t="s">
        <v>1006</v>
      </c>
      <c r="L150" s="44"/>
      <c r="M150" s="234" t="s">
        <v>19</v>
      </c>
      <c r="N150" s="235" t="s">
        <v>45</v>
      </c>
      <c r="O150" s="84"/>
      <c r="P150" s="236">
        <f>O150*H150</f>
        <v>0</v>
      </c>
      <c r="Q150" s="236">
        <v>0</v>
      </c>
      <c r="R150" s="236">
        <f>Q150*H150</f>
        <v>0</v>
      </c>
      <c r="S150" s="236">
        <v>0</v>
      </c>
      <c r="T150" s="237">
        <f>S150*H150</f>
        <v>0</v>
      </c>
      <c r="U150" s="38"/>
      <c r="V150" s="38"/>
      <c r="W150" s="38"/>
      <c r="X150" s="38"/>
      <c r="Y150" s="38"/>
      <c r="Z150" s="38"/>
      <c r="AA150" s="38"/>
      <c r="AB150" s="38"/>
      <c r="AC150" s="38"/>
      <c r="AD150" s="38"/>
      <c r="AE150" s="38"/>
      <c r="AR150" s="238" t="s">
        <v>104</v>
      </c>
      <c r="AT150" s="238" t="s">
        <v>207</v>
      </c>
      <c r="AU150" s="238" t="s">
        <v>83</v>
      </c>
      <c r="AY150" s="17" t="s">
        <v>204</v>
      </c>
      <c r="BE150" s="239">
        <f>IF(N150="základní",J150,0)</f>
        <v>0</v>
      </c>
      <c r="BF150" s="239">
        <f>IF(N150="snížená",J150,0)</f>
        <v>0</v>
      </c>
      <c r="BG150" s="239">
        <f>IF(N150="zákl. přenesená",J150,0)</f>
        <v>0</v>
      </c>
      <c r="BH150" s="239">
        <f>IF(N150="sníž. přenesená",J150,0)</f>
        <v>0</v>
      </c>
      <c r="BI150" s="239">
        <f>IF(N150="nulová",J150,0)</f>
        <v>0</v>
      </c>
      <c r="BJ150" s="17" t="s">
        <v>81</v>
      </c>
      <c r="BK150" s="239">
        <f>ROUND(I150*H150,2)</f>
        <v>0</v>
      </c>
      <c r="BL150" s="17" t="s">
        <v>104</v>
      </c>
      <c r="BM150" s="238" t="s">
        <v>2000</v>
      </c>
    </row>
    <row r="151" s="2" customFormat="1">
      <c r="A151" s="38"/>
      <c r="B151" s="39"/>
      <c r="C151" s="40"/>
      <c r="D151" s="240" t="s">
        <v>213</v>
      </c>
      <c r="E151" s="40"/>
      <c r="F151" s="241" t="s">
        <v>1075</v>
      </c>
      <c r="G151" s="40"/>
      <c r="H151" s="40"/>
      <c r="I151" s="147"/>
      <c r="J151" s="40"/>
      <c r="K151" s="40"/>
      <c r="L151" s="44"/>
      <c r="M151" s="242"/>
      <c r="N151" s="243"/>
      <c r="O151" s="84"/>
      <c r="P151" s="84"/>
      <c r="Q151" s="84"/>
      <c r="R151" s="84"/>
      <c r="S151" s="84"/>
      <c r="T151" s="85"/>
      <c r="U151" s="38"/>
      <c r="V151" s="38"/>
      <c r="W151" s="38"/>
      <c r="X151" s="38"/>
      <c r="Y151" s="38"/>
      <c r="Z151" s="38"/>
      <c r="AA151" s="38"/>
      <c r="AB151" s="38"/>
      <c r="AC151" s="38"/>
      <c r="AD151" s="38"/>
      <c r="AE151" s="38"/>
      <c r="AT151" s="17" t="s">
        <v>213</v>
      </c>
      <c r="AU151" s="17" t="s">
        <v>83</v>
      </c>
    </row>
    <row r="152" s="2" customFormat="1">
      <c r="A152" s="38"/>
      <c r="B152" s="39"/>
      <c r="C152" s="40"/>
      <c r="D152" s="240" t="s">
        <v>215</v>
      </c>
      <c r="E152" s="40"/>
      <c r="F152" s="244" t="s">
        <v>1076</v>
      </c>
      <c r="G152" s="40"/>
      <c r="H152" s="40"/>
      <c r="I152" s="147"/>
      <c r="J152" s="40"/>
      <c r="K152" s="40"/>
      <c r="L152" s="44"/>
      <c r="M152" s="242"/>
      <c r="N152" s="243"/>
      <c r="O152" s="84"/>
      <c r="P152" s="84"/>
      <c r="Q152" s="84"/>
      <c r="R152" s="84"/>
      <c r="S152" s="84"/>
      <c r="T152" s="85"/>
      <c r="U152" s="38"/>
      <c r="V152" s="38"/>
      <c r="W152" s="38"/>
      <c r="X152" s="38"/>
      <c r="Y152" s="38"/>
      <c r="Z152" s="38"/>
      <c r="AA152" s="38"/>
      <c r="AB152" s="38"/>
      <c r="AC152" s="38"/>
      <c r="AD152" s="38"/>
      <c r="AE152" s="38"/>
      <c r="AT152" s="17" t="s">
        <v>215</v>
      </c>
      <c r="AU152" s="17" t="s">
        <v>83</v>
      </c>
    </row>
    <row r="153" s="13" customFormat="1">
      <c r="A153" s="13"/>
      <c r="B153" s="245"/>
      <c r="C153" s="246"/>
      <c r="D153" s="240" t="s">
        <v>217</v>
      </c>
      <c r="E153" s="247" t="s">
        <v>19</v>
      </c>
      <c r="F153" s="248" t="s">
        <v>1077</v>
      </c>
      <c r="G153" s="246"/>
      <c r="H153" s="247" t="s">
        <v>19</v>
      </c>
      <c r="I153" s="249"/>
      <c r="J153" s="246"/>
      <c r="K153" s="246"/>
      <c r="L153" s="250"/>
      <c r="M153" s="251"/>
      <c r="N153" s="252"/>
      <c r="O153" s="252"/>
      <c r="P153" s="252"/>
      <c r="Q153" s="252"/>
      <c r="R153" s="252"/>
      <c r="S153" s="252"/>
      <c r="T153" s="253"/>
      <c r="U153" s="13"/>
      <c r="V153" s="13"/>
      <c r="W153" s="13"/>
      <c r="X153" s="13"/>
      <c r="Y153" s="13"/>
      <c r="Z153" s="13"/>
      <c r="AA153" s="13"/>
      <c r="AB153" s="13"/>
      <c r="AC153" s="13"/>
      <c r="AD153" s="13"/>
      <c r="AE153" s="13"/>
      <c r="AT153" s="254" t="s">
        <v>217</v>
      </c>
      <c r="AU153" s="254" t="s">
        <v>83</v>
      </c>
      <c r="AV153" s="13" t="s">
        <v>81</v>
      </c>
      <c r="AW153" s="13" t="s">
        <v>35</v>
      </c>
      <c r="AX153" s="13" t="s">
        <v>74</v>
      </c>
      <c r="AY153" s="254" t="s">
        <v>204</v>
      </c>
    </row>
    <row r="154" s="14" customFormat="1">
      <c r="A154" s="14"/>
      <c r="B154" s="255"/>
      <c r="C154" s="256"/>
      <c r="D154" s="240" t="s">
        <v>217</v>
      </c>
      <c r="E154" s="257" t="s">
        <v>19</v>
      </c>
      <c r="F154" s="258" t="s">
        <v>2001</v>
      </c>
      <c r="G154" s="256"/>
      <c r="H154" s="259">
        <v>9</v>
      </c>
      <c r="I154" s="260"/>
      <c r="J154" s="256"/>
      <c r="K154" s="256"/>
      <c r="L154" s="261"/>
      <c r="M154" s="262"/>
      <c r="N154" s="263"/>
      <c r="O154" s="263"/>
      <c r="P154" s="263"/>
      <c r="Q154" s="263"/>
      <c r="R154" s="263"/>
      <c r="S154" s="263"/>
      <c r="T154" s="264"/>
      <c r="U154" s="14"/>
      <c r="V154" s="14"/>
      <c r="W154" s="14"/>
      <c r="X154" s="14"/>
      <c r="Y154" s="14"/>
      <c r="Z154" s="14"/>
      <c r="AA154" s="14"/>
      <c r="AB154" s="14"/>
      <c r="AC154" s="14"/>
      <c r="AD154" s="14"/>
      <c r="AE154" s="14"/>
      <c r="AT154" s="265" t="s">
        <v>217</v>
      </c>
      <c r="AU154" s="265" t="s">
        <v>83</v>
      </c>
      <c r="AV154" s="14" t="s">
        <v>83</v>
      </c>
      <c r="AW154" s="14" t="s">
        <v>35</v>
      </c>
      <c r="AX154" s="14" t="s">
        <v>81</v>
      </c>
      <c r="AY154" s="265" t="s">
        <v>204</v>
      </c>
    </row>
    <row r="155" s="2" customFormat="1" ht="21.75" customHeight="1">
      <c r="A155" s="38"/>
      <c r="B155" s="39"/>
      <c r="C155" s="227" t="s">
        <v>283</v>
      </c>
      <c r="D155" s="227" t="s">
        <v>207</v>
      </c>
      <c r="E155" s="228" t="s">
        <v>1079</v>
      </c>
      <c r="F155" s="229" t="s">
        <v>1080</v>
      </c>
      <c r="G155" s="230" t="s">
        <v>250</v>
      </c>
      <c r="H155" s="231">
        <v>212.52199999999999</v>
      </c>
      <c r="I155" s="232"/>
      <c r="J155" s="233">
        <f>ROUND(I155*H155,2)</f>
        <v>0</v>
      </c>
      <c r="K155" s="229" t="s">
        <v>1006</v>
      </c>
      <c r="L155" s="44"/>
      <c r="M155" s="234" t="s">
        <v>19</v>
      </c>
      <c r="N155" s="235" t="s">
        <v>45</v>
      </c>
      <c r="O155" s="84"/>
      <c r="P155" s="236">
        <f>O155*H155</f>
        <v>0</v>
      </c>
      <c r="Q155" s="236">
        <v>0</v>
      </c>
      <c r="R155" s="236">
        <f>Q155*H155</f>
        <v>0</v>
      </c>
      <c r="S155" s="236">
        <v>0</v>
      </c>
      <c r="T155" s="237">
        <f>S155*H155</f>
        <v>0</v>
      </c>
      <c r="U155" s="38"/>
      <c r="V155" s="38"/>
      <c r="W155" s="38"/>
      <c r="X155" s="38"/>
      <c r="Y155" s="38"/>
      <c r="Z155" s="38"/>
      <c r="AA155" s="38"/>
      <c r="AB155" s="38"/>
      <c r="AC155" s="38"/>
      <c r="AD155" s="38"/>
      <c r="AE155" s="38"/>
      <c r="AR155" s="238" t="s">
        <v>104</v>
      </c>
      <c r="AT155" s="238" t="s">
        <v>207</v>
      </c>
      <c r="AU155" s="238" t="s">
        <v>83</v>
      </c>
      <c r="AY155" s="17" t="s">
        <v>204</v>
      </c>
      <c r="BE155" s="239">
        <f>IF(N155="základní",J155,0)</f>
        <v>0</v>
      </c>
      <c r="BF155" s="239">
        <f>IF(N155="snížená",J155,0)</f>
        <v>0</v>
      </c>
      <c r="BG155" s="239">
        <f>IF(N155="zákl. přenesená",J155,0)</f>
        <v>0</v>
      </c>
      <c r="BH155" s="239">
        <f>IF(N155="sníž. přenesená",J155,0)</f>
        <v>0</v>
      </c>
      <c r="BI155" s="239">
        <f>IF(N155="nulová",J155,0)</f>
        <v>0</v>
      </c>
      <c r="BJ155" s="17" t="s">
        <v>81</v>
      </c>
      <c r="BK155" s="239">
        <f>ROUND(I155*H155,2)</f>
        <v>0</v>
      </c>
      <c r="BL155" s="17" t="s">
        <v>104</v>
      </c>
      <c r="BM155" s="238" t="s">
        <v>2002</v>
      </c>
    </row>
    <row r="156" s="2" customFormat="1">
      <c r="A156" s="38"/>
      <c r="B156" s="39"/>
      <c r="C156" s="40"/>
      <c r="D156" s="240" t="s">
        <v>213</v>
      </c>
      <c r="E156" s="40"/>
      <c r="F156" s="241" t="s">
        <v>1082</v>
      </c>
      <c r="G156" s="40"/>
      <c r="H156" s="40"/>
      <c r="I156" s="147"/>
      <c r="J156" s="40"/>
      <c r="K156" s="40"/>
      <c r="L156" s="44"/>
      <c r="M156" s="242"/>
      <c r="N156" s="243"/>
      <c r="O156" s="84"/>
      <c r="P156" s="84"/>
      <c r="Q156" s="84"/>
      <c r="R156" s="84"/>
      <c r="S156" s="84"/>
      <c r="T156" s="85"/>
      <c r="U156" s="38"/>
      <c r="V156" s="38"/>
      <c r="W156" s="38"/>
      <c r="X156" s="38"/>
      <c r="Y156" s="38"/>
      <c r="Z156" s="38"/>
      <c r="AA156" s="38"/>
      <c r="AB156" s="38"/>
      <c r="AC156" s="38"/>
      <c r="AD156" s="38"/>
      <c r="AE156" s="38"/>
      <c r="AT156" s="17" t="s">
        <v>213</v>
      </c>
      <c r="AU156" s="17" t="s">
        <v>83</v>
      </c>
    </row>
    <row r="157" s="14" customFormat="1">
      <c r="A157" s="14"/>
      <c r="B157" s="255"/>
      <c r="C157" s="256"/>
      <c r="D157" s="240" t="s">
        <v>217</v>
      </c>
      <c r="E157" s="257" t="s">
        <v>19</v>
      </c>
      <c r="F157" s="258" t="s">
        <v>1999</v>
      </c>
      <c r="G157" s="256"/>
      <c r="H157" s="259">
        <v>212.52199999999999</v>
      </c>
      <c r="I157" s="260"/>
      <c r="J157" s="256"/>
      <c r="K157" s="256"/>
      <c r="L157" s="261"/>
      <c r="M157" s="262"/>
      <c r="N157" s="263"/>
      <c r="O157" s="263"/>
      <c r="P157" s="263"/>
      <c r="Q157" s="263"/>
      <c r="R157" s="263"/>
      <c r="S157" s="263"/>
      <c r="T157" s="264"/>
      <c r="U157" s="14"/>
      <c r="V157" s="14"/>
      <c r="W157" s="14"/>
      <c r="X157" s="14"/>
      <c r="Y157" s="14"/>
      <c r="Z157" s="14"/>
      <c r="AA157" s="14"/>
      <c r="AB157" s="14"/>
      <c r="AC157" s="14"/>
      <c r="AD157" s="14"/>
      <c r="AE157" s="14"/>
      <c r="AT157" s="265" t="s">
        <v>217</v>
      </c>
      <c r="AU157" s="265" t="s">
        <v>83</v>
      </c>
      <c r="AV157" s="14" t="s">
        <v>83</v>
      </c>
      <c r="AW157" s="14" t="s">
        <v>35</v>
      </c>
      <c r="AX157" s="14" t="s">
        <v>81</v>
      </c>
      <c r="AY157" s="265" t="s">
        <v>204</v>
      </c>
    </row>
    <row r="158" s="2" customFormat="1" ht="21.75" customHeight="1">
      <c r="A158" s="38"/>
      <c r="B158" s="39"/>
      <c r="C158" s="227" t="s">
        <v>292</v>
      </c>
      <c r="D158" s="227" t="s">
        <v>207</v>
      </c>
      <c r="E158" s="228" t="s">
        <v>1084</v>
      </c>
      <c r="F158" s="229" t="s">
        <v>1085</v>
      </c>
      <c r="G158" s="230" t="s">
        <v>261</v>
      </c>
      <c r="H158" s="231">
        <v>106.413</v>
      </c>
      <c r="I158" s="232"/>
      <c r="J158" s="233">
        <f>ROUND(I158*H158,2)</f>
        <v>0</v>
      </c>
      <c r="K158" s="229" t="s">
        <v>1006</v>
      </c>
      <c r="L158" s="44"/>
      <c r="M158" s="234" t="s">
        <v>19</v>
      </c>
      <c r="N158" s="235" t="s">
        <v>45</v>
      </c>
      <c r="O158" s="84"/>
      <c r="P158" s="236">
        <f>O158*H158</f>
        <v>0</v>
      </c>
      <c r="Q158" s="236">
        <v>0</v>
      </c>
      <c r="R158" s="236">
        <f>Q158*H158</f>
        <v>0</v>
      </c>
      <c r="S158" s="236">
        <v>0</v>
      </c>
      <c r="T158" s="237">
        <f>S158*H158</f>
        <v>0</v>
      </c>
      <c r="U158" s="38"/>
      <c r="V158" s="38"/>
      <c r="W158" s="38"/>
      <c r="X158" s="38"/>
      <c r="Y158" s="38"/>
      <c r="Z158" s="38"/>
      <c r="AA158" s="38"/>
      <c r="AB158" s="38"/>
      <c r="AC158" s="38"/>
      <c r="AD158" s="38"/>
      <c r="AE158" s="38"/>
      <c r="AR158" s="238" t="s">
        <v>104</v>
      </c>
      <c r="AT158" s="238" t="s">
        <v>207</v>
      </c>
      <c r="AU158" s="238" t="s">
        <v>83</v>
      </c>
      <c r="AY158" s="17" t="s">
        <v>204</v>
      </c>
      <c r="BE158" s="239">
        <f>IF(N158="základní",J158,0)</f>
        <v>0</v>
      </c>
      <c r="BF158" s="239">
        <f>IF(N158="snížená",J158,0)</f>
        <v>0</v>
      </c>
      <c r="BG158" s="239">
        <f>IF(N158="zákl. přenesená",J158,0)</f>
        <v>0</v>
      </c>
      <c r="BH158" s="239">
        <f>IF(N158="sníž. přenesená",J158,0)</f>
        <v>0</v>
      </c>
      <c r="BI158" s="239">
        <f>IF(N158="nulová",J158,0)</f>
        <v>0</v>
      </c>
      <c r="BJ158" s="17" t="s">
        <v>81</v>
      </c>
      <c r="BK158" s="239">
        <f>ROUND(I158*H158,2)</f>
        <v>0</v>
      </c>
      <c r="BL158" s="17" t="s">
        <v>104</v>
      </c>
      <c r="BM158" s="238" t="s">
        <v>2003</v>
      </c>
    </row>
    <row r="159" s="2" customFormat="1">
      <c r="A159" s="38"/>
      <c r="B159" s="39"/>
      <c r="C159" s="40"/>
      <c r="D159" s="240" t="s">
        <v>213</v>
      </c>
      <c r="E159" s="40"/>
      <c r="F159" s="241" t="s">
        <v>1087</v>
      </c>
      <c r="G159" s="40"/>
      <c r="H159" s="40"/>
      <c r="I159" s="147"/>
      <c r="J159" s="40"/>
      <c r="K159" s="40"/>
      <c r="L159" s="44"/>
      <c r="M159" s="242"/>
      <c r="N159" s="243"/>
      <c r="O159" s="84"/>
      <c r="P159" s="84"/>
      <c r="Q159" s="84"/>
      <c r="R159" s="84"/>
      <c r="S159" s="84"/>
      <c r="T159" s="85"/>
      <c r="U159" s="38"/>
      <c r="V159" s="38"/>
      <c r="W159" s="38"/>
      <c r="X159" s="38"/>
      <c r="Y159" s="38"/>
      <c r="Z159" s="38"/>
      <c r="AA159" s="38"/>
      <c r="AB159" s="38"/>
      <c r="AC159" s="38"/>
      <c r="AD159" s="38"/>
      <c r="AE159" s="38"/>
      <c r="AT159" s="17" t="s">
        <v>213</v>
      </c>
      <c r="AU159" s="17" t="s">
        <v>83</v>
      </c>
    </row>
    <row r="160" s="2" customFormat="1">
      <c r="A160" s="38"/>
      <c r="B160" s="39"/>
      <c r="C160" s="40"/>
      <c r="D160" s="240" t="s">
        <v>215</v>
      </c>
      <c r="E160" s="40"/>
      <c r="F160" s="244" t="s">
        <v>1088</v>
      </c>
      <c r="G160" s="40"/>
      <c r="H160" s="40"/>
      <c r="I160" s="147"/>
      <c r="J160" s="40"/>
      <c r="K160" s="40"/>
      <c r="L160" s="44"/>
      <c r="M160" s="242"/>
      <c r="N160" s="243"/>
      <c r="O160" s="84"/>
      <c r="P160" s="84"/>
      <c r="Q160" s="84"/>
      <c r="R160" s="84"/>
      <c r="S160" s="84"/>
      <c r="T160" s="85"/>
      <c r="U160" s="38"/>
      <c r="V160" s="38"/>
      <c r="W160" s="38"/>
      <c r="X160" s="38"/>
      <c r="Y160" s="38"/>
      <c r="Z160" s="38"/>
      <c r="AA160" s="38"/>
      <c r="AB160" s="38"/>
      <c r="AC160" s="38"/>
      <c r="AD160" s="38"/>
      <c r="AE160" s="38"/>
      <c r="AT160" s="17" t="s">
        <v>215</v>
      </c>
      <c r="AU160" s="17" t="s">
        <v>83</v>
      </c>
    </row>
    <row r="161" s="2" customFormat="1">
      <c r="A161" s="38"/>
      <c r="B161" s="39"/>
      <c r="C161" s="40"/>
      <c r="D161" s="240" t="s">
        <v>240</v>
      </c>
      <c r="E161" s="40"/>
      <c r="F161" s="244" t="s">
        <v>2004</v>
      </c>
      <c r="G161" s="40"/>
      <c r="H161" s="40"/>
      <c r="I161" s="147"/>
      <c r="J161" s="40"/>
      <c r="K161" s="40"/>
      <c r="L161" s="44"/>
      <c r="M161" s="242"/>
      <c r="N161" s="243"/>
      <c r="O161" s="84"/>
      <c r="P161" s="84"/>
      <c r="Q161" s="84"/>
      <c r="R161" s="84"/>
      <c r="S161" s="84"/>
      <c r="T161" s="85"/>
      <c r="U161" s="38"/>
      <c r="V161" s="38"/>
      <c r="W161" s="38"/>
      <c r="X161" s="38"/>
      <c r="Y161" s="38"/>
      <c r="Z161" s="38"/>
      <c r="AA161" s="38"/>
      <c r="AB161" s="38"/>
      <c r="AC161" s="38"/>
      <c r="AD161" s="38"/>
      <c r="AE161" s="38"/>
      <c r="AT161" s="17" t="s">
        <v>240</v>
      </c>
      <c r="AU161" s="17" t="s">
        <v>83</v>
      </c>
    </row>
    <row r="162" s="14" customFormat="1">
      <c r="A162" s="14"/>
      <c r="B162" s="255"/>
      <c r="C162" s="256"/>
      <c r="D162" s="240" t="s">
        <v>217</v>
      </c>
      <c r="E162" s="257" t="s">
        <v>19</v>
      </c>
      <c r="F162" s="258" t="s">
        <v>2005</v>
      </c>
      <c r="G162" s="256"/>
      <c r="H162" s="259">
        <v>106.413</v>
      </c>
      <c r="I162" s="260"/>
      <c r="J162" s="256"/>
      <c r="K162" s="256"/>
      <c r="L162" s="261"/>
      <c r="M162" s="262"/>
      <c r="N162" s="263"/>
      <c r="O162" s="263"/>
      <c r="P162" s="263"/>
      <c r="Q162" s="263"/>
      <c r="R162" s="263"/>
      <c r="S162" s="263"/>
      <c r="T162" s="264"/>
      <c r="U162" s="14"/>
      <c r="V162" s="14"/>
      <c r="W162" s="14"/>
      <c r="X162" s="14"/>
      <c r="Y162" s="14"/>
      <c r="Z162" s="14"/>
      <c r="AA162" s="14"/>
      <c r="AB162" s="14"/>
      <c r="AC162" s="14"/>
      <c r="AD162" s="14"/>
      <c r="AE162" s="14"/>
      <c r="AT162" s="265" t="s">
        <v>217</v>
      </c>
      <c r="AU162" s="265" t="s">
        <v>83</v>
      </c>
      <c r="AV162" s="14" t="s">
        <v>83</v>
      </c>
      <c r="AW162" s="14" t="s">
        <v>35</v>
      </c>
      <c r="AX162" s="14" t="s">
        <v>81</v>
      </c>
      <c r="AY162" s="265" t="s">
        <v>204</v>
      </c>
    </row>
    <row r="163" s="2" customFormat="1" ht="16.5" customHeight="1">
      <c r="A163" s="38"/>
      <c r="B163" s="39"/>
      <c r="C163" s="277" t="s">
        <v>300</v>
      </c>
      <c r="D163" s="277" t="s">
        <v>270</v>
      </c>
      <c r="E163" s="278" t="s">
        <v>2006</v>
      </c>
      <c r="F163" s="279" t="s">
        <v>2007</v>
      </c>
      <c r="G163" s="280" t="s">
        <v>250</v>
      </c>
      <c r="H163" s="281">
        <v>90.450999999999993</v>
      </c>
      <c r="I163" s="282"/>
      <c r="J163" s="283">
        <f>ROUND(I163*H163,2)</f>
        <v>0</v>
      </c>
      <c r="K163" s="279" t="s">
        <v>1006</v>
      </c>
      <c r="L163" s="284"/>
      <c r="M163" s="285" t="s">
        <v>19</v>
      </c>
      <c r="N163" s="286" t="s">
        <v>45</v>
      </c>
      <c r="O163" s="84"/>
      <c r="P163" s="236">
        <f>O163*H163</f>
        <v>0</v>
      </c>
      <c r="Q163" s="236">
        <v>1</v>
      </c>
      <c r="R163" s="236">
        <f>Q163*H163</f>
        <v>90.450999999999993</v>
      </c>
      <c r="S163" s="236">
        <v>0</v>
      </c>
      <c r="T163" s="237">
        <f>S163*H163</f>
        <v>0</v>
      </c>
      <c r="U163" s="38"/>
      <c r="V163" s="38"/>
      <c r="W163" s="38"/>
      <c r="X163" s="38"/>
      <c r="Y163" s="38"/>
      <c r="Z163" s="38"/>
      <c r="AA163" s="38"/>
      <c r="AB163" s="38"/>
      <c r="AC163" s="38"/>
      <c r="AD163" s="38"/>
      <c r="AE163" s="38"/>
      <c r="AR163" s="238" t="s">
        <v>252</v>
      </c>
      <c r="AT163" s="238" t="s">
        <v>270</v>
      </c>
      <c r="AU163" s="238" t="s">
        <v>83</v>
      </c>
      <c r="AY163" s="17" t="s">
        <v>204</v>
      </c>
      <c r="BE163" s="239">
        <f>IF(N163="základní",J163,0)</f>
        <v>0</v>
      </c>
      <c r="BF163" s="239">
        <f>IF(N163="snížená",J163,0)</f>
        <v>0</v>
      </c>
      <c r="BG163" s="239">
        <f>IF(N163="zákl. přenesená",J163,0)</f>
        <v>0</v>
      </c>
      <c r="BH163" s="239">
        <f>IF(N163="sníž. přenesená",J163,0)</f>
        <v>0</v>
      </c>
      <c r="BI163" s="239">
        <f>IF(N163="nulová",J163,0)</f>
        <v>0</v>
      </c>
      <c r="BJ163" s="17" t="s">
        <v>81</v>
      </c>
      <c r="BK163" s="239">
        <f>ROUND(I163*H163,2)</f>
        <v>0</v>
      </c>
      <c r="BL163" s="17" t="s">
        <v>104</v>
      </c>
      <c r="BM163" s="238" t="s">
        <v>2008</v>
      </c>
    </row>
    <row r="164" s="2" customFormat="1">
      <c r="A164" s="38"/>
      <c r="B164" s="39"/>
      <c r="C164" s="40"/>
      <c r="D164" s="240" t="s">
        <v>213</v>
      </c>
      <c r="E164" s="40"/>
      <c r="F164" s="241" t="s">
        <v>2007</v>
      </c>
      <c r="G164" s="40"/>
      <c r="H164" s="40"/>
      <c r="I164" s="147"/>
      <c r="J164" s="40"/>
      <c r="K164" s="40"/>
      <c r="L164" s="44"/>
      <c r="M164" s="242"/>
      <c r="N164" s="243"/>
      <c r="O164" s="84"/>
      <c r="P164" s="84"/>
      <c r="Q164" s="84"/>
      <c r="R164" s="84"/>
      <c r="S164" s="84"/>
      <c r="T164" s="85"/>
      <c r="U164" s="38"/>
      <c r="V164" s="38"/>
      <c r="W164" s="38"/>
      <c r="X164" s="38"/>
      <c r="Y164" s="38"/>
      <c r="Z164" s="38"/>
      <c r="AA164" s="38"/>
      <c r="AB164" s="38"/>
      <c r="AC164" s="38"/>
      <c r="AD164" s="38"/>
      <c r="AE164" s="38"/>
      <c r="AT164" s="17" t="s">
        <v>213</v>
      </c>
      <c r="AU164" s="17" t="s">
        <v>83</v>
      </c>
    </row>
    <row r="165" s="2" customFormat="1">
      <c r="A165" s="38"/>
      <c r="B165" s="39"/>
      <c r="C165" s="40"/>
      <c r="D165" s="240" t="s">
        <v>240</v>
      </c>
      <c r="E165" s="40"/>
      <c r="F165" s="244" t="s">
        <v>2009</v>
      </c>
      <c r="G165" s="40"/>
      <c r="H165" s="40"/>
      <c r="I165" s="147"/>
      <c r="J165" s="40"/>
      <c r="K165" s="40"/>
      <c r="L165" s="44"/>
      <c r="M165" s="242"/>
      <c r="N165" s="243"/>
      <c r="O165" s="84"/>
      <c r="P165" s="84"/>
      <c r="Q165" s="84"/>
      <c r="R165" s="84"/>
      <c r="S165" s="84"/>
      <c r="T165" s="85"/>
      <c r="U165" s="38"/>
      <c r="V165" s="38"/>
      <c r="W165" s="38"/>
      <c r="X165" s="38"/>
      <c r="Y165" s="38"/>
      <c r="Z165" s="38"/>
      <c r="AA165" s="38"/>
      <c r="AB165" s="38"/>
      <c r="AC165" s="38"/>
      <c r="AD165" s="38"/>
      <c r="AE165" s="38"/>
      <c r="AT165" s="17" t="s">
        <v>240</v>
      </c>
      <c r="AU165" s="17" t="s">
        <v>83</v>
      </c>
    </row>
    <row r="166" s="13" customFormat="1">
      <c r="A166" s="13"/>
      <c r="B166" s="245"/>
      <c r="C166" s="246"/>
      <c r="D166" s="240" t="s">
        <v>217</v>
      </c>
      <c r="E166" s="247" t="s">
        <v>19</v>
      </c>
      <c r="F166" s="248" t="s">
        <v>2010</v>
      </c>
      <c r="G166" s="246"/>
      <c r="H166" s="247" t="s">
        <v>19</v>
      </c>
      <c r="I166" s="249"/>
      <c r="J166" s="246"/>
      <c r="K166" s="246"/>
      <c r="L166" s="250"/>
      <c r="M166" s="251"/>
      <c r="N166" s="252"/>
      <c r="O166" s="252"/>
      <c r="P166" s="252"/>
      <c r="Q166" s="252"/>
      <c r="R166" s="252"/>
      <c r="S166" s="252"/>
      <c r="T166" s="253"/>
      <c r="U166" s="13"/>
      <c r="V166" s="13"/>
      <c r="W166" s="13"/>
      <c r="X166" s="13"/>
      <c r="Y166" s="13"/>
      <c r="Z166" s="13"/>
      <c r="AA166" s="13"/>
      <c r="AB166" s="13"/>
      <c r="AC166" s="13"/>
      <c r="AD166" s="13"/>
      <c r="AE166" s="13"/>
      <c r="AT166" s="254" t="s">
        <v>217</v>
      </c>
      <c r="AU166" s="254" t="s">
        <v>83</v>
      </c>
      <c r="AV166" s="13" t="s">
        <v>81</v>
      </c>
      <c r="AW166" s="13" t="s">
        <v>35</v>
      </c>
      <c r="AX166" s="13" t="s">
        <v>74</v>
      </c>
      <c r="AY166" s="254" t="s">
        <v>204</v>
      </c>
    </row>
    <row r="167" s="14" customFormat="1">
      <c r="A167" s="14"/>
      <c r="B167" s="255"/>
      <c r="C167" s="256"/>
      <c r="D167" s="240" t="s">
        <v>217</v>
      </c>
      <c r="E167" s="257" t="s">
        <v>19</v>
      </c>
      <c r="F167" s="258" t="s">
        <v>2011</v>
      </c>
      <c r="G167" s="256"/>
      <c r="H167" s="259">
        <v>90.450999999999993</v>
      </c>
      <c r="I167" s="260"/>
      <c r="J167" s="256"/>
      <c r="K167" s="256"/>
      <c r="L167" s="261"/>
      <c r="M167" s="262"/>
      <c r="N167" s="263"/>
      <c r="O167" s="263"/>
      <c r="P167" s="263"/>
      <c r="Q167" s="263"/>
      <c r="R167" s="263"/>
      <c r="S167" s="263"/>
      <c r="T167" s="264"/>
      <c r="U167" s="14"/>
      <c r="V167" s="14"/>
      <c r="W167" s="14"/>
      <c r="X167" s="14"/>
      <c r="Y167" s="14"/>
      <c r="Z167" s="14"/>
      <c r="AA167" s="14"/>
      <c r="AB167" s="14"/>
      <c r="AC167" s="14"/>
      <c r="AD167" s="14"/>
      <c r="AE167" s="14"/>
      <c r="AT167" s="265" t="s">
        <v>217</v>
      </c>
      <c r="AU167" s="265" t="s">
        <v>83</v>
      </c>
      <c r="AV167" s="14" t="s">
        <v>83</v>
      </c>
      <c r="AW167" s="14" t="s">
        <v>35</v>
      </c>
      <c r="AX167" s="14" t="s">
        <v>81</v>
      </c>
      <c r="AY167" s="265" t="s">
        <v>204</v>
      </c>
    </row>
    <row r="168" s="2" customFormat="1" ht="21.75" customHeight="1">
      <c r="A168" s="38"/>
      <c r="B168" s="39"/>
      <c r="C168" s="227" t="s">
        <v>8</v>
      </c>
      <c r="D168" s="227" t="s">
        <v>207</v>
      </c>
      <c r="E168" s="228" t="s">
        <v>1095</v>
      </c>
      <c r="F168" s="229" t="s">
        <v>1096</v>
      </c>
      <c r="G168" s="230" t="s">
        <v>525</v>
      </c>
      <c r="H168" s="231">
        <v>42.600999999999999</v>
      </c>
      <c r="I168" s="232"/>
      <c r="J168" s="233">
        <f>ROUND(I168*H168,2)</f>
        <v>0</v>
      </c>
      <c r="K168" s="229" t="s">
        <v>1006</v>
      </c>
      <c r="L168" s="44"/>
      <c r="M168" s="234" t="s">
        <v>19</v>
      </c>
      <c r="N168" s="235" t="s">
        <v>45</v>
      </c>
      <c r="O168" s="84"/>
      <c r="P168" s="236">
        <f>O168*H168</f>
        <v>0</v>
      </c>
      <c r="Q168" s="236">
        <v>0</v>
      </c>
      <c r="R168" s="236">
        <f>Q168*H168</f>
        <v>0</v>
      </c>
      <c r="S168" s="236">
        <v>0</v>
      </c>
      <c r="T168" s="237">
        <f>S168*H168</f>
        <v>0</v>
      </c>
      <c r="U168" s="38"/>
      <c r="V168" s="38"/>
      <c r="W168" s="38"/>
      <c r="X168" s="38"/>
      <c r="Y168" s="38"/>
      <c r="Z168" s="38"/>
      <c r="AA168" s="38"/>
      <c r="AB168" s="38"/>
      <c r="AC168" s="38"/>
      <c r="AD168" s="38"/>
      <c r="AE168" s="38"/>
      <c r="AR168" s="238" t="s">
        <v>104</v>
      </c>
      <c r="AT168" s="238" t="s">
        <v>207</v>
      </c>
      <c r="AU168" s="238" t="s">
        <v>83</v>
      </c>
      <c r="AY168" s="17" t="s">
        <v>204</v>
      </c>
      <c r="BE168" s="239">
        <f>IF(N168="základní",J168,0)</f>
        <v>0</v>
      </c>
      <c r="BF168" s="239">
        <f>IF(N168="snížená",J168,0)</f>
        <v>0</v>
      </c>
      <c r="BG168" s="239">
        <f>IF(N168="zákl. přenesená",J168,0)</f>
        <v>0</v>
      </c>
      <c r="BH168" s="239">
        <f>IF(N168="sníž. přenesená",J168,0)</f>
        <v>0</v>
      </c>
      <c r="BI168" s="239">
        <f>IF(N168="nulová",J168,0)</f>
        <v>0</v>
      </c>
      <c r="BJ168" s="17" t="s">
        <v>81</v>
      </c>
      <c r="BK168" s="239">
        <f>ROUND(I168*H168,2)</f>
        <v>0</v>
      </c>
      <c r="BL168" s="17" t="s">
        <v>104</v>
      </c>
      <c r="BM168" s="238" t="s">
        <v>2012</v>
      </c>
    </row>
    <row r="169" s="2" customFormat="1">
      <c r="A169" s="38"/>
      <c r="B169" s="39"/>
      <c r="C169" s="40"/>
      <c r="D169" s="240" t="s">
        <v>213</v>
      </c>
      <c r="E169" s="40"/>
      <c r="F169" s="241" t="s">
        <v>1098</v>
      </c>
      <c r="G169" s="40"/>
      <c r="H169" s="40"/>
      <c r="I169" s="147"/>
      <c r="J169" s="40"/>
      <c r="K169" s="40"/>
      <c r="L169" s="44"/>
      <c r="M169" s="242"/>
      <c r="N169" s="243"/>
      <c r="O169" s="84"/>
      <c r="P169" s="84"/>
      <c r="Q169" s="84"/>
      <c r="R169" s="84"/>
      <c r="S169" s="84"/>
      <c r="T169" s="85"/>
      <c r="U169" s="38"/>
      <c r="V169" s="38"/>
      <c r="W169" s="38"/>
      <c r="X169" s="38"/>
      <c r="Y169" s="38"/>
      <c r="Z169" s="38"/>
      <c r="AA169" s="38"/>
      <c r="AB169" s="38"/>
      <c r="AC169" s="38"/>
      <c r="AD169" s="38"/>
      <c r="AE169" s="38"/>
      <c r="AT169" s="17" t="s">
        <v>213</v>
      </c>
      <c r="AU169" s="17" t="s">
        <v>83</v>
      </c>
    </row>
    <row r="170" s="2" customFormat="1">
      <c r="A170" s="38"/>
      <c r="B170" s="39"/>
      <c r="C170" s="40"/>
      <c r="D170" s="240" t="s">
        <v>215</v>
      </c>
      <c r="E170" s="40"/>
      <c r="F170" s="244" t="s">
        <v>1099</v>
      </c>
      <c r="G170" s="40"/>
      <c r="H170" s="40"/>
      <c r="I170" s="147"/>
      <c r="J170" s="40"/>
      <c r="K170" s="40"/>
      <c r="L170" s="44"/>
      <c r="M170" s="242"/>
      <c r="N170" s="243"/>
      <c r="O170" s="84"/>
      <c r="P170" s="84"/>
      <c r="Q170" s="84"/>
      <c r="R170" s="84"/>
      <c r="S170" s="84"/>
      <c r="T170" s="85"/>
      <c r="U170" s="38"/>
      <c r="V170" s="38"/>
      <c r="W170" s="38"/>
      <c r="X170" s="38"/>
      <c r="Y170" s="38"/>
      <c r="Z170" s="38"/>
      <c r="AA170" s="38"/>
      <c r="AB170" s="38"/>
      <c r="AC170" s="38"/>
      <c r="AD170" s="38"/>
      <c r="AE170" s="38"/>
      <c r="AT170" s="17" t="s">
        <v>215</v>
      </c>
      <c r="AU170" s="17" t="s">
        <v>83</v>
      </c>
    </row>
    <row r="171" s="14" customFormat="1">
      <c r="A171" s="14"/>
      <c r="B171" s="255"/>
      <c r="C171" s="256"/>
      <c r="D171" s="240" t="s">
        <v>217</v>
      </c>
      <c r="E171" s="257" t="s">
        <v>19</v>
      </c>
      <c r="F171" s="258" t="s">
        <v>2013</v>
      </c>
      <c r="G171" s="256"/>
      <c r="H171" s="259">
        <v>42.600999999999999</v>
      </c>
      <c r="I171" s="260"/>
      <c r="J171" s="256"/>
      <c r="K171" s="256"/>
      <c r="L171" s="261"/>
      <c r="M171" s="262"/>
      <c r="N171" s="263"/>
      <c r="O171" s="263"/>
      <c r="P171" s="263"/>
      <c r="Q171" s="263"/>
      <c r="R171" s="263"/>
      <c r="S171" s="263"/>
      <c r="T171" s="264"/>
      <c r="U171" s="14"/>
      <c r="V171" s="14"/>
      <c r="W171" s="14"/>
      <c r="X171" s="14"/>
      <c r="Y171" s="14"/>
      <c r="Z171" s="14"/>
      <c r="AA171" s="14"/>
      <c r="AB171" s="14"/>
      <c r="AC171" s="14"/>
      <c r="AD171" s="14"/>
      <c r="AE171" s="14"/>
      <c r="AT171" s="265" t="s">
        <v>217</v>
      </c>
      <c r="AU171" s="265" t="s">
        <v>83</v>
      </c>
      <c r="AV171" s="14" t="s">
        <v>83</v>
      </c>
      <c r="AW171" s="14" t="s">
        <v>35</v>
      </c>
      <c r="AX171" s="14" t="s">
        <v>81</v>
      </c>
      <c r="AY171" s="265" t="s">
        <v>204</v>
      </c>
    </row>
    <row r="172" s="2" customFormat="1" ht="16.5" customHeight="1">
      <c r="A172" s="38"/>
      <c r="B172" s="39"/>
      <c r="C172" s="277" t="s">
        <v>311</v>
      </c>
      <c r="D172" s="277" t="s">
        <v>270</v>
      </c>
      <c r="E172" s="278" t="s">
        <v>2014</v>
      </c>
      <c r="F172" s="279" t="s">
        <v>1102</v>
      </c>
      <c r="G172" s="280" t="s">
        <v>1103</v>
      </c>
      <c r="H172" s="281">
        <v>2.556</v>
      </c>
      <c r="I172" s="282"/>
      <c r="J172" s="283">
        <f>ROUND(I172*H172,2)</f>
        <v>0</v>
      </c>
      <c r="K172" s="279" t="s">
        <v>19</v>
      </c>
      <c r="L172" s="284"/>
      <c r="M172" s="285" t="s">
        <v>19</v>
      </c>
      <c r="N172" s="286" t="s">
        <v>45</v>
      </c>
      <c r="O172" s="84"/>
      <c r="P172" s="236">
        <f>O172*H172</f>
        <v>0</v>
      </c>
      <c r="Q172" s="236">
        <v>0.001</v>
      </c>
      <c r="R172" s="236">
        <f>Q172*H172</f>
        <v>0.0025560000000000001</v>
      </c>
      <c r="S172" s="236">
        <v>0</v>
      </c>
      <c r="T172" s="237">
        <f>S172*H172</f>
        <v>0</v>
      </c>
      <c r="U172" s="38"/>
      <c r="V172" s="38"/>
      <c r="W172" s="38"/>
      <c r="X172" s="38"/>
      <c r="Y172" s="38"/>
      <c r="Z172" s="38"/>
      <c r="AA172" s="38"/>
      <c r="AB172" s="38"/>
      <c r="AC172" s="38"/>
      <c r="AD172" s="38"/>
      <c r="AE172" s="38"/>
      <c r="AR172" s="238" t="s">
        <v>252</v>
      </c>
      <c r="AT172" s="238" t="s">
        <v>270</v>
      </c>
      <c r="AU172" s="238" t="s">
        <v>83</v>
      </c>
      <c r="AY172" s="17" t="s">
        <v>204</v>
      </c>
      <c r="BE172" s="239">
        <f>IF(N172="základní",J172,0)</f>
        <v>0</v>
      </c>
      <c r="BF172" s="239">
        <f>IF(N172="snížená",J172,0)</f>
        <v>0</v>
      </c>
      <c r="BG172" s="239">
        <f>IF(N172="zákl. přenesená",J172,0)</f>
        <v>0</v>
      </c>
      <c r="BH172" s="239">
        <f>IF(N172="sníž. přenesená",J172,0)</f>
        <v>0</v>
      </c>
      <c r="BI172" s="239">
        <f>IF(N172="nulová",J172,0)</f>
        <v>0</v>
      </c>
      <c r="BJ172" s="17" t="s">
        <v>81</v>
      </c>
      <c r="BK172" s="239">
        <f>ROUND(I172*H172,2)</f>
        <v>0</v>
      </c>
      <c r="BL172" s="17" t="s">
        <v>104</v>
      </c>
      <c r="BM172" s="238" t="s">
        <v>2015</v>
      </c>
    </row>
    <row r="173" s="2" customFormat="1">
      <c r="A173" s="38"/>
      <c r="B173" s="39"/>
      <c r="C173" s="40"/>
      <c r="D173" s="240" t="s">
        <v>213</v>
      </c>
      <c r="E173" s="40"/>
      <c r="F173" s="241" t="s">
        <v>1102</v>
      </c>
      <c r="G173" s="40"/>
      <c r="H173" s="40"/>
      <c r="I173" s="147"/>
      <c r="J173" s="40"/>
      <c r="K173" s="40"/>
      <c r="L173" s="44"/>
      <c r="M173" s="242"/>
      <c r="N173" s="243"/>
      <c r="O173" s="84"/>
      <c r="P173" s="84"/>
      <c r="Q173" s="84"/>
      <c r="R173" s="84"/>
      <c r="S173" s="84"/>
      <c r="T173" s="85"/>
      <c r="U173" s="38"/>
      <c r="V173" s="38"/>
      <c r="W173" s="38"/>
      <c r="X173" s="38"/>
      <c r="Y173" s="38"/>
      <c r="Z173" s="38"/>
      <c r="AA173" s="38"/>
      <c r="AB173" s="38"/>
      <c r="AC173" s="38"/>
      <c r="AD173" s="38"/>
      <c r="AE173" s="38"/>
      <c r="AT173" s="17" t="s">
        <v>213</v>
      </c>
      <c r="AU173" s="17" t="s">
        <v>83</v>
      </c>
    </row>
    <row r="174" s="14" customFormat="1">
      <c r="A174" s="14"/>
      <c r="B174" s="255"/>
      <c r="C174" s="256"/>
      <c r="D174" s="240" t="s">
        <v>217</v>
      </c>
      <c r="E174" s="257" t="s">
        <v>19</v>
      </c>
      <c r="F174" s="258" t="s">
        <v>2016</v>
      </c>
      <c r="G174" s="256"/>
      <c r="H174" s="259">
        <v>2.556</v>
      </c>
      <c r="I174" s="260"/>
      <c r="J174" s="256"/>
      <c r="K174" s="256"/>
      <c r="L174" s="261"/>
      <c r="M174" s="262"/>
      <c r="N174" s="263"/>
      <c r="O174" s="263"/>
      <c r="P174" s="263"/>
      <c r="Q174" s="263"/>
      <c r="R174" s="263"/>
      <c r="S174" s="263"/>
      <c r="T174" s="264"/>
      <c r="U174" s="14"/>
      <c r="V174" s="14"/>
      <c r="W174" s="14"/>
      <c r="X174" s="14"/>
      <c r="Y174" s="14"/>
      <c r="Z174" s="14"/>
      <c r="AA174" s="14"/>
      <c r="AB174" s="14"/>
      <c r="AC174" s="14"/>
      <c r="AD174" s="14"/>
      <c r="AE174" s="14"/>
      <c r="AT174" s="265" t="s">
        <v>217</v>
      </c>
      <c r="AU174" s="265" t="s">
        <v>83</v>
      </c>
      <c r="AV174" s="14" t="s">
        <v>83</v>
      </c>
      <c r="AW174" s="14" t="s">
        <v>35</v>
      </c>
      <c r="AX174" s="14" t="s">
        <v>74</v>
      </c>
      <c r="AY174" s="265" t="s">
        <v>204</v>
      </c>
    </row>
    <row r="175" s="15" customFormat="1">
      <c r="A175" s="15"/>
      <c r="B175" s="266"/>
      <c r="C175" s="267"/>
      <c r="D175" s="240" t="s">
        <v>217</v>
      </c>
      <c r="E175" s="268" t="s">
        <v>19</v>
      </c>
      <c r="F175" s="269" t="s">
        <v>268</v>
      </c>
      <c r="G175" s="267"/>
      <c r="H175" s="270">
        <v>2.556</v>
      </c>
      <c r="I175" s="271"/>
      <c r="J175" s="267"/>
      <c r="K175" s="267"/>
      <c r="L175" s="272"/>
      <c r="M175" s="273"/>
      <c r="N175" s="274"/>
      <c r="O175" s="274"/>
      <c r="P175" s="274"/>
      <c r="Q175" s="274"/>
      <c r="R175" s="274"/>
      <c r="S175" s="274"/>
      <c r="T175" s="275"/>
      <c r="U175" s="15"/>
      <c r="V175" s="15"/>
      <c r="W175" s="15"/>
      <c r="X175" s="15"/>
      <c r="Y175" s="15"/>
      <c r="Z175" s="15"/>
      <c r="AA175" s="15"/>
      <c r="AB175" s="15"/>
      <c r="AC175" s="15"/>
      <c r="AD175" s="15"/>
      <c r="AE175" s="15"/>
      <c r="AT175" s="276" t="s">
        <v>217</v>
      </c>
      <c r="AU175" s="276" t="s">
        <v>83</v>
      </c>
      <c r="AV175" s="15" t="s">
        <v>104</v>
      </c>
      <c r="AW175" s="15" t="s">
        <v>35</v>
      </c>
      <c r="AX175" s="15" t="s">
        <v>81</v>
      </c>
      <c r="AY175" s="276" t="s">
        <v>204</v>
      </c>
    </row>
    <row r="176" s="2" customFormat="1" ht="16.5" customHeight="1">
      <c r="A176" s="38"/>
      <c r="B176" s="39"/>
      <c r="C176" s="227" t="s">
        <v>316</v>
      </c>
      <c r="D176" s="227" t="s">
        <v>207</v>
      </c>
      <c r="E176" s="228" t="s">
        <v>1106</v>
      </c>
      <c r="F176" s="229" t="s">
        <v>1107</v>
      </c>
      <c r="G176" s="230" t="s">
        <v>525</v>
      </c>
      <c r="H176" s="231">
        <v>60</v>
      </c>
      <c r="I176" s="232"/>
      <c r="J176" s="233">
        <f>ROUND(I176*H176,2)</f>
        <v>0</v>
      </c>
      <c r="K176" s="229" t="s">
        <v>1006</v>
      </c>
      <c r="L176" s="44"/>
      <c r="M176" s="234" t="s">
        <v>19</v>
      </c>
      <c r="N176" s="235" t="s">
        <v>45</v>
      </c>
      <c r="O176" s="84"/>
      <c r="P176" s="236">
        <f>O176*H176</f>
        <v>0</v>
      </c>
      <c r="Q176" s="236">
        <v>0</v>
      </c>
      <c r="R176" s="236">
        <f>Q176*H176</f>
        <v>0</v>
      </c>
      <c r="S176" s="236">
        <v>0</v>
      </c>
      <c r="T176" s="237">
        <f>S176*H176</f>
        <v>0</v>
      </c>
      <c r="U176" s="38"/>
      <c r="V176" s="38"/>
      <c r="W176" s="38"/>
      <c r="X176" s="38"/>
      <c r="Y176" s="38"/>
      <c r="Z176" s="38"/>
      <c r="AA176" s="38"/>
      <c r="AB176" s="38"/>
      <c r="AC176" s="38"/>
      <c r="AD176" s="38"/>
      <c r="AE176" s="38"/>
      <c r="AR176" s="238" t="s">
        <v>104</v>
      </c>
      <c r="AT176" s="238" t="s">
        <v>207</v>
      </c>
      <c r="AU176" s="238" t="s">
        <v>83</v>
      </c>
      <c r="AY176" s="17" t="s">
        <v>204</v>
      </c>
      <c r="BE176" s="239">
        <f>IF(N176="základní",J176,0)</f>
        <v>0</v>
      </c>
      <c r="BF176" s="239">
        <f>IF(N176="snížená",J176,0)</f>
        <v>0</v>
      </c>
      <c r="BG176" s="239">
        <f>IF(N176="zákl. přenesená",J176,0)</f>
        <v>0</v>
      </c>
      <c r="BH176" s="239">
        <f>IF(N176="sníž. přenesená",J176,0)</f>
        <v>0</v>
      </c>
      <c r="BI176" s="239">
        <f>IF(N176="nulová",J176,0)</f>
        <v>0</v>
      </c>
      <c r="BJ176" s="17" t="s">
        <v>81</v>
      </c>
      <c r="BK176" s="239">
        <f>ROUND(I176*H176,2)</f>
        <v>0</v>
      </c>
      <c r="BL176" s="17" t="s">
        <v>104</v>
      </c>
      <c r="BM176" s="238" t="s">
        <v>2017</v>
      </c>
    </row>
    <row r="177" s="2" customFormat="1">
      <c r="A177" s="38"/>
      <c r="B177" s="39"/>
      <c r="C177" s="40"/>
      <c r="D177" s="240" t="s">
        <v>213</v>
      </c>
      <c r="E177" s="40"/>
      <c r="F177" s="241" t="s">
        <v>1109</v>
      </c>
      <c r="G177" s="40"/>
      <c r="H177" s="40"/>
      <c r="I177" s="147"/>
      <c r="J177" s="40"/>
      <c r="K177" s="40"/>
      <c r="L177" s="44"/>
      <c r="M177" s="242"/>
      <c r="N177" s="243"/>
      <c r="O177" s="84"/>
      <c r="P177" s="84"/>
      <c r="Q177" s="84"/>
      <c r="R177" s="84"/>
      <c r="S177" s="84"/>
      <c r="T177" s="85"/>
      <c r="U177" s="38"/>
      <c r="V177" s="38"/>
      <c r="W177" s="38"/>
      <c r="X177" s="38"/>
      <c r="Y177" s="38"/>
      <c r="Z177" s="38"/>
      <c r="AA177" s="38"/>
      <c r="AB177" s="38"/>
      <c r="AC177" s="38"/>
      <c r="AD177" s="38"/>
      <c r="AE177" s="38"/>
      <c r="AT177" s="17" t="s">
        <v>213</v>
      </c>
      <c r="AU177" s="17" t="s">
        <v>83</v>
      </c>
    </row>
    <row r="178" s="2" customFormat="1">
      <c r="A178" s="38"/>
      <c r="B178" s="39"/>
      <c r="C178" s="40"/>
      <c r="D178" s="240" t="s">
        <v>215</v>
      </c>
      <c r="E178" s="40"/>
      <c r="F178" s="244" t="s">
        <v>1110</v>
      </c>
      <c r="G178" s="40"/>
      <c r="H178" s="40"/>
      <c r="I178" s="147"/>
      <c r="J178" s="40"/>
      <c r="K178" s="40"/>
      <c r="L178" s="44"/>
      <c r="M178" s="242"/>
      <c r="N178" s="243"/>
      <c r="O178" s="84"/>
      <c r="P178" s="84"/>
      <c r="Q178" s="84"/>
      <c r="R178" s="84"/>
      <c r="S178" s="84"/>
      <c r="T178" s="85"/>
      <c r="U178" s="38"/>
      <c r="V178" s="38"/>
      <c r="W178" s="38"/>
      <c r="X178" s="38"/>
      <c r="Y178" s="38"/>
      <c r="Z178" s="38"/>
      <c r="AA178" s="38"/>
      <c r="AB178" s="38"/>
      <c r="AC178" s="38"/>
      <c r="AD178" s="38"/>
      <c r="AE178" s="38"/>
      <c r="AT178" s="17" t="s">
        <v>215</v>
      </c>
      <c r="AU178" s="17" t="s">
        <v>83</v>
      </c>
    </row>
    <row r="179" s="2" customFormat="1" ht="21.75" customHeight="1">
      <c r="A179" s="38"/>
      <c r="B179" s="39"/>
      <c r="C179" s="227" t="s">
        <v>321</v>
      </c>
      <c r="D179" s="227" t="s">
        <v>207</v>
      </c>
      <c r="E179" s="228" t="s">
        <v>1111</v>
      </c>
      <c r="F179" s="229" t="s">
        <v>1112</v>
      </c>
      <c r="G179" s="230" t="s">
        <v>525</v>
      </c>
      <c r="H179" s="231">
        <v>42.600999999999999</v>
      </c>
      <c r="I179" s="232"/>
      <c r="J179" s="233">
        <f>ROUND(I179*H179,2)</f>
        <v>0</v>
      </c>
      <c r="K179" s="229" t="s">
        <v>1006</v>
      </c>
      <c r="L179" s="44"/>
      <c r="M179" s="234" t="s">
        <v>19</v>
      </c>
      <c r="N179" s="235" t="s">
        <v>45</v>
      </c>
      <c r="O179" s="84"/>
      <c r="P179" s="236">
        <f>O179*H179</f>
        <v>0</v>
      </c>
      <c r="Q179" s="236">
        <v>0</v>
      </c>
      <c r="R179" s="236">
        <f>Q179*H179</f>
        <v>0</v>
      </c>
      <c r="S179" s="236">
        <v>0</v>
      </c>
      <c r="T179" s="237">
        <f>S179*H179</f>
        <v>0</v>
      </c>
      <c r="U179" s="38"/>
      <c r="V179" s="38"/>
      <c r="W179" s="38"/>
      <c r="X179" s="38"/>
      <c r="Y179" s="38"/>
      <c r="Z179" s="38"/>
      <c r="AA179" s="38"/>
      <c r="AB179" s="38"/>
      <c r="AC179" s="38"/>
      <c r="AD179" s="38"/>
      <c r="AE179" s="38"/>
      <c r="AR179" s="238" t="s">
        <v>104</v>
      </c>
      <c r="AT179" s="238" t="s">
        <v>207</v>
      </c>
      <c r="AU179" s="238" t="s">
        <v>83</v>
      </c>
      <c r="AY179" s="17" t="s">
        <v>204</v>
      </c>
      <c r="BE179" s="239">
        <f>IF(N179="základní",J179,0)</f>
        <v>0</v>
      </c>
      <c r="BF179" s="239">
        <f>IF(N179="snížená",J179,0)</f>
        <v>0</v>
      </c>
      <c r="BG179" s="239">
        <f>IF(N179="zákl. přenesená",J179,0)</f>
        <v>0</v>
      </c>
      <c r="BH179" s="239">
        <f>IF(N179="sníž. přenesená",J179,0)</f>
        <v>0</v>
      </c>
      <c r="BI179" s="239">
        <f>IF(N179="nulová",J179,0)</f>
        <v>0</v>
      </c>
      <c r="BJ179" s="17" t="s">
        <v>81</v>
      </c>
      <c r="BK179" s="239">
        <f>ROUND(I179*H179,2)</f>
        <v>0</v>
      </c>
      <c r="BL179" s="17" t="s">
        <v>104</v>
      </c>
      <c r="BM179" s="238" t="s">
        <v>2018</v>
      </c>
    </row>
    <row r="180" s="2" customFormat="1">
      <c r="A180" s="38"/>
      <c r="B180" s="39"/>
      <c r="C180" s="40"/>
      <c r="D180" s="240" t="s">
        <v>213</v>
      </c>
      <c r="E180" s="40"/>
      <c r="F180" s="241" t="s">
        <v>1114</v>
      </c>
      <c r="G180" s="40"/>
      <c r="H180" s="40"/>
      <c r="I180" s="147"/>
      <c r="J180" s="40"/>
      <c r="K180" s="40"/>
      <c r="L180" s="44"/>
      <c r="M180" s="242"/>
      <c r="N180" s="243"/>
      <c r="O180" s="84"/>
      <c r="P180" s="84"/>
      <c r="Q180" s="84"/>
      <c r="R180" s="84"/>
      <c r="S180" s="84"/>
      <c r="T180" s="85"/>
      <c r="U180" s="38"/>
      <c r="V180" s="38"/>
      <c r="W180" s="38"/>
      <c r="X180" s="38"/>
      <c r="Y180" s="38"/>
      <c r="Z180" s="38"/>
      <c r="AA180" s="38"/>
      <c r="AB180" s="38"/>
      <c r="AC180" s="38"/>
      <c r="AD180" s="38"/>
      <c r="AE180" s="38"/>
      <c r="AT180" s="17" t="s">
        <v>213</v>
      </c>
      <c r="AU180" s="17" t="s">
        <v>83</v>
      </c>
    </row>
    <row r="181" s="2" customFormat="1">
      <c r="A181" s="38"/>
      <c r="B181" s="39"/>
      <c r="C181" s="40"/>
      <c r="D181" s="240" t="s">
        <v>215</v>
      </c>
      <c r="E181" s="40"/>
      <c r="F181" s="244" t="s">
        <v>1115</v>
      </c>
      <c r="G181" s="40"/>
      <c r="H181" s="40"/>
      <c r="I181" s="147"/>
      <c r="J181" s="40"/>
      <c r="K181" s="40"/>
      <c r="L181" s="44"/>
      <c r="M181" s="242"/>
      <c r="N181" s="243"/>
      <c r="O181" s="84"/>
      <c r="P181" s="84"/>
      <c r="Q181" s="84"/>
      <c r="R181" s="84"/>
      <c r="S181" s="84"/>
      <c r="T181" s="85"/>
      <c r="U181" s="38"/>
      <c r="V181" s="38"/>
      <c r="W181" s="38"/>
      <c r="X181" s="38"/>
      <c r="Y181" s="38"/>
      <c r="Z181" s="38"/>
      <c r="AA181" s="38"/>
      <c r="AB181" s="38"/>
      <c r="AC181" s="38"/>
      <c r="AD181" s="38"/>
      <c r="AE181" s="38"/>
      <c r="AT181" s="17" t="s">
        <v>215</v>
      </c>
      <c r="AU181" s="17" t="s">
        <v>83</v>
      </c>
    </row>
    <row r="182" s="2" customFormat="1">
      <c r="A182" s="38"/>
      <c r="B182" s="39"/>
      <c r="C182" s="40"/>
      <c r="D182" s="240" t="s">
        <v>240</v>
      </c>
      <c r="E182" s="40"/>
      <c r="F182" s="244" t="s">
        <v>1116</v>
      </c>
      <c r="G182" s="40"/>
      <c r="H182" s="40"/>
      <c r="I182" s="147"/>
      <c r="J182" s="40"/>
      <c r="K182" s="40"/>
      <c r="L182" s="44"/>
      <c r="M182" s="242"/>
      <c r="N182" s="243"/>
      <c r="O182" s="84"/>
      <c r="P182" s="84"/>
      <c r="Q182" s="84"/>
      <c r="R182" s="84"/>
      <c r="S182" s="84"/>
      <c r="T182" s="85"/>
      <c r="U182" s="38"/>
      <c r="V182" s="38"/>
      <c r="W182" s="38"/>
      <c r="X182" s="38"/>
      <c r="Y182" s="38"/>
      <c r="Z182" s="38"/>
      <c r="AA182" s="38"/>
      <c r="AB182" s="38"/>
      <c r="AC182" s="38"/>
      <c r="AD182" s="38"/>
      <c r="AE182" s="38"/>
      <c r="AT182" s="17" t="s">
        <v>240</v>
      </c>
      <c r="AU182" s="17" t="s">
        <v>83</v>
      </c>
    </row>
    <row r="183" s="2" customFormat="1" ht="21.75" customHeight="1">
      <c r="A183" s="38"/>
      <c r="B183" s="39"/>
      <c r="C183" s="227" t="s">
        <v>327</v>
      </c>
      <c r="D183" s="227" t="s">
        <v>207</v>
      </c>
      <c r="E183" s="228" t="s">
        <v>1018</v>
      </c>
      <c r="F183" s="229" t="s">
        <v>1019</v>
      </c>
      <c r="G183" s="230" t="s">
        <v>286</v>
      </c>
      <c r="H183" s="231">
        <v>10</v>
      </c>
      <c r="I183" s="232"/>
      <c r="J183" s="233">
        <f>ROUND(I183*H183,2)</f>
        <v>0</v>
      </c>
      <c r="K183" s="229" t="s">
        <v>1006</v>
      </c>
      <c r="L183" s="44"/>
      <c r="M183" s="234" t="s">
        <v>19</v>
      </c>
      <c r="N183" s="235" t="s">
        <v>45</v>
      </c>
      <c r="O183" s="84"/>
      <c r="P183" s="236">
        <f>O183*H183</f>
        <v>0</v>
      </c>
      <c r="Q183" s="236">
        <v>0.036904300000000001</v>
      </c>
      <c r="R183" s="236">
        <f>Q183*H183</f>
        <v>0.36904300000000001</v>
      </c>
      <c r="S183" s="236">
        <v>0</v>
      </c>
      <c r="T183" s="237">
        <f>S183*H183</f>
        <v>0</v>
      </c>
      <c r="U183" s="38"/>
      <c r="V183" s="38"/>
      <c r="W183" s="38"/>
      <c r="X183" s="38"/>
      <c r="Y183" s="38"/>
      <c r="Z183" s="38"/>
      <c r="AA183" s="38"/>
      <c r="AB183" s="38"/>
      <c r="AC183" s="38"/>
      <c r="AD183" s="38"/>
      <c r="AE183" s="38"/>
      <c r="AR183" s="238" t="s">
        <v>104</v>
      </c>
      <c r="AT183" s="238" t="s">
        <v>207</v>
      </c>
      <c r="AU183" s="238" t="s">
        <v>83</v>
      </c>
      <c r="AY183" s="17" t="s">
        <v>204</v>
      </c>
      <c r="BE183" s="239">
        <f>IF(N183="základní",J183,0)</f>
        <v>0</v>
      </c>
      <c r="BF183" s="239">
        <f>IF(N183="snížená",J183,0)</f>
        <v>0</v>
      </c>
      <c r="BG183" s="239">
        <f>IF(N183="zákl. přenesená",J183,0)</f>
        <v>0</v>
      </c>
      <c r="BH183" s="239">
        <f>IF(N183="sníž. přenesená",J183,0)</f>
        <v>0</v>
      </c>
      <c r="BI183" s="239">
        <f>IF(N183="nulová",J183,0)</f>
        <v>0</v>
      </c>
      <c r="BJ183" s="17" t="s">
        <v>81</v>
      </c>
      <c r="BK183" s="239">
        <f>ROUND(I183*H183,2)</f>
        <v>0</v>
      </c>
      <c r="BL183" s="17" t="s">
        <v>104</v>
      </c>
      <c r="BM183" s="238" t="s">
        <v>2019</v>
      </c>
    </row>
    <row r="184" s="2" customFormat="1">
      <c r="A184" s="38"/>
      <c r="B184" s="39"/>
      <c r="C184" s="40"/>
      <c r="D184" s="240" t="s">
        <v>213</v>
      </c>
      <c r="E184" s="40"/>
      <c r="F184" s="241" t="s">
        <v>1021</v>
      </c>
      <c r="G184" s="40"/>
      <c r="H184" s="40"/>
      <c r="I184" s="147"/>
      <c r="J184" s="40"/>
      <c r="K184" s="40"/>
      <c r="L184" s="44"/>
      <c r="M184" s="242"/>
      <c r="N184" s="243"/>
      <c r="O184" s="84"/>
      <c r="P184" s="84"/>
      <c r="Q184" s="84"/>
      <c r="R184" s="84"/>
      <c r="S184" s="84"/>
      <c r="T184" s="85"/>
      <c r="U184" s="38"/>
      <c r="V184" s="38"/>
      <c r="W184" s="38"/>
      <c r="X184" s="38"/>
      <c r="Y184" s="38"/>
      <c r="Z184" s="38"/>
      <c r="AA184" s="38"/>
      <c r="AB184" s="38"/>
      <c r="AC184" s="38"/>
      <c r="AD184" s="38"/>
      <c r="AE184" s="38"/>
      <c r="AT184" s="17" t="s">
        <v>213</v>
      </c>
      <c r="AU184" s="17" t="s">
        <v>83</v>
      </c>
    </row>
    <row r="185" s="2" customFormat="1">
      <c r="A185" s="38"/>
      <c r="B185" s="39"/>
      <c r="C185" s="40"/>
      <c r="D185" s="240" t="s">
        <v>215</v>
      </c>
      <c r="E185" s="40"/>
      <c r="F185" s="244" t="s">
        <v>1022</v>
      </c>
      <c r="G185" s="40"/>
      <c r="H185" s="40"/>
      <c r="I185" s="147"/>
      <c r="J185" s="40"/>
      <c r="K185" s="40"/>
      <c r="L185" s="44"/>
      <c r="M185" s="242"/>
      <c r="N185" s="243"/>
      <c r="O185" s="84"/>
      <c r="P185" s="84"/>
      <c r="Q185" s="84"/>
      <c r="R185" s="84"/>
      <c r="S185" s="84"/>
      <c r="T185" s="85"/>
      <c r="U185" s="38"/>
      <c r="V185" s="38"/>
      <c r="W185" s="38"/>
      <c r="X185" s="38"/>
      <c r="Y185" s="38"/>
      <c r="Z185" s="38"/>
      <c r="AA185" s="38"/>
      <c r="AB185" s="38"/>
      <c r="AC185" s="38"/>
      <c r="AD185" s="38"/>
      <c r="AE185" s="38"/>
      <c r="AT185" s="17" t="s">
        <v>215</v>
      </c>
      <c r="AU185" s="17" t="s">
        <v>83</v>
      </c>
    </row>
    <row r="186" s="2" customFormat="1">
      <c r="A186" s="38"/>
      <c r="B186" s="39"/>
      <c r="C186" s="40"/>
      <c r="D186" s="240" t="s">
        <v>240</v>
      </c>
      <c r="E186" s="40"/>
      <c r="F186" s="244" t="s">
        <v>1971</v>
      </c>
      <c r="G186" s="40"/>
      <c r="H186" s="40"/>
      <c r="I186" s="147"/>
      <c r="J186" s="40"/>
      <c r="K186" s="40"/>
      <c r="L186" s="44"/>
      <c r="M186" s="242"/>
      <c r="N186" s="243"/>
      <c r="O186" s="84"/>
      <c r="P186" s="84"/>
      <c r="Q186" s="84"/>
      <c r="R186" s="84"/>
      <c r="S186" s="84"/>
      <c r="T186" s="85"/>
      <c r="U186" s="38"/>
      <c r="V186" s="38"/>
      <c r="W186" s="38"/>
      <c r="X186" s="38"/>
      <c r="Y186" s="38"/>
      <c r="Z186" s="38"/>
      <c r="AA186" s="38"/>
      <c r="AB186" s="38"/>
      <c r="AC186" s="38"/>
      <c r="AD186" s="38"/>
      <c r="AE186" s="38"/>
      <c r="AT186" s="17" t="s">
        <v>240</v>
      </c>
      <c r="AU186" s="17" t="s">
        <v>83</v>
      </c>
    </row>
    <row r="187" s="12" customFormat="1" ht="22.8" customHeight="1">
      <c r="A187" s="12"/>
      <c r="B187" s="211"/>
      <c r="C187" s="212"/>
      <c r="D187" s="213" t="s">
        <v>73</v>
      </c>
      <c r="E187" s="225" t="s">
        <v>83</v>
      </c>
      <c r="F187" s="225" t="s">
        <v>1117</v>
      </c>
      <c r="G187" s="212"/>
      <c r="H187" s="212"/>
      <c r="I187" s="215"/>
      <c r="J187" s="226">
        <f>BK187</f>
        <v>0</v>
      </c>
      <c r="K187" s="212"/>
      <c r="L187" s="217"/>
      <c r="M187" s="218"/>
      <c r="N187" s="219"/>
      <c r="O187" s="219"/>
      <c r="P187" s="220">
        <f>SUM(P188:P239)</f>
        <v>0</v>
      </c>
      <c r="Q187" s="219"/>
      <c r="R187" s="220">
        <f>SUM(R188:R239)</f>
        <v>0.34665678820000001</v>
      </c>
      <c r="S187" s="219"/>
      <c r="T187" s="221">
        <f>SUM(T188:T239)</f>
        <v>0</v>
      </c>
      <c r="U187" s="12"/>
      <c r="V187" s="12"/>
      <c r="W187" s="12"/>
      <c r="X187" s="12"/>
      <c r="Y187" s="12"/>
      <c r="Z187" s="12"/>
      <c r="AA187" s="12"/>
      <c r="AB187" s="12"/>
      <c r="AC187" s="12"/>
      <c r="AD187" s="12"/>
      <c r="AE187" s="12"/>
      <c r="AR187" s="222" t="s">
        <v>81</v>
      </c>
      <c r="AT187" s="223" t="s">
        <v>73</v>
      </c>
      <c r="AU187" s="223" t="s">
        <v>81</v>
      </c>
      <c r="AY187" s="222" t="s">
        <v>204</v>
      </c>
      <c r="BK187" s="224">
        <f>SUM(BK188:BK239)</f>
        <v>0</v>
      </c>
    </row>
    <row r="188" s="2" customFormat="1" ht="16.5" customHeight="1">
      <c r="A188" s="38"/>
      <c r="B188" s="39"/>
      <c r="C188" s="227" t="s">
        <v>333</v>
      </c>
      <c r="D188" s="227" t="s">
        <v>207</v>
      </c>
      <c r="E188" s="228" t="s">
        <v>2020</v>
      </c>
      <c r="F188" s="229" t="s">
        <v>2021</v>
      </c>
      <c r="G188" s="230" t="s">
        <v>261</v>
      </c>
      <c r="H188" s="231">
        <v>4.9509999999999996</v>
      </c>
      <c r="I188" s="232"/>
      <c r="J188" s="233">
        <f>ROUND(I188*H188,2)</f>
        <v>0</v>
      </c>
      <c r="K188" s="229" t="s">
        <v>1006</v>
      </c>
      <c r="L188" s="44"/>
      <c r="M188" s="234" t="s">
        <v>19</v>
      </c>
      <c r="N188" s="235" t="s">
        <v>45</v>
      </c>
      <c r="O188" s="84"/>
      <c r="P188" s="236">
        <f>O188*H188</f>
        <v>0</v>
      </c>
      <c r="Q188" s="236">
        <v>0</v>
      </c>
      <c r="R188" s="236">
        <f>Q188*H188</f>
        <v>0</v>
      </c>
      <c r="S188" s="236">
        <v>0</v>
      </c>
      <c r="T188" s="237">
        <f>S188*H188</f>
        <v>0</v>
      </c>
      <c r="U188" s="38"/>
      <c r="V188" s="38"/>
      <c r="W188" s="38"/>
      <c r="X188" s="38"/>
      <c r="Y188" s="38"/>
      <c r="Z188" s="38"/>
      <c r="AA188" s="38"/>
      <c r="AB188" s="38"/>
      <c r="AC188" s="38"/>
      <c r="AD188" s="38"/>
      <c r="AE188" s="38"/>
      <c r="AR188" s="238" t="s">
        <v>104</v>
      </c>
      <c r="AT188" s="238" t="s">
        <v>207</v>
      </c>
      <c r="AU188" s="238" t="s">
        <v>83</v>
      </c>
      <c r="AY188" s="17" t="s">
        <v>204</v>
      </c>
      <c r="BE188" s="239">
        <f>IF(N188="základní",J188,0)</f>
        <v>0</v>
      </c>
      <c r="BF188" s="239">
        <f>IF(N188="snížená",J188,0)</f>
        <v>0</v>
      </c>
      <c r="BG188" s="239">
        <f>IF(N188="zákl. přenesená",J188,0)</f>
        <v>0</v>
      </c>
      <c r="BH188" s="239">
        <f>IF(N188="sníž. přenesená",J188,0)</f>
        <v>0</v>
      </c>
      <c r="BI188" s="239">
        <f>IF(N188="nulová",J188,0)</f>
        <v>0</v>
      </c>
      <c r="BJ188" s="17" t="s">
        <v>81</v>
      </c>
      <c r="BK188" s="239">
        <f>ROUND(I188*H188,2)</f>
        <v>0</v>
      </c>
      <c r="BL188" s="17" t="s">
        <v>104</v>
      </c>
      <c r="BM188" s="238" t="s">
        <v>2022</v>
      </c>
    </row>
    <row r="189" s="2" customFormat="1">
      <c r="A189" s="38"/>
      <c r="B189" s="39"/>
      <c r="C189" s="40"/>
      <c r="D189" s="240" t="s">
        <v>213</v>
      </c>
      <c r="E189" s="40"/>
      <c r="F189" s="241" t="s">
        <v>2023</v>
      </c>
      <c r="G189" s="40"/>
      <c r="H189" s="40"/>
      <c r="I189" s="147"/>
      <c r="J189" s="40"/>
      <c r="K189" s="40"/>
      <c r="L189" s="44"/>
      <c r="M189" s="242"/>
      <c r="N189" s="243"/>
      <c r="O189" s="84"/>
      <c r="P189" s="84"/>
      <c r="Q189" s="84"/>
      <c r="R189" s="84"/>
      <c r="S189" s="84"/>
      <c r="T189" s="85"/>
      <c r="U189" s="38"/>
      <c r="V189" s="38"/>
      <c r="W189" s="38"/>
      <c r="X189" s="38"/>
      <c r="Y189" s="38"/>
      <c r="Z189" s="38"/>
      <c r="AA189" s="38"/>
      <c r="AB189" s="38"/>
      <c r="AC189" s="38"/>
      <c r="AD189" s="38"/>
      <c r="AE189" s="38"/>
      <c r="AT189" s="17" t="s">
        <v>213</v>
      </c>
      <c r="AU189" s="17" t="s">
        <v>83</v>
      </c>
    </row>
    <row r="190" s="2" customFormat="1">
      <c r="A190" s="38"/>
      <c r="B190" s="39"/>
      <c r="C190" s="40"/>
      <c r="D190" s="240" t="s">
        <v>215</v>
      </c>
      <c r="E190" s="40"/>
      <c r="F190" s="244" t="s">
        <v>2024</v>
      </c>
      <c r="G190" s="40"/>
      <c r="H190" s="40"/>
      <c r="I190" s="147"/>
      <c r="J190" s="40"/>
      <c r="K190" s="40"/>
      <c r="L190" s="44"/>
      <c r="M190" s="242"/>
      <c r="N190" s="243"/>
      <c r="O190" s="84"/>
      <c r="P190" s="84"/>
      <c r="Q190" s="84"/>
      <c r="R190" s="84"/>
      <c r="S190" s="84"/>
      <c r="T190" s="85"/>
      <c r="U190" s="38"/>
      <c r="V190" s="38"/>
      <c r="W190" s="38"/>
      <c r="X190" s="38"/>
      <c r="Y190" s="38"/>
      <c r="Z190" s="38"/>
      <c r="AA190" s="38"/>
      <c r="AB190" s="38"/>
      <c r="AC190" s="38"/>
      <c r="AD190" s="38"/>
      <c r="AE190" s="38"/>
      <c r="AT190" s="17" t="s">
        <v>215</v>
      </c>
      <c r="AU190" s="17" t="s">
        <v>83</v>
      </c>
    </row>
    <row r="191" s="2" customFormat="1">
      <c r="A191" s="38"/>
      <c r="B191" s="39"/>
      <c r="C191" s="40"/>
      <c r="D191" s="240" t="s">
        <v>240</v>
      </c>
      <c r="E191" s="40"/>
      <c r="F191" s="244" t="s">
        <v>2025</v>
      </c>
      <c r="G191" s="40"/>
      <c r="H191" s="40"/>
      <c r="I191" s="147"/>
      <c r="J191" s="40"/>
      <c r="K191" s="40"/>
      <c r="L191" s="44"/>
      <c r="M191" s="242"/>
      <c r="N191" s="243"/>
      <c r="O191" s="84"/>
      <c r="P191" s="84"/>
      <c r="Q191" s="84"/>
      <c r="R191" s="84"/>
      <c r="S191" s="84"/>
      <c r="T191" s="85"/>
      <c r="U191" s="38"/>
      <c r="V191" s="38"/>
      <c r="W191" s="38"/>
      <c r="X191" s="38"/>
      <c r="Y191" s="38"/>
      <c r="Z191" s="38"/>
      <c r="AA191" s="38"/>
      <c r="AB191" s="38"/>
      <c r="AC191" s="38"/>
      <c r="AD191" s="38"/>
      <c r="AE191" s="38"/>
      <c r="AT191" s="17" t="s">
        <v>240</v>
      </c>
      <c r="AU191" s="17" t="s">
        <v>83</v>
      </c>
    </row>
    <row r="192" s="13" customFormat="1">
      <c r="A192" s="13"/>
      <c r="B192" s="245"/>
      <c r="C192" s="246"/>
      <c r="D192" s="240" t="s">
        <v>217</v>
      </c>
      <c r="E192" s="247" t="s">
        <v>19</v>
      </c>
      <c r="F192" s="248" t="s">
        <v>2026</v>
      </c>
      <c r="G192" s="246"/>
      <c r="H192" s="247" t="s">
        <v>19</v>
      </c>
      <c r="I192" s="249"/>
      <c r="J192" s="246"/>
      <c r="K192" s="246"/>
      <c r="L192" s="250"/>
      <c r="M192" s="251"/>
      <c r="N192" s="252"/>
      <c r="O192" s="252"/>
      <c r="P192" s="252"/>
      <c r="Q192" s="252"/>
      <c r="R192" s="252"/>
      <c r="S192" s="252"/>
      <c r="T192" s="253"/>
      <c r="U192" s="13"/>
      <c r="V192" s="13"/>
      <c r="W192" s="13"/>
      <c r="X192" s="13"/>
      <c r="Y192" s="13"/>
      <c r="Z192" s="13"/>
      <c r="AA192" s="13"/>
      <c r="AB192" s="13"/>
      <c r="AC192" s="13"/>
      <c r="AD192" s="13"/>
      <c r="AE192" s="13"/>
      <c r="AT192" s="254" t="s">
        <v>217</v>
      </c>
      <c r="AU192" s="254" t="s">
        <v>83</v>
      </c>
      <c r="AV192" s="13" t="s">
        <v>81</v>
      </c>
      <c r="AW192" s="13" t="s">
        <v>35</v>
      </c>
      <c r="AX192" s="13" t="s">
        <v>74</v>
      </c>
      <c r="AY192" s="254" t="s">
        <v>204</v>
      </c>
    </row>
    <row r="193" s="14" customFormat="1">
      <c r="A193" s="14"/>
      <c r="B193" s="255"/>
      <c r="C193" s="256"/>
      <c r="D193" s="240" t="s">
        <v>217</v>
      </c>
      <c r="E193" s="257" t="s">
        <v>19</v>
      </c>
      <c r="F193" s="258" t="s">
        <v>2027</v>
      </c>
      <c r="G193" s="256"/>
      <c r="H193" s="259">
        <v>4.6299999999999999</v>
      </c>
      <c r="I193" s="260"/>
      <c r="J193" s="256"/>
      <c r="K193" s="256"/>
      <c r="L193" s="261"/>
      <c r="M193" s="262"/>
      <c r="N193" s="263"/>
      <c r="O193" s="263"/>
      <c r="P193" s="263"/>
      <c r="Q193" s="263"/>
      <c r="R193" s="263"/>
      <c r="S193" s="263"/>
      <c r="T193" s="264"/>
      <c r="U193" s="14"/>
      <c r="V193" s="14"/>
      <c r="W193" s="14"/>
      <c r="X193" s="14"/>
      <c r="Y193" s="14"/>
      <c r="Z193" s="14"/>
      <c r="AA193" s="14"/>
      <c r="AB193" s="14"/>
      <c r="AC193" s="14"/>
      <c r="AD193" s="14"/>
      <c r="AE193" s="14"/>
      <c r="AT193" s="265" t="s">
        <v>217</v>
      </c>
      <c r="AU193" s="265" t="s">
        <v>83</v>
      </c>
      <c r="AV193" s="14" t="s">
        <v>83</v>
      </c>
      <c r="AW193" s="14" t="s">
        <v>35</v>
      </c>
      <c r="AX193" s="14" t="s">
        <v>74</v>
      </c>
      <c r="AY193" s="265" t="s">
        <v>204</v>
      </c>
    </row>
    <row r="194" s="13" customFormat="1">
      <c r="A194" s="13"/>
      <c r="B194" s="245"/>
      <c r="C194" s="246"/>
      <c r="D194" s="240" t="s">
        <v>217</v>
      </c>
      <c r="E194" s="247" t="s">
        <v>19</v>
      </c>
      <c r="F194" s="248" t="s">
        <v>2028</v>
      </c>
      <c r="G194" s="246"/>
      <c r="H194" s="247" t="s">
        <v>19</v>
      </c>
      <c r="I194" s="249"/>
      <c r="J194" s="246"/>
      <c r="K194" s="246"/>
      <c r="L194" s="250"/>
      <c r="M194" s="251"/>
      <c r="N194" s="252"/>
      <c r="O194" s="252"/>
      <c r="P194" s="252"/>
      <c r="Q194" s="252"/>
      <c r="R194" s="252"/>
      <c r="S194" s="252"/>
      <c r="T194" s="253"/>
      <c r="U194" s="13"/>
      <c r="V194" s="13"/>
      <c r="W194" s="13"/>
      <c r="X194" s="13"/>
      <c r="Y194" s="13"/>
      <c r="Z194" s="13"/>
      <c r="AA194" s="13"/>
      <c r="AB194" s="13"/>
      <c r="AC194" s="13"/>
      <c r="AD194" s="13"/>
      <c r="AE194" s="13"/>
      <c r="AT194" s="254" t="s">
        <v>217</v>
      </c>
      <c r="AU194" s="254" t="s">
        <v>83</v>
      </c>
      <c r="AV194" s="13" t="s">
        <v>81</v>
      </c>
      <c r="AW194" s="13" t="s">
        <v>35</v>
      </c>
      <c r="AX194" s="13" t="s">
        <v>74</v>
      </c>
      <c r="AY194" s="254" t="s">
        <v>204</v>
      </c>
    </row>
    <row r="195" s="14" customFormat="1">
      <c r="A195" s="14"/>
      <c r="B195" s="255"/>
      <c r="C195" s="256"/>
      <c r="D195" s="240" t="s">
        <v>217</v>
      </c>
      <c r="E195" s="257" t="s">
        <v>19</v>
      </c>
      <c r="F195" s="258" t="s">
        <v>2029</v>
      </c>
      <c r="G195" s="256"/>
      <c r="H195" s="259">
        <v>0.32100000000000001</v>
      </c>
      <c r="I195" s="260"/>
      <c r="J195" s="256"/>
      <c r="K195" s="256"/>
      <c r="L195" s="261"/>
      <c r="M195" s="262"/>
      <c r="N195" s="263"/>
      <c r="O195" s="263"/>
      <c r="P195" s="263"/>
      <c r="Q195" s="263"/>
      <c r="R195" s="263"/>
      <c r="S195" s="263"/>
      <c r="T195" s="264"/>
      <c r="U195" s="14"/>
      <c r="V195" s="14"/>
      <c r="W195" s="14"/>
      <c r="X195" s="14"/>
      <c r="Y195" s="14"/>
      <c r="Z195" s="14"/>
      <c r="AA195" s="14"/>
      <c r="AB195" s="14"/>
      <c r="AC195" s="14"/>
      <c r="AD195" s="14"/>
      <c r="AE195" s="14"/>
      <c r="AT195" s="265" t="s">
        <v>217</v>
      </c>
      <c r="AU195" s="265" t="s">
        <v>83</v>
      </c>
      <c r="AV195" s="14" t="s">
        <v>83</v>
      </c>
      <c r="AW195" s="14" t="s">
        <v>35</v>
      </c>
      <c r="AX195" s="14" t="s">
        <v>74</v>
      </c>
      <c r="AY195" s="265" t="s">
        <v>204</v>
      </c>
    </row>
    <row r="196" s="15" customFormat="1">
      <c r="A196" s="15"/>
      <c r="B196" s="266"/>
      <c r="C196" s="267"/>
      <c r="D196" s="240" t="s">
        <v>217</v>
      </c>
      <c r="E196" s="268" t="s">
        <v>19</v>
      </c>
      <c r="F196" s="269" t="s">
        <v>268</v>
      </c>
      <c r="G196" s="267"/>
      <c r="H196" s="270">
        <v>4.9509999999999996</v>
      </c>
      <c r="I196" s="271"/>
      <c r="J196" s="267"/>
      <c r="K196" s="267"/>
      <c r="L196" s="272"/>
      <c r="M196" s="273"/>
      <c r="N196" s="274"/>
      <c r="O196" s="274"/>
      <c r="P196" s="274"/>
      <c r="Q196" s="274"/>
      <c r="R196" s="274"/>
      <c r="S196" s="274"/>
      <c r="T196" s="275"/>
      <c r="U196" s="15"/>
      <c r="V196" s="15"/>
      <c r="W196" s="15"/>
      <c r="X196" s="15"/>
      <c r="Y196" s="15"/>
      <c r="Z196" s="15"/>
      <c r="AA196" s="15"/>
      <c r="AB196" s="15"/>
      <c r="AC196" s="15"/>
      <c r="AD196" s="15"/>
      <c r="AE196" s="15"/>
      <c r="AT196" s="276" t="s">
        <v>217</v>
      </c>
      <c r="AU196" s="276" t="s">
        <v>83</v>
      </c>
      <c r="AV196" s="15" t="s">
        <v>104</v>
      </c>
      <c r="AW196" s="15" t="s">
        <v>35</v>
      </c>
      <c r="AX196" s="15" t="s">
        <v>81</v>
      </c>
      <c r="AY196" s="276" t="s">
        <v>204</v>
      </c>
    </row>
    <row r="197" s="2" customFormat="1" ht="16.5" customHeight="1">
      <c r="A197" s="38"/>
      <c r="B197" s="39"/>
      <c r="C197" s="227" t="s">
        <v>7</v>
      </c>
      <c r="D197" s="227" t="s">
        <v>207</v>
      </c>
      <c r="E197" s="228" t="s">
        <v>2030</v>
      </c>
      <c r="F197" s="229" t="s">
        <v>2031</v>
      </c>
      <c r="G197" s="230" t="s">
        <v>525</v>
      </c>
      <c r="H197" s="231">
        <v>9.1460000000000008</v>
      </c>
      <c r="I197" s="232"/>
      <c r="J197" s="233">
        <f>ROUND(I197*H197,2)</f>
        <v>0</v>
      </c>
      <c r="K197" s="229" t="s">
        <v>1006</v>
      </c>
      <c r="L197" s="44"/>
      <c r="M197" s="234" t="s">
        <v>19</v>
      </c>
      <c r="N197" s="235" t="s">
        <v>45</v>
      </c>
      <c r="O197" s="84"/>
      <c r="P197" s="236">
        <f>O197*H197</f>
        <v>0</v>
      </c>
      <c r="Q197" s="236">
        <v>0.0014357</v>
      </c>
      <c r="R197" s="236">
        <f>Q197*H197</f>
        <v>0.013130912200000001</v>
      </c>
      <c r="S197" s="236">
        <v>0</v>
      </c>
      <c r="T197" s="237">
        <f>S197*H197</f>
        <v>0</v>
      </c>
      <c r="U197" s="38"/>
      <c r="V197" s="38"/>
      <c r="W197" s="38"/>
      <c r="X197" s="38"/>
      <c r="Y197" s="38"/>
      <c r="Z197" s="38"/>
      <c r="AA197" s="38"/>
      <c r="AB197" s="38"/>
      <c r="AC197" s="38"/>
      <c r="AD197" s="38"/>
      <c r="AE197" s="38"/>
      <c r="AR197" s="238" t="s">
        <v>104</v>
      </c>
      <c r="AT197" s="238" t="s">
        <v>207</v>
      </c>
      <c r="AU197" s="238" t="s">
        <v>83</v>
      </c>
      <c r="AY197" s="17" t="s">
        <v>204</v>
      </c>
      <c r="BE197" s="239">
        <f>IF(N197="základní",J197,0)</f>
        <v>0</v>
      </c>
      <c r="BF197" s="239">
        <f>IF(N197="snížená",J197,0)</f>
        <v>0</v>
      </c>
      <c r="BG197" s="239">
        <f>IF(N197="zákl. přenesená",J197,0)</f>
        <v>0</v>
      </c>
      <c r="BH197" s="239">
        <f>IF(N197="sníž. přenesená",J197,0)</f>
        <v>0</v>
      </c>
      <c r="BI197" s="239">
        <f>IF(N197="nulová",J197,0)</f>
        <v>0</v>
      </c>
      <c r="BJ197" s="17" t="s">
        <v>81</v>
      </c>
      <c r="BK197" s="239">
        <f>ROUND(I197*H197,2)</f>
        <v>0</v>
      </c>
      <c r="BL197" s="17" t="s">
        <v>104</v>
      </c>
      <c r="BM197" s="238" t="s">
        <v>2032</v>
      </c>
    </row>
    <row r="198" s="2" customFormat="1">
      <c r="A198" s="38"/>
      <c r="B198" s="39"/>
      <c r="C198" s="40"/>
      <c r="D198" s="240" t="s">
        <v>213</v>
      </c>
      <c r="E198" s="40"/>
      <c r="F198" s="241" t="s">
        <v>2033</v>
      </c>
      <c r="G198" s="40"/>
      <c r="H198" s="40"/>
      <c r="I198" s="147"/>
      <c r="J198" s="40"/>
      <c r="K198" s="40"/>
      <c r="L198" s="44"/>
      <c r="M198" s="242"/>
      <c r="N198" s="243"/>
      <c r="O198" s="84"/>
      <c r="P198" s="84"/>
      <c r="Q198" s="84"/>
      <c r="R198" s="84"/>
      <c r="S198" s="84"/>
      <c r="T198" s="85"/>
      <c r="U198" s="38"/>
      <c r="V198" s="38"/>
      <c r="W198" s="38"/>
      <c r="X198" s="38"/>
      <c r="Y198" s="38"/>
      <c r="Z198" s="38"/>
      <c r="AA198" s="38"/>
      <c r="AB198" s="38"/>
      <c r="AC198" s="38"/>
      <c r="AD198" s="38"/>
      <c r="AE198" s="38"/>
      <c r="AT198" s="17" t="s">
        <v>213</v>
      </c>
      <c r="AU198" s="17" t="s">
        <v>83</v>
      </c>
    </row>
    <row r="199" s="2" customFormat="1">
      <c r="A199" s="38"/>
      <c r="B199" s="39"/>
      <c r="C199" s="40"/>
      <c r="D199" s="240" t="s">
        <v>215</v>
      </c>
      <c r="E199" s="40"/>
      <c r="F199" s="244" t="s">
        <v>2034</v>
      </c>
      <c r="G199" s="40"/>
      <c r="H199" s="40"/>
      <c r="I199" s="147"/>
      <c r="J199" s="40"/>
      <c r="K199" s="40"/>
      <c r="L199" s="44"/>
      <c r="M199" s="242"/>
      <c r="N199" s="243"/>
      <c r="O199" s="84"/>
      <c r="P199" s="84"/>
      <c r="Q199" s="84"/>
      <c r="R199" s="84"/>
      <c r="S199" s="84"/>
      <c r="T199" s="85"/>
      <c r="U199" s="38"/>
      <c r="V199" s="38"/>
      <c r="W199" s="38"/>
      <c r="X199" s="38"/>
      <c r="Y199" s="38"/>
      <c r="Z199" s="38"/>
      <c r="AA199" s="38"/>
      <c r="AB199" s="38"/>
      <c r="AC199" s="38"/>
      <c r="AD199" s="38"/>
      <c r="AE199" s="38"/>
      <c r="AT199" s="17" t="s">
        <v>215</v>
      </c>
      <c r="AU199" s="17" t="s">
        <v>83</v>
      </c>
    </row>
    <row r="200" s="13" customFormat="1">
      <c r="A200" s="13"/>
      <c r="B200" s="245"/>
      <c r="C200" s="246"/>
      <c r="D200" s="240" t="s">
        <v>217</v>
      </c>
      <c r="E200" s="247" t="s">
        <v>19</v>
      </c>
      <c r="F200" s="248" t="s">
        <v>2026</v>
      </c>
      <c r="G200" s="246"/>
      <c r="H200" s="247" t="s">
        <v>19</v>
      </c>
      <c r="I200" s="249"/>
      <c r="J200" s="246"/>
      <c r="K200" s="246"/>
      <c r="L200" s="250"/>
      <c r="M200" s="251"/>
      <c r="N200" s="252"/>
      <c r="O200" s="252"/>
      <c r="P200" s="252"/>
      <c r="Q200" s="252"/>
      <c r="R200" s="252"/>
      <c r="S200" s="252"/>
      <c r="T200" s="253"/>
      <c r="U200" s="13"/>
      <c r="V200" s="13"/>
      <c r="W200" s="13"/>
      <c r="X200" s="13"/>
      <c r="Y200" s="13"/>
      <c r="Z200" s="13"/>
      <c r="AA200" s="13"/>
      <c r="AB200" s="13"/>
      <c r="AC200" s="13"/>
      <c r="AD200" s="13"/>
      <c r="AE200" s="13"/>
      <c r="AT200" s="254" t="s">
        <v>217</v>
      </c>
      <c r="AU200" s="254" t="s">
        <v>83</v>
      </c>
      <c r="AV200" s="13" t="s">
        <v>81</v>
      </c>
      <c r="AW200" s="13" t="s">
        <v>35</v>
      </c>
      <c r="AX200" s="13" t="s">
        <v>74</v>
      </c>
      <c r="AY200" s="254" t="s">
        <v>204</v>
      </c>
    </row>
    <row r="201" s="14" customFormat="1">
      <c r="A201" s="14"/>
      <c r="B201" s="255"/>
      <c r="C201" s="256"/>
      <c r="D201" s="240" t="s">
        <v>217</v>
      </c>
      <c r="E201" s="257" t="s">
        <v>19</v>
      </c>
      <c r="F201" s="258" t="s">
        <v>2035</v>
      </c>
      <c r="G201" s="256"/>
      <c r="H201" s="259">
        <v>6.173</v>
      </c>
      <c r="I201" s="260"/>
      <c r="J201" s="256"/>
      <c r="K201" s="256"/>
      <c r="L201" s="261"/>
      <c r="M201" s="262"/>
      <c r="N201" s="263"/>
      <c r="O201" s="263"/>
      <c r="P201" s="263"/>
      <c r="Q201" s="263"/>
      <c r="R201" s="263"/>
      <c r="S201" s="263"/>
      <c r="T201" s="264"/>
      <c r="U201" s="14"/>
      <c r="V201" s="14"/>
      <c r="W201" s="14"/>
      <c r="X201" s="14"/>
      <c r="Y201" s="14"/>
      <c r="Z201" s="14"/>
      <c r="AA201" s="14"/>
      <c r="AB201" s="14"/>
      <c r="AC201" s="14"/>
      <c r="AD201" s="14"/>
      <c r="AE201" s="14"/>
      <c r="AT201" s="265" t="s">
        <v>217</v>
      </c>
      <c r="AU201" s="265" t="s">
        <v>83</v>
      </c>
      <c r="AV201" s="14" t="s">
        <v>83</v>
      </c>
      <c r="AW201" s="14" t="s">
        <v>35</v>
      </c>
      <c r="AX201" s="14" t="s">
        <v>74</v>
      </c>
      <c r="AY201" s="265" t="s">
        <v>204</v>
      </c>
    </row>
    <row r="202" s="14" customFormat="1">
      <c r="A202" s="14"/>
      <c r="B202" s="255"/>
      <c r="C202" s="256"/>
      <c r="D202" s="240" t="s">
        <v>217</v>
      </c>
      <c r="E202" s="257" t="s">
        <v>19</v>
      </c>
      <c r="F202" s="258" t="s">
        <v>2036</v>
      </c>
      <c r="G202" s="256"/>
      <c r="H202" s="259">
        <v>0.59999999999999998</v>
      </c>
      <c r="I202" s="260"/>
      <c r="J202" s="256"/>
      <c r="K202" s="256"/>
      <c r="L202" s="261"/>
      <c r="M202" s="262"/>
      <c r="N202" s="263"/>
      <c r="O202" s="263"/>
      <c r="P202" s="263"/>
      <c r="Q202" s="263"/>
      <c r="R202" s="263"/>
      <c r="S202" s="263"/>
      <c r="T202" s="264"/>
      <c r="U202" s="14"/>
      <c r="V202" s="14"/>
      <c r="W202" s="14"/>
      <c r="X202" s="14"/>
      <c r="Y202" s="14"/>
      <c r="Z202" s="14"/>
      <c r="AA202" s="14"/>
      <c r="AB202" s="14"/>
      <c r="AC202" s="14"/>
      <c r="AD202" s="14"/>
      <c r="AE202" s="14"/>
      <c r="AT202" s="265" t="s">
        <v>217</v>
      </c>
      <c r="AU202" s="265" t="s">
        <v>83</v>
      </c>
      <c r="AV202" s="14" t="s">
        <v>83</v>
      </c>
      <c r="AW202" s="14" t="s">
        <v>35</v>
      </c>
      <c r="AX202" s="14" t="s">
        <v>74</v>
      </c>
      <c r="AY202" s="265" t="s">
        <v>204</v>
      </c>
    </row>
    <row r="203" s="13" customFormat="1">
      <c r="A203" s="13"/>
      <c r="B203" s="245"/>
      <c r="C203" s="246"/>
      <c r="D203" s="240" t="s">
        <v>217</v>
      </c>
      <c r="E203" s="247" t="s">
        <v>19</v>
      </c>
      <c r="F203" s="248" t="s">
        <v>2028</v>
      </c>
      <c r="G203" s="246"/>
      <c r="H203" s="247" t="s">
        <v>19</v>
      </c>
      <c r="I203" s="249"/>
      <c r="J203" s="246"/>
      <c r="K203" s="246"/>
      <c r="L203" s="250"/>
      <c r="M203" s="251"/>
      <c r="N203" s="252"/>
      <c r="O203" s="252"/>
      <c r="P203" s="252"/>
      <c r="Q203" s="252"/>
      <c r="R203" s="252"/>
      <c r="S203" s="252"/>
      <c r="T203" s="253"/>
      <c r="U203" s="13"/>
      <c r="V203" s="13"/>
      <c r="W203" s="13"/>
      <c r="X203" s="13"/>
      <c r="Y203" s="13"/>
      <c r="Z203" s="13"/>
      <c r="AA203" s="13"/>
      <c r="AB203" s="13"/>
      <c r="AC203" s="13"/>
      <c r="AD203" s="13"/>
      <c r="AE203" s="13"/>
      <c r="AT203" s="254" t="s">
        <v>217</v>
      </c>
      <c r="AU203" s="254" t="s">
        <v>83</v>
      </c>
      <c r="AV203" s="13" t="s">
        <v>81</v>
      </c>
      <c r="AW203" s="13" t="s">
        <v>35</v>
      </c>
      <c r="AX203" s="13" t="s">
        <v>74</v>
      </c>
      <c r="AY203" s="254" t="s">
        <v>204</v>
      </c>
    </row>
    <row r="204" s="14" customFormat="1">
      <c r="A204" s="14"/>
      <c r="B204" s="255"/>
      <c r="C204" s="256"/>
      <c r="D204" s="240" t="s">
        <v>217</v>
      </c>
      <c r="E204" s="257" t="s">
        <v>19</v>
      </c>
      <c r="F204" s="258" t="s">
        <v>2037</v>
      </c>
      <c r="G204" s="256"/>
      <c r="H204" s="259">
        <v>2.3730000000000002</v>
      </c>
      <c r="I204" s="260"/>
      <c r="J204" s="256"/>
      <c r="K204" s="256"/>
      <c r="L204" s="261"/>
      <c r="M204" s="262"/>
      <c r="N204" s="263"/>
      <c r="O204" s="263"/>
      <c r="P204" s="263"/>
      <c r="Q204" s="263"/>
      <c r="R204" s="263"/>
      <c r="S204" s="263"/>
      <c r="T204" s="264"/>
      <c r="U204" s="14"/>
      <c r="V204" s="14"/>
      <c r="W204" s="14"/>
      <c r="X204" s="14"/>
      <c r="Y204" s="14"/>
      <c r="Z204" s="14"/>
      <c r="AA204" s="14"/>
      <c r="AB204" s="14"/>
      <c r="AC204" s="14"/>
      <c r="AD204" s="14"/>
      <c r="AE204" s="14"/>
      <c r="AT204" s="265" t="s">
        <v>217</v>
      </c>
      <c r="AU204" s="265" t="s">
        <v>83</v>
      </c>
      <c r="AV204" s="14" t="s">
        <v>83</v>
      </c>
      <c r="AW204" s="14" t="s">
        <v>35</v>
      </c>
      <c r="AX204" s="14" t="s">
        <v>74</v>
      </c>
      <c r="AY204" s="265" t="s">
        <v>204</v>
      </c>
    </row>
    <row r="205" s="15" customFormat="1">
      <c r="A205" s="15"/>
      <c r="B205" s="266"/>
      <c r="C205" s="267"/>
      <c r="D205" s="240" t="s">
        <v>217</v>
      </c>
      <c r="E205" s="268" t="s">
        <v>19</v>
      </c>
      <c r="F205" s="269" t="s">
        <v>268</v>
      </c>
      <c r="G205" s="267"/>
      <c r="H205" s="270">
        <v>9.1460000000000008</v>
      </c>
      <c r="I205" s="271"/>
      <c r="J205" s="267"/>
      <c r="K205" s="267"/>
      <c r="L205" s="272"/>
      <c r="M205" s="273"/>
      <c r="N205" s="274"/>
      <c r="O205" s="274"/>
      <c r="P205" s="274"/>
      <c r="Q205" s="274"/>
      <c r="R205" s="274"/>
      <c r="S205" s="274"/>
      <c r="T205" s="275"/>
      <c r="U205" s="15"/>
      <c r="V205" s="15"/>
      <c r="W205" s="15"/>
      <c r="X205" s="15"/>
      <c r="Y205" s="15"/>
      <c r="Z205" s="15"/>
      <c r="AA205" s="15"/>
      <c r="AB205" s="15"/>
      <c r="AC205" s="15"/>
      <c r="AD205" s="15"/>
      <c r="AE205" s="15"/>
      <c r="AT205" s="276" t="s">
        <v>217</v>
      </c>
      <c r="AU205" s="276" t="s">
        <v>83</v>
      </c>
      <c r="AV205" s="15" t="s">
        <v>104</v>
      </c>
      <c r="AW205" s="15" t="s">
        <v>35</v>
      </c>
      <c r="AX205" s="15" t="s">
        <v>81</v>
      </c>
      <c r="AY205" s="276" t="s">
        <v>204</v>
      </c>
    </row>
    <row r="206" s="2" customFormat="1" ht="16.5" customHeight="1">
      <c r="A206" s="38"/>
      <c r="B206" s="39"/>
      <c r="C206" s="227" t="s">
        <v>343</v>
      </c>
      <c r="D206" s="227" t="s">
        <v>207</v>
      </c>
      <c r="E206" s="228" t="s">
        <v>2038</v>
      </c>
      <c r="F206" s="229" t="s">
        <v>2039</v>
      </c>
      <c r="G206" s="230" t="s">
        <v>525</v>
      </c>
      <c r="H206" s="231">
        <v>9.1460000000000008</v>
      </c>
      <c r="I206" s="232"/>
      <c r="J206" s="233">
        <f>ROUND(I206*H206,2)</f>
        <v>0</v>
      </c>
      <c r="K206" s="229" t="s">
        <v>1006</v>
      </c>
      <c r="L206" s="44"/>
      <c r="M206" s="234" t="s">
        <v>19</v>
      </c>
      <c r="N206" s="235" t="s">
        <v>45</v>
      </c>
      <c r="O206" s="84"/>
      <c r="P206" s="236">
        <f>O206*H206</f>
        <v>0</v>
      </c>
      <c r="Q206" s="236">
        <v>3.6000000000000001E-05</v>
      </c>
      <c r="R206" s="236">
        <f>Q206*H206</f>
        <v>0.00032925600000000005</v>
      </c>
      <c r="S206" s="236">
        <v>0</v>
      </c>
      <c r="T206" s="237">
        <f>S206*H206</f>
        <v>0</v>
      </c>
      <c r="U206" s="38"/>
      <c r="V206" s="38"/>
      <c r="W206" s="38"/>
      <c r="X206" s="38"/>
      <c r="Y206" s="38"/>
      <c r="Z206" s="38"/>
      <c r="AA206" s="38"/>
      <c r="AB206" s="38"/>
      <c r="AC206" s="38"/>
      <c r="AD206" s="38"/>
      <c r="AE206" s="38"/>
      <c r="AR206" s="238" t="s">
        <v>104</v>
      </c>
      <c r="AT206" s="238" t="s">
        <v>207</v>
      </c>
      <c r="AU206" s="238" t="s">
        <v>83</v>
      </c>
      <c r="AY206" s="17" t="s">
        <v>204</v>
      </c>
      <c r="BE206" s="239">
        <f>IF(N206="základní",J206,0)</f>
        <v>0</v>
      </c>
      <c r="BF206" s="239">
        <f>IF(N206="snížená",J206,0)</f>
        <v>0</v>
      </c>
      <c r="BG206" s="239">
        <f>IF(N206="zákl. přenesená",J206,0)</f>
        <v>0</v>
      </c>
      <c r="BH206" s="239">
        <f>IF(N206="sníž. přenesená",J206,0)</f>
        <v>0</v>
      </c>
      <c r="BI206" s="239">
        <f>IF(N206="nulová",J206,0)</f>
        <v>0</v>
      </c>
      <c r="BJ206" s="17" t="s">
        <v>81</v>
      </c>
      <c r="BK206" s="239">
        <f>ROUND(I206*H206,2)</f>
        <v>0</v>
      </c>
      <c r="BL206" s="17" t="s">
        <v>104</v>
      </c>
      <c r="BM206" s="238" t="s">
        <v>2040</v>
      </c>
    </row>
    <row r="207" s="2" customFormat="1">
      <c r="A207" s="38"/>
      <c r="B207" s="39"/>
      <c r="C207" s="40"/>
      <c r="D207" s="240" t="s">
        <v>213</v>
      </c>
      <c r="E207" s="40"/>
      <c r="F207" s="241" t="s">
        <v>2041</v>
      </c>
      <c r="G207" s="40"/>
      <c r="H207" s="40"/>
      <c r="I207" s="147"/>
      <c r="J207" s="40"/>
      <c r="K207" s="40"/>
      <c r="L207" s="44"/>
      <c r="M207" s="242"/>
      <c r="N207" s="243"/>
      <c r="O207" s="84"/>
      <c r="P207" s="84"/>
      <c r="Q207" s="84"/>
      <c r="R207" s="84"/>
      <c r="S207" s="84"/>
      <c r="T207" s="85"/>
      <c r="U207" s="38"/>
      <c r="V207" s="38"/>
      <c r="W207" s="38"/>
      <c r="X207" s="38"/>
      <c r="Y207" s="38"/>
      <c r="Z207" s="38"/>
      <c r="AA207" s="38"/>
      <c r="AB207" s="38"/>
      <c r="AC207" s="38"/>
      <c r="AD207" s="38"/>
      <c r="AE207" s="38"/>
      <c r="AT207" s="17" t="s">
        <v>213</v>
      </c>
      <c r="AU207" s="17" t="s">
        <v>83</v>
      </c>
    </row>
    <row r="208" s="2" customFormat="1">
      <c r="A208" s="38"/>
      <c r="B208" s="39"/>
      <c r="C208" s="40"/>
      <c r="D208" s="240" t="s">
        <v>215</v>
      </c>
      <c r="E208" s="40"/>
      <c r="F208" s="244" t="s">
        <v>2034</v>
      </c>
      <c r="G208" s="40"/>
      <c r="H208" s="40"/>
      <c r="I208" s="147"/>
      <c r="J208" s="40"/>
      <c r="K208" s="40"/>
      <c r="L208" s="44"/>
      <c r="M208" s="242"/>
      <c r="N208" s="243"/>
      <c r="O208" s="84"/>
      <c r="P208" s="84"/>
      <c r="Q208" s="84"/>
      <c r="R208" s="84"/>
      <c r="S208" s="84"/>
      <c r="T208" s="85"/>
      <c r="U208" s="38"/>
      <c r="V208" s="38"/>
      <c r="W208" s="38"/>
      <c r="X208" s="38"/>
      <c r="Y208" s="38"/>
      <c r="Z208" s="38"/>
      <c r="AA208" s="38"/>
      <c r="AB208" s="38"/>
      <c r="AC208" s="38"/>
      <c r="AD208" s="38"/>
      <c r="AE208" s="38"/>
      <c r="AT208" s="17" t="s">
        <v>215</v>
      </c>
      <c r="AU208" s="17" t="s">
        <v>83</v>
      </c>
    </row>
    <row r="209" s="2" customFormat="1" ht="21.75" customHeight="1">
      <c r="A209" s="38"/>
      <c r="B209" s="39"/>
      <c r="C209" s="227" t="s">
        <v>348</v>
      </c>
      <c r="D209" s="227" t="s">
        <v>207</v>
      </c>
      <c r="E209" s="228" t="s">
        <v>1254</v>
      </c>
      <c r="F209" s="229" t="s">
        <v>1255</v>
      </c>
      <c r="G209" s="230" t="s">
        <v>250</v>
      </c>
      <c r="H209" s="231">
        <v>0.29099999999999998</v>
      </c>
      <c r="I209" s="232"/>
      <c r="J209" s="233">
        <f>ROUND(I209*H209,2)</f>
        <v>0</v>
      </c>
      <c r="K209" s="229" t="s">
        <v>1006</v>
      </c>
      <c r="L209" s="44"/>
      <c r="M209" s="234" t="s">
        <v>19</v>
      </c>
      <c r="N209" s="235" t="s">
        <v>45</v>
      </c>
      <c r="O209" s="84"/>
      <c r="P209" s="236">
        <f>O209*H209</f>
        <v>0</v>
      </c>
      <c r="Q209" s="236">
        <v>1.0597380000000001</v>
      </c>
      <c r="R209" s="236">
        <f>Q209*H209</f>
        <v>0.30838375800000001</v>
      </c>
      <c r="S209" s="236">
        <v>0</v>
      </c>
      <c r="T209" s="237">
        <f>S209*H209</f>
        <v>0</v>
      </c>
      <c r="U209" s="38"/>
      <c r="V209" s="38"/>
      <c r="W209" s="38"/>
      <c r="X209" s="38"/>
      <c r="Y209" s="38"/>
      <c r="Z209" s="38"/>
      <c r="AA209" s="38"/>
      <c r="AB209" s="38"/>
      <c r="AC209" s="38"/>
      <c r="AD209" s="38"/>
      <c r="AE209" s="38"/>
      <c r="AR209" s="238" t="s">
        <v>104</v>
      </c>
      <c r="AT209" s="238" t="s">
        <v>207</v>
      </c>
      <c r="AU209" s="238" t="s">
        <v>83</v>
      </c>
      <c r="AY209" s="17" t="s">
        <v>204</v>
      </c>
      <c r="BE209" s="239">
        <f>IF(N209="základní",J209,0)</f>
        <v>0</v>
      </c>
      <c r="BF209" s="239">
        <f>IF(N209="snížená",J209,0)</f>
        <v>0</v>
      </c>
      <c r="BG209" s="239">
        <f>IF(N209="zákl. přenesená",J209,0)</f>
        <v>0</v>
      </c>
      <c r="BH209" s="239">
        <f>IF(N209="sníž. přenesená",J209,0)</f>
        <v>0</v>
      </c>
      <c r="BI209" s="239">
        <f>IF(N209="nulová",J209,0)</f>
        <v>0</v>
      </c>
      <c r="BJ209" s="17" t="s">
        <v>81</v>
      </c>
      <c r="BK209" s="239">
        <f>ROUND(I209*H209,2)</f>
        <v>0</v>
      </c>
      <c r="BL209" s="17" t="s">
        <v>104</v>
      </c>
      <c r="BM209" s="238" t="s">
        <v>2042</v>
      </c>
    </row>
    <row r="210" s="2" customFormat="1">
      <c r="A210" s="38"/>
      <c r="B210" s="39"/>
      <c r="C210" s="40"/>
      <c r="D210" s="240" t="s">
        <v>213</v>
      </c>
      <c r="E210" s="40"/>
      <c r="F210" s="241" t="s">
        <v>1257</v>
      </c>
      <c r="G210" s="40"/>
      <c r="H210" s="40"/>
      <c r="I210" s="147"/>
      <c r="J210" s="40"/>
      <c r="K210" s="40"/>
      <c r="L210" s="44"/>
      <c r="M210" s="242"/>
      <c r="N210" s="243"/>
      <c r="O210" s="84"/>
      <c r="P210" s="84"/>
      <c r="Q210" s="84"/>
      <c r="R210" s="84"/>
      <c r="S210" s="84"/>
      <c r="T210" s="85"/>
      <c r="U210" s="38"/>
      <c r="V210" s="38"/>
      <c r="W210" s="38"/>
      <c r="X210" s="38"/>
      <c r="Y210" s="38"/>
      <c r="Z210" s="38"/>
      <c r="AA210" s="38"/>
      <c r="AB210" s="38"/>
      <c r="AC210" s="38"/>
      <c r="AD210" s="38"/>
      <c r="AE210" s="38"/>
      <c r="AT210" s="17" t="s">
        <v>213</v>
      </c>
      <c r="AU210" s="17" t="s">
        <v>83</v>
      </c>
    </row>
    <row r="211" s="2" customFormat="1">
      <c r="A211" s="38"/>
      <c r="B211" s="39"/>
      <c r="C211" s="40"/>
      <c r="D211" s="240" t="s">
        <v>215</v>
      </c>
      <c r="E211" s="40"/>
      <c r="F211" s="244" t="s">
        <v>1258</v>
      </c>
      <c r="G211" s="40"/>
      <c r="H211" s="40"/>
      <c r="I211" s="147"/>
      <c r="J211" s="40"/>
      <c r="K211" s="40"/>
      <c r="L211" s="44"/>
      <c r="M211" s="242"/>
      <c r="N211" s="243"/>
      <c r="O211" s="84"/>
      <c r="P211" s="84"/>
      <c r="Q211" s="84"/>
      <c r="R211" s="84"/>
      <c r="S211" s="84"/>
      <c r="T211" s="85"/>
      <c r="U211" s="38"/>
      <c r="V211" s="38"/>
      <c r="W211" s="38"/>
      <c r="X211" s="38"/>
      <c r="Y211" s="38"/>
      <c r="Z211" s="38"/>
      <c r="AA211" s="38"/>
      <c r="AB211" s="38"/>
      <c r="AC211" s="38"/>
      <c r="AD211" s="38"/>
      <c r="AE211" s="38"/>
      <c r="AT211" s="17" t="s">
        <v>215</v>
      </c>
      <c r="AU211" s="17" t="s">
        <v>83</v>
      </c>
    </row>
    <row r="212" s="14" customFormat="1">
      <c r="A212" s="14"/>
      <c r="B212" s="255"/>
      <c r="C212" s="256"/>
      <c r="D212" s="240" t="s">
        <v>217</v>
      </c>
      <c r="E212" s="257" t="s">
        <v>19</v>
      </c>
      <c r="F212" s="258" t="s">
        <v>2043</v>
      </c>
      <c r="G212" s="256"/>
      <c r="H212" s="259">
        <v>0.27500000000000002</v>
      </c>
      <c r="I212" s="260"/>
      <c r="J212" s="256"/>
      <c r="K212" s="256"/>
      <c r="L212" s="261"/>
      <c r="M212" s="262"/>
      <c r="N212" s="263"/>
      <c r="O212" s="263"/>
      <c r="P212" s="263"/>
      <c r="Q212" s="263"/>
      <c r="R212" s="263"/>
      <c r="S212" s="263"/>
      <c r="T212" s="264"/>
      <c r="U212" s="14"/>
      <c r="V212" s="14"/>
      <c r="W212" s="14"/>
      <c r="X212" s="14"/>
      <c r="Y212" s="14"/>
      <c r="Z212" s="14"/>
      <c r="AA212" s="14"/>
      <c r="AB212" s="14"/>
      <c r="AC212" s="14"/>
      <c r="AD212" s="14"/>
      <c r="AE212" s="14"/>
      <c r="AT212" s="265" t="s">
        <v>217</v>
      </c>
      <c r="AU212" s="265" t="s">
        <v>83</v>
      </c>
      <c r="AV212" s="14" t="s">
        <v>83</v>
      </c>
      <c r="AW212" s="14" t="s">
        <v>35</v>
      </c>
      <c r="AX212" s="14" t="s">
        <v>74</v>
      </c>
      <c r="AY212" s="265" t="s">
        <v>204</v>
      </c>
    </row>
    <row r="213" s="14" customFormat="1">
      <c r="A213" s="14"/>
      <c r="B213" s="255"/>
      <c r="C213" s="256"/>
      <c r="D213" s="240" t="s">
        <v>217</v>
      </c>
      <c r="E213" s="257" t="s">
        <v>19</v>
      </c>
      <c r="F213" s="258" t="s">
        <v>2044</v>
      </c>
      <c r="G213" s="256"/>
      <c r="H213" s="259">
        <v>0.016</v>
      </c>
      <c r="I213" s="260"/>
      <c r="J213" s="256"/>
      <c r="K213" s="256"/>
      <c r="L213" s="261"/>
      <c r="M213" s="262"/>
      <c r="N213" s="263"/>
      <c r="O213" s="263"/>
      <c r="P213" s="263"/>
      <c r="Q213" s="263"/>
      <c r="R213" s="263"/>
      <c r="S213" s="263"/>
      <c r="T213" s="264"/>
      <c r="U213" s="14"/>
      <c r="V213" s="14"/>
      <c r="W213" s="14"/>
      <c r="X213" s="14"/>
      <c r="Y213" s="14"/>
      <c r="Z213" s="14"/>
      <c r="AA213" s="14"/>
      <c r="AB213" s="14"/>
      <c r="AC213" s="14"/>
      <c r="AD213" s="14"/>
      <c r="AE213" s="14"/>
      <c r="AT213" s="265" t="s">
        <v>217</v>
      </c>
      <c r="AU213" s="265" t="s">
        <v>83</v>
      </c>
      <c r="AV213" s="14" t="s">
        <v>83</v>
      </c>
      <c r="AW213" s="14" t="s">
        <v>35</v>
      </c>
      <c r="AX213" s="14" t="s">
        <v>74</v>
      </c>
      <c r="AY213" s="265" t="s">
        <v>204</v>
      </c>
    </row>
    <row r="214" s="15" customFormat="1">
      <c r="A214" s="15"/>
      <c r="B214" s="266"/>
      <c r="C214" s="267"/>
      <c r="D214" s="240" t="s">
        <v>217</v>
      </c>
      <c r="E214" s="268" t="s">
        <v>19</v>
      </c>
      <c r="F214" s="269" t="s">
        <v>268</v>
      </c>
      <c r="G214" s="267"/>
      <c r="H214" s="270">
        <v>0.29099999999999998</v>
      </c>
      <c r="I214" s="271"/>
      <c r="J214" s="267"/>
      <c r="K214" s="267"/>
      <c r="L214" s="272"/>
      <c r="M214" s="273"/>
      <c r="N214" s="274"/>
      <c r="O214" s="274"/>
      <c r="P214" s="274"/>
      <c r="Q214" s="274"/>
      <c r="R214" s="274"/>
      <c r="S214" s="274"/>
      <c r="T214" s="275"/>
      <c r="U214" s="15"/>
      <c r="V214" s="15"/>
      <c r="W214" s="15"/>
      <c r="X214" s="15"/>
      <c r="Y214" s="15"/>
      <c r="Z214" s="15"/>
      <c r="AA214" s="15"/>
      <c r="AB214" s="15"/>
      <c r="AC214" s="15"/>
      <c r="AD214" s="15"/>
      <c r="AE214" s="15"/>
      <c r="AT214" s="276" t="s">
        <v>217</v>
      </c>
      <c r="AU214" s="276" t="s">
        <v>83</v>
      </c>
      <c r="AV214" s="15" t="s">
        <v>104</v>
      </c>
      <c r="AW214" s="15" t="s">
        <v>35</v>
      </c>
      <c r="AX214" s="15" t="s">
        <v>81</v>
      </c>
      <c r="AY214" s="276" t="s">
        <v>204</v>
      </c>
    </row>
    <row r="215" s="2" customFormat="1" ht="21.75" customHeight="1">
      <c r="A215" s="38"/>
      <c r="B215" s="39"/>
      <c r="C215" s="227" t="s">
        <v>355</v>
      </c>
      <c r="D215" s="227" t="s">
        <v>207</v>
      </c>
      <c r="E215" s="228" t="s">
        <v>1125</v>
      </c>
      <c r="F215" s="229" t="s">
        <v>1126</v>
      </c>
      <c r="G215" s="230" t="s">
        <v>261</v>
      </c>
      <c r="H215" s="231">
        <v>4.7380000000000004</v>
      </c>
      <c r="I215" s="232"/>
      <c r="J215" s="233">
        <f>ROUND(I215*H215,2)</f>
        <v>0</v>
      </c>
      <c r="K215" s="229" t="s">
        <v>1006</v>
      </c>
      <c r="L215" s="44"/>
      <c r="M215" s="234" t="s">
        <v>19</v>
      </c>
      <c r="N215" s="235" t="s">
        <v>45</v>
      </c>
      <c r="O215" s="84"/>
      <c r="P215" s="236">
        <f>O215*H215</f>
        <v>0</v>
      </c>
      <c r="Q215" s="236">
        <v>0</v>
      </c>
      <c r="R215" s="236">
        <f>Q215*H215</f>
        <v>0</v>
      </c>
      <c r="S215" s="236">
        <v>0</v>
      </c>
      <c r="T215" s="237">
        <f>S215*H215</f>
        <v>0</v>
      </c>
      <c r="U215" s="38"/>
      <c r="V215" s="38"/>
      <c r="W215" s="38"/>
      <c r="X215" s="38"/>
      <c r="Y215" s="38"/>
      <c r="Z215" s="38"/>
      <c r="AA215" s="38"/>
      <c r="AB215" s="38"/>
      <c r="AC215" s="38"/>
      <c r="AD215" s="38"/>
      <c r="AE215" s="38"/>
      <c r="AR215" s="238" t="s">
        <v>104</v>
      </c>
      <c r="AT215" s="238" t="s">
        <v>207</v>
      </c>
      <c r="AU215" s="238" t="s">
        <v>83</v>
      </c>
      <c r="AY215" s="17" t="s">
        <v>204</v>
      </c>
      <c r="BE215" s="239">
        <f>IF(N215="základní",J215,0)</f>
        <v>0</v>
      </c>
      <c r="BF215" s="239">
        <f>IF(N215="snížená",J215,0)</f>
        <v>0</v>
      </c>
      <c r="BG215" s="239">
        <f>IF(N215="zákl. přenesená",J215,0)</f>
        <v>0</v>
      </c>
      <c r="BH215" s="239">
        <f>IF(N215="sníž. přenesená",J215,0)</f>
        <v>0</v>
      </c>
      <c r="BI215" s="239">
        <f>IF(N215="nulová",J215,0)</f>
        <v>0</v>
      </c>
      <c r="BJ215" s="17" t="s">
        <v>81</v>
      </c>
      <c r="BK215" s="239">
        <f>ROUND(I215*H215,2)</f>
        <v>0</v>
      </c>
      <c r="BL215" s="17" t="s">
        <v>104</v>
      </c>
      <c r="BM215" s="238" t="s">
        <v>2045</v>
      </c>
    </row>
    <row r="216" s="2" customFormat="1">
      <c r="A216" s="38"/>
      <c r="B216" s="39"/>
      <c r="C216" s="40"/>
      <c r="D216" s="240" t="s">
        <v>213</v>
      </c>
      <c r="E216" s="40"/>
      <c r="F216" s="241" t="s">
        <v>1128</v>
      </c>
      <c r="G216" s="40"/>
      <c r="H216" s="40"/>
      <c r="I216" s="147"/>
      <c r="J216" s="40"/>
      <c r="K216" s="40"/>
      <c r="L216" s="44"/>
      <c r="M216" s="242"/>
      <c r="N216" s="243"/>
      <c r="O216" s="84"/>
      <c r="P216" s="84"/>
      <c r="Q216" s="84"/>
      <c r="R216" s="84"/>
      <c r="S216" s="84"/>
      <c r="T216" s="85"/>
      <c r="U216" s="38"/>
      <c r="V216" s="38"/>
      <c r="W216" s="38"/>
      <c r="X216" s="38"/>
      <c r="Y216" s="38"/>
      <c r="Z216" s="38"/>
      <c r="AA216" s="38"/>
      <c r="AB216" s="38"/>
      <c r="AC216" s="38"/>
      <c r="AD216" s="38"/>
      <c r="AE216" s="38"/>
      <c r="AT216" s="17" t="s">
        <v>213</v>
      </c>
      <c r="AU216" s="17" t="s">
        <v>83</v>
      </c>
    </row>
    <row r="217" s="2" customFormat="1">
      <c r="A217" s="38"/>
      <c r="B217" s="39"/>
      <c r="C217" s="40"/>
      <c r="D217" s="240" t="s">
        <v>215</v>
      </c>
      <c r="E217" s="40"/>
      <c r="F217" s="244" t="s">
        <v>1129</v>
      </c>
      <c r="G217" s="40"/>
      <c r="H217" s="40"/>
      <c r="I217" s="147"/>
      <c r="J217" s="40"/>
      <c r="K217" s="40"/>
      <c r="L217" s="44"/>
      <c r="M217" s="242"/>
      <c r="N217" s="243"/>
      <c r="O217" s="84"/>
      <c r="P217" s="84"/>
      <c r="Q217" s="84"/>
      <c r="R217" s="84"/>
      <c r="S217" s="84"/>
      <c r="T217" s="85"/>
      <c r="U217" s="38"/>
      <c r="V217" s="38"/>
      <c r="W217" s="38"/>
      <c r="X217" s="38"/>
      <c r="Y217" s="38"/>
      <c r="Z217" s="38"/>
      <c r="AA217" s="38"/>
      <c r="AB217" s="38"/>
      <c r="AC217" s="38"/>
      <c r="AD217" s="38"/>
      <c r="AE217" s="38"/>
      <c r="AT217" s="17" t="s">
        <v>215</v>
      </c>
      <c r="AU217" s="17" t="s">
        <v>83</v>
      </c>
    </row>
    <row r="218" s="13" customFormat="1">
      <c r="A218" s="13"/>
      <c r="B218" s="245"/>
      <c r="C218" s="246"/>
      <c r="D218" s="240" t="s">
        <v>217</v>
      </c>
      <c r="E218" s="247" t="s">
        <v>19</v>
      </c>
      <c r="F218" s="248" t="s">
        <v>2046</v>
      </c>
      <c r="G218" s="246"/>
      <c r="H218" s="247" t="s">
        <v>19</v>
      </c>
      <c r="I218" s="249"/>
      <c r="J218" s="246"/>
      <c r="K218" s="246"/>
      <c r="L218" s="250"/>
      <c r="M218" s="251"/>
      <c r="N218" s="252"/>
      <c r="O218" s="252"/>
      <c r="P218" s="252"/>
      <c r="Q218" s="252"/>
      <c r="R218" s="252"/>
      <c r="S218" s="252"/>
      <c r="T218" s="253"/>
      <c r="U218" s="13"/>
      <c r="V218" s="13"/>
      <c r="W218" s="13"/>
      <c r="X218" s="13"/>
      <c r="Y218" s="13"/>
      <c r="Z218" s="13"/>
      <c r="AA218" s="13"/>
      <c r="AB218" s="13"/>
      <c r="AC218" s="13"/>
      <c r="AD218" s="13"/>
      <c r="AE218" s="13"/>
      <c r="AT218" s="254" t="s">
        <v>217</v>
      </c>
      <c r="AU218" s="254" t="s">
        <v>83</v>
      </c>
      <c r="AV218" s="13" t="s">
        <v>81</v>
      </c>
      <c r="AW218" s="13" t="s">
        <v>35</v>
      </c>
      <c r="AX218" s="13" t="s">
        <v>74</v>
      </c>
      <c r="AY218" s="254" t="s">
        <v>204</v>
      </c>
    </row>
    <row r="219" s="14" customFormat="1">
      <c r="A219" s="14"/>
      <c r="B219" s="255"/>
      <c r="C219" s="256"/>
      <c r="D219" s="240" t="s">
        <v>217</v>
      </c>
      <c r="E219" s="257" t="s">
        <v>19</v>
      </c>
      <c r="F219" s="258" t="s">
        <v>2047</v>
      </c>
      <c r="G219" s="256"/>
      <c r="H219" s="259">
        <v>2.8500000000000001</v>
      </c>
      <c r="I219" s="260"/>
      <c r="J219" s="256"/>
      <c r="K219" s="256"/>
      <c r="L219" s="261"/>
      <c r="M219" s="262"/>
      <c r="N219" s="263"/>
      <c r="O219" s="263"/>
      <c r="P219" s="263"/>
      <c r="Q219" s="263"/>
      <c r="R219" s="263"/>
      <c r="S219" s="263"/>
      <c r="T219" s="264"/>
      <c r="U219" s="14"/>
      <c r="V219" s="14"/>
      <c r="W219" s="14"/>
      <c r="X219" s="14"/>
      <c r="Y219" s="14"/>
      <c r="Z219" s="14"/>
      <c r="AA219" s="14"/>
      <c r="AB219" s="14"/>
      <c r="AC219" s="14"/>
      <c r="AD219" s="14"/>
      <c r="AE219" s="14"/>
      <c r="AT219" s="265" t="s">
        <v>217</v>
      </c>
      <c r="AU219" s="265" t="s">
        <v>83</v>
      </c>
      <c r="AV219" s="14" t="s">
        <v>83</v>
      </c>
      <c r="AW219" s="14" t="s">
        <v>35</v>
      </c>
      <c r="AX219" s="14" t="s">
        <v>74</v>
      </c>
      <c r="AY219" s="265" t="s">
        <v>204</v>
      </c>
    </row>
    <row r="220" s="13" customFormat="1">
      <c r="A220" s="13"/>
      <c r="B220" s="245"/>
      <c r="C220" s="246"/>
      <c r="D220" s="240" t="s">
        <v>217</v>
      </c>
      <c r="E220" s="247" t="s">
        <v>19</v>
      </c>
      <c r="F220" s="248" t="s">
        <v>2048</v>
      </c>
      <c r="G220" s="246"/>
      <c r="H220" s="247" t="s">
        <v>19</v>
      </c>
      <c r="I220" s="249"/>
      <c r="J220" s="246"/>
      <c r="K220" s="246"/>
      <c r="L220" s="250"/>
      <c r="M220" s="251"/>
      <c r="N220" s="252"/>
      <c r="O220" s="252"/>
      <c r="P220" s="252"/>
      <c r="Q220" s="252"/>
      <c r="R220" s="252"/>
      <c r="S220" s="252"/>
      <c r="T220" s="253"/>
      <c r="U220" s="13"/>
      <c r="V220" s="13"/>
      <c r="W220" s="13"/>
      <c r="X220" s="13"/>
      <c r="Y220" s="13"/>
      <c r="Z220" s="13"/>
      <c r="AA220" s="13"/>
      <c r="AB220" s="13"/>
      <c r="AC220" s="13"/>
      <c r="AD220" s="13"/>
      <c r="AE220" s="13"/>
      <c r="AT220" s="254" t="s">
        <v>217</v>
      </c>
      <c r="AU220" s="254" t="s">
        <v>83</v>
      </c>
      <c r="AV220" s="13" t="s">
        <v>81</v>
      </c>
      <c r="AW220" s="13" t="s">
        <v>35</v>
      </c>
      <c r="AX220" s="13" t="s">
        <v>74</v>
      </c>
      <c r="AY220" s="254" t="s">
        <v>204</v>
      </c>
    </row>
    <row r="221" s="14" customFormat="1">
      <c r="A221" s="14"/>
      <c r="B221" s="255"/>
      <c r="C221" s="256"/>
      <c r="D221" s="240" t="s">
        <v>217</v>
      </c>
      <c r="E221" s="257" t="s">
        <v>19</v>
      </c>
      <c r="F221" s="258" t="s">
        <v>2049</v>
      </c>
      <c r="G221" s="256"/>
      <c r="H221" s="259">
        <v>0.61599999999999999</v>
      </c>
      <c r="I221" s="260"/>
      <c r="J221" s="256"/>
      <c r="K221" s="256"/>
      <c r="L221" s="261"/>
      <c r="M221" s="262"/>
      <c r="N221" s="263"/>
      <c r="O221" s="263"/>
      <c r="P221" s="263"/>
      <c r="Q221" s="263"/>
      <c r="R221" s="263"/>
      <c r="S221" s="263"/>
      <c r="T221" s="264"/>
      <c r="U221" s="14"/>
      <c r="V221" s="14"/>
      <c r="W221" s="14"/>
      <c r="X221" s="14"/>
      <c r="Y221" s="14"/>
      <c r="Z221" s="14"/>
      <c r="AA221" s="14"/>
      <c r="AB221" s="14"/>
      <c r="AC221" s="14"/>
      <c r="AD221" s="14"/>
      <c r="AE221" s="14"/>
      <c r="AT221" s="265" t="s">
        <v>217</v>
      </c>
      <c r="AU221" s="265" t="s">
        <v>83</v>
      </c>
      <c r="AV221" s="14" t="s">
        <v>83</v>
      </c>
      <c r="AW221" s="14" t="s">
        <v>35</v>
      </c>
      <c r="AX221" s="14" t="s">
        <v>74</v>
      </c>
      <c r="AY221" s="265" t="s">
        <v>204</v>
      </c>
    </row>
    <row r="222" s="13" customFormat="1">
      <c r="A222" s="13"/>
      <c r="B222" s="245"/>
      <c r="C222" s="246"/>
      <c r="D222" s="240" t="s">
        <v>217</v>
      </c>
      <c r="E222" s="247" t="s">
        <v>19</v>
      </c>
      <c r="F222" s="248" t="s">
        <v>2050</v>
      </c>
      <c r="G222" s="246"/>
      <c r="H222" s="247" t="s">
        <v>19</v>
      </c>
      <c r="I222" s="249"/>
      <c r="J222" s="246"/>
      <c r="K222" s="246"/>
      <c r="L222" s="250"/>
      <c r="M222" s="251"/>
      <c r="N222" s="252"/>
      <c r="O222" s="252"/>
      <c r="P222" s="252"/>
      <c r="Q222" s="252"/>
      <c r="R222" s="252"/>
      <c r="S222" s="252"/>
      <c r="T222" s="253"/>
      <c r="U222" s="13"/>
      <c r="V222" s="13"/>
      <c r="W222" s="13"/>
      <c r="X222" s="13"/>
      <c r="Y222" s="13"/>
      <c r="Z222" s="13"/>
      <c r="AA222" s="13"/>
      <c r="AB222" s="13"/>
      <c r="AC222" s="13"/>
      <c r="AD222" s="13"/>
      <c r="AE222" s="13"/>
      <c r="AT222" s="254" t="s">
        <v>217</v>
      </c>
      <c r="AU222" s="254" t="s">
        <v>83</v>
      </c>
      <c r="AV222" s="13" t="s">
        <v>81</v>
      </c>
      <c r="AW222" s="13" t="s">
        <v>35</v>
      </c>
      <c r="AX222" s="13" t="s">
        <v>74</v>
      </c>
      <c r="AY222" s="254" t="s">
        <v>204</v>
      </c>
    </row>
    <row r="223" s="14" customFormat="1">
      <c r="A223" s="14"/>
      <c r="B223" s="255"/>
      <c r="C223" s="256"/>
      <c r="D223" s="240" t="s">
        <v>217</v>
      </c>
      <c r="E223" s="257" t="s">
        <v>19</v>
      </c>
      <c r="F223" s="258" t="s">
        <v>2051</v>
      </c>
      <c r="G223" s="256"/>
      <c r="H223" s="259">
        <v>1.272</v>
      </c>
      <c r="I223" s="260"/>
      <c r="J223" s="256"/>
      <c r="K223" s="256"/>
      <c r="L223" s="261"/>
      <c r="M223" s="262"/>
      <c r="N223" s="263"/>
      <c r="O223" s="263"/>
      <c r="P223" s="263"/>
      <c r="Q223" s="263"/>
      <c r="R223" s="263"/>
      <c r="S223" s="263"/>
      <c r="T223" s="264"/>
      <c r="U223" s="14"/>
      <c r="V223" s="14"/>
      <c r="W223" s="14"/>
      <c r="X223" s="14"/>
      <c r="Y223" s="14"/>
      <c r="Z223" s="14"/>
      <c r="AA223" s="14"/>
      <c r="AB223" s="14"/>
      <c r="AC223" s="14"/>
      <c r="AD223" s="14"/>
      <c r="AE223" s="14"/>
      <c r="AT223" s="265" t="s">
        <v>217</v>
      </c>
      <c r="AU223" s="265" t="s">
        <v>83</v>
      </c>
      <c r="AV223" s="14" t="s">
        <v>83</v>
      </c>
      <c r="AW223" s="14" t="s">
        <v>35</v>
      </c>
      <c r="AX223" s="14" t="s">
        <v>74</v>
      </c>
      <c r="AY223" s="265" t="s">
        <v>204</v>
      </c>
    </row>
    <row r="224" s="15" customFormat="1">
      <c r="A224" s="15"/>
      <c r="B224" s="266"/>
      <c r="C224" s="267"/>
      <c r="D224" s="240" t="s">
        <v>217</v>
      </c>
      <c r="E224" s="268" t="s">
        <v>19</v>
      </c>
      <c r="F224" s="269" t="s">
        <v>268</v>
      </c>
      <c r="G224" s="267"/>
      <c r="H224" s="270">
        <v>4.7380000000000004</v>
      </c>
      <c r="I224" s="271"/>
      <c r="J224" s="267"/>
      <c r="K224" s="267"/>
      <c r="L224" s="272"/>
      <c r="M224" s="273"/>
      <c r="N224" s="274"/>
      <c r="O224" s="274"/>
      <c r="P224" s="274"/>
      <c r="Q224" s="274"/>
      <c r="R224" s="274"/>
      <c r="S224" s="274"/>
      <c r="T224" s="275"/>
      <c r="U224" s="15"/>
      <c r="V224" s="15"/>
      <c r="W224" s="15"/>
      <c r="X224" s="15"/>
      <c r="Y224" s="15"/>
      <c r="Z224" s="15"/>
      <c r="AA224" s="15"/>
      <c r="AB224" s="15"/>
      <c r="AC224" s="15"/>
      <c r="AD224" s="15"/>
      <c r="AE224" s="15"/>
      <c r="AT224" s="276" t="s">
        <v>217</v>
      </c>
      <c r="AU224" s="276" t="s">
        <v>83</v>
      </c>
      <c r="AV224" s="15" t="s">
        <v>104</v>
      </c>
      <c r="AW224" s="15" t="s">
        <v>35</v>
      </c>
      <c r="AX224" s="15" t="s">
        <v>81</v>
      </c>
      <c r="AY224" s="276" t="s">
        <v>204</v>
      </c>
    </row>
    <row r="225" s="2" customFormat="1" ht="16.5" customHeight="1">
      <c r="A225" s="38"/>
      <c r="B225" s="39"/>
      <c r="C225" s="227" t="s">
        <v>359</v>
      </c>
      <c r="D225" s="227" t="s">
        <v>207</v>
      </c>
      <c r="E225" s="228" t="s">
        <v>2052</v>
      </c>
      <c r="F225" s="229" t="s">
        <v>2053</v>
      </c>
      <c r="G225" s="230" t="s">
        <v>525</v>
      </c>
      <c r="H225" s="231">
        <v>16.859999999999999</v>
      </c>
      <c r="I225" s="232"/>
      <c r="J225" s="233">
        <f>ROUND(I225*H225,2)</f>
        <v>0</v>
      </c>
      <c r="K225" s="229" t="s">
        <v>1006</v>
      </c>
      <c r="L225" s="44"/>
      <c r="M225" s="234" t="s">
        <v>19</v>
      </c>
      <c r="N225" s="235" t="s">
        <v>45</v>
      </c>
      <c r="O225" s="84"/>
      <c r="P225" s="236">
        <f>O225*H225</f>
        <v>0</v>
      </c>
      <c r="Q225" s="236">
        <v>0.0014357</v>
      </c>
      <c r="R225" s="236">
        <f>Q225*H225</f>
        <v>0.024205902000000001</v>
      </c>
      <c r="S225" s="236">
        <v>0</v>
      </c>
      <c r="T225" s="237">
        <f>S225*H225</f>
        <v>0</v>
      </c>
      <c r="U225" s="38"/>
      <c r="V225" s="38"/>
      <c r="W225" s="38"/>
      <c r="X225" s="38"/>
      <c r="Y225" s="38"/>
      <c r="Z225" s="38"/>
      <c r="AA225" s="38"/>
      <c r="AB225" s="38"/>
      <c r="AC225" s="38"/>
      <c r="AD225" s="38"/>
      <c r="AE225" s="38"/>
      <c r="AR225" s="238" t="s">
        <v>104</v>
      </c>
      <c r="AT225" s="238" t="s">
        <v>207</v>
      </c>
      <c r="AU225" s="238" t="s">
        <v>83</v>
      </c>
      <c r="AY225" s="17" t="s">
        <v>204</v>
      </c>
      <c r="BE225" s="239">
        <f>IF(N225="základní",J225,0)</f>
        <v>0</v>
      </c>
      <c r="BF225" s="239">
        <f>IF(N225="snížená",J225,0)</f>
        <v>0</v>
      </c>
      <c r="BG225" s="239">
        <f>IF(N225="zákl. přenesená",J225,0)</f>
        <v>0</v>
      </c>
      <c r="BH225" s="239">
        <f>IF(N225="sníž. přenesená",J225,0)</f>
        <v>0</v>
      </c>
      <c r="BI225" s="239">
        <f>IF(N225="nulová",J225,0)</f>
        <v>0</v>
      </c>
      <c r="BJ225" s="17" t="s">
        <v>81</v>
      </c>
      <c r="BK225" s="239">
        <f>ROUND(I225*H225,2)</f>
        <v>0</v>
      </c>
      <c r="BL225" s="17" t="s">
        <v>104</v>
      </c>
      <c r="BM225" s="238" t="s">
        <v>2054</v>
      </c>
    </row>
    <row r="226" s="2" customFormat="1">
      <c r="A226" s="38"/>
      <c r="B226" s="39"/>
      <c r="C226" s="40"/>
      <c r="D226" s="240" t="s">
        <v>213</v>
      </c>
      <c r="E226" s="40"/>
      <c r="F226" s="241" t="s">
        <v>2055</v>
      </c>
      <c r="G226" s="40"/>
      <c r="H226" s="40"/>
      <c r="I226" s="147"/>
      <c r="J226" s="40"/>
      <c r="K226" s="40"/>
      <c r="L226" s="44"/>
      <c r="M226" s="242"/>
      <c r="N226" s="243"/>
      <c r="O226" s="84"/>
      <c r="P226" s="84"/>
      <c r="Q226" s="84"/>
      <c r="R226" s="84"/>
      <c r="S226" s="84"/>
      <c r="T226" s="85"/>
      <c r="U226" s="38"/>
      <c r="V226" s="38"/>
      <c r="W226" s="38"/>
      <c r="X226" s="38"/>
      <c r="Y226" s="38"/>
      <c r="Z226" s="38"/>
      <c r="AA226" s="38"/>
      <c r="AB226" s="38"/>
      <c r="AC226" s="38"/>
      <c r="AD226" s="38"/>
      <c r="AE226" s="38"/>
      <c r="AT226" s="17" t="s">
        <v>213</v>
      </c>
      <c r="AU226" s="17" t="s">
        <v>83</v>
      </c>
    </row>
    <row r="227" s="2" customFormat="1">
      <c r="A227" s="38"/>
      <c r="B227" s="39"/>
      <c r="C227" s="40"/>
      <c r="D227" s="240" t="s">
        <v>215</v>
      </c>
      <c r="E227" s="40"/>
      <c r="F227" s="244" t="s">
        <v>2034</v>
      </c>
      <c r="G227" s="40"/>
      <c r="H227" s="40"/>
      <c r="I227" s="147"/>
      <c r="J227" s="40"/>
      <c r="K227" s="40"/>
      <c r="L227" s="44"/>
      <c r="M227" s="242"/>
      <c r="N227" s="243"/>
      <c r="O227" s="84"/>
      <c r="P227" s="84"/>
      <c r="Q227" s="84"/>
      <c r="R227" s="84"/>
      <c r="S227" s="84"/>
      <c r="T227" s="85"/>
      <c r="U227" s="38"/>
      <c r="V227" s="38"/>
      <c r="W227" s="38"/>
      <c r="X227" s="38"/>
      <c r="Y227" s="38"/>
      <c r="Z227" s="38"/>
      <c r="AA227" s="38"/>
      <c r="AB227" s="38"/>
      <c r="AC227" s="38"/>
      <c r="AD227" s="38"/>
      <c r="AE227" s="38"/>
      <c r="AT227" s="17" t="s">
        <v>215</v>
      </c>
      <c r="AU227" s="17" t="s">
        <v>83</v>
      </c>
    </row>
    <row r="228" s="13" customFormat="1">
      <c r="A228" s="13"/>
      <c r="B228" s="245"/>
      <c r="C228" s="246"/>
      <c r="D228" s="240" t="s">
        <v>217</v>
      </c>
      <c r="E228" s="247" t="s">
        <v>19</v>
      </c>
      <c r="F228" s="248" t="s">
        <v>2056</v>
      </c>
      <c r="G228" s="246"/>
      <c r="H228" s="247" t="s">
        <v>19</v>
      </c>
      <c r="I228" s="249"/>
      <c r="J228" s="246"/>
      <c r="K228" s="246"/>
      <c r="L228" s="250"/>
      <c r="M228" s="251"/>
      <c r="N228" s="252"/>
      <c r="O228" s="252"/>
      <c r="P228" s="252"/>
      <c r="Q228" s="252"/>
      <c r="R228" s="252"/>
      <c r="S228" s="252"/>
      <c r="T228" s="253"/>
      <c r="U228" s="13"/>
      <c r="V228" s="13"/>
      <c r="W228" s="13"/>
      <c r="X228" s="13"/>
      <c r="Y228" s="13"/>
      <c r="Z228" s="13"/>
      <c r="AA228" s="13"/>
      <c r="AB228" s="13"/>
      <c r="AC228" s="13"/>
      <c r="AD228" s="13"/>
      <c r="AE228" s="13"/>
      <c r="AT228" s="254" t="s">
        <v>217</v>
      </c>
      <c r="AU228" s="254" t="s">
        <v>83</v>
      </c>
      <c r="AV228" s="13" t="s">
        <v>81</v>
      </c>
      <c r="AW228" s="13" t="s">
        <v>35</v>
      </c>
      <c r="AX228" s="13" t="s">
        <v>74</v>
      </c>
      <c r="AY228" s="254" t="s">
        <v>204</v>
      </c>
    </row>
    <row r="229" s="14" customFormat="1">
      <c r="A229" s="14"/>
      <c r="B229" s="255"/>
      <c r="C229" s="256"/>
      <c r="D229" s="240" t="s">
        <v>217</v>
      </c>
      <c r="E229" s="257" t="s">
        <v>19</v>
      </c>
      <c r="F229" s="258" t="s">
        <v>2057</v>
      </c>
      <c r="G229" s="256"/>
      <c r="H229" s="259">
        <v>4.5599999999999996</v>
      </c>
      <c r="I229" s="260"/>
      <c r="J229" s="256"/>
      <c r="K229" s="256"/>
      <c r="L229" s="261"/>
      <c r="M229" s="262"/>
      <c r="N229" s="263"/>
      <c r="O229" s="263"/>
      <c r="P229" s="263"/>
      <c r="Q229" s="263"/>
      <c r="R229" s="263"/>
      <c r="S229" s="263"/>
      <c r="T229" s="264"/>
      <c r="U229" s="14"/>
      <c r="V229" s="14"/>
      <c r="W229" s="14"/>
      <c r="X229" s="14"/>
      <c r="Y229" s="14"/>
      <c r="Z229" s="14"/>
      <c r="AA229" s="14"/>
      <c r="AB229" s="14"/>
      <c r="AC229" s="14"/>
      <c r="AD229" s="14"/>
      <c r="AE229" s="14"/>
      <c r="AT229" s="265" t="s">
        <v>217</v>
      </c>
      <c r="AU229" s="265" t="s">
        <v>83</v>
      </c>
      <c r="AV229" s="14" t="s">
        <v>83</v>
      </c>
      <c r="AW229" s="14" t="s">
        <v>35</v>
      </c>
      <c r="AX229" s="14" t="s">
        <v>74</v>
      </c>
      <c r="AY229" s="265" t="s">
        <v>204</v>
      </c>
    </row>
    <row r="230" s="14" customFormat="1">
      <c r="A230" s="14"/>
      <c r="B230" s="255"/>
      <c r="C230" s="256"/>
      <c r="D230" s="240" t="s">
        <v>217</v>
      </c>
      <c r="E230" s="257" t="s">
        <v>19</v>
      </c>
      <c r="F230" s="258" t="s">
        <v>2058</v>
      </c>
      <c r="G230" s="256"/>
      <c r="H230" s="259">
        <v>1.5</v>
      </c>
      <c r="I230" s="260"/>
      <c r="J230" s="256"/>
      <c r="K230" s="256"/>
      <c r="L230" s="261"/>
      <c r="M230" s="262"/>
      <c r="N230" s="263"/>
      <c r="O230" s="263"/>
      <c r="P230" s="263"/>
      <c r="Q230" s="263"/>
      <c r="R230" s="263"/>
      <c r="S230" s="263"/>
      <c r="T230" s="264"/>
      <c r="U230" s="14"/>
      <c r="V230" s="14"/>
      <c r="W230" s="14"/>
      <c r="X230" s="14"/>
      <c r="Y230" s="14"/>
      <c r="Z230" s="14"/>
      <c r="AA230" s="14"/>
      <c r="AB230" s="14"/>
      <c r="AC230" s="14"/>
      <c r="AD230" s="14"/>
      <c r="AE230" s="14"/>
      <c r="AT230" s="265" t="s">
        <v>217</v>
      </c>
      <c r="AU230" s="265" t="s">
        <v>83</v>
      </c>
      <c r="AV230" s="14" t="s">
        <v>83</v>
      </c>
      <c r="AW230" s="14" t="s">
        <v>35</v>
      </c>
      <c r="AX230" s="14" t="s">
        <v>74</v>
      </c>
      <c r="AY230" s="265" t="s">
        <v>204</v>
      </c>
    </row>
    <row r="231" s="13" customFormat="1">
      <c r="A231" s="13"/>
      <c r="B231" s="245"/>
      <c r="C231" s="246"/>
      <c r="D231" s="240" t="s">
        <v>217</v>
      </c>
      <c r="E231" s="247" t="s">
        <v>19</v>
      </c>
      <c r="F231" s="248" t="s">
        <v>2059</v>
      </c>
      <c r="G231" s="246"/>
      <c r="H231" s="247" t="s">
        <v>19</v>
      </c>
      <c r="I231" s="249"/>
      <c r="J231" s="246"/>
      <c r="K231" s="246"/>
      <c r="L231" s="250"/>
      <c r="M231" s="251"/>
      <c r="N231" s="252"/>
      <c r="O231" s="252"/>
      <c r="P231" s="252"/>
      <c r="Q231" s="252"/>
      <c r="R231" s="252"/>
      <c r="S231" s="252"/>
      <c r="T231" s="253"/>
      <c r="U231" s="13"/>
      <c r="V231" s="13"/>
      <c r="W231" s="13"/>
      <c r="X231" s="13"/>
      <c r="Y231" s="13"/>
      <c r="Z231" s="13"/>
      <c r="AA231" s="13"/>
      <c r="AB231" s="13"/>
      <c r="AC231" s="13"/>
      <c r="AD231" s="13"/>
      <c r="AE231" s="13"/>
      <c r="AT231" s="254" t="s">
        <v>217</v>
      </c>
      <c r="AU231" s="254" t="s">
        <v>83</v>
      </c>
      <c r="AV231" s="13" t="s">
        <v>81</v>
      </c>
      <c r="AW231" s="13" t="s">
        <v>35</v>
      </c>
      <c r="AX231" s="13" t="s">
        <v>74</v>
      </c>
      <c r="AY231" s="254" t="s">
        <v>204</v>
      </c>
    </row>
    <row r="232" s="14" customFormat="1">
      <c r="A232" s="14"/>
      <c r="B232" s="255"/>
      <c r="C232" s="256"/>
      <c r="D232" s="240" t="s">
        <v>217</v>
      </c>
      <c r="E232" s="257" t="s">
        <v>19</v>
      </c>
      <c r="F232" s="258" t="s">
        <v>2060</v>
      </c>
      <c r="G232" s="256"/>
      <c r="H232" s="259">
        <v>3.0800000000000001</v>
      </c>
      <c r="I232" s="260"/>
      <c r="J232" s="256"/>
      <c r="K232" s="256"/>
      <c r="L232" s="261"/>
      <c r="M232" s="262"/>
      <c r="N232" s="263"/>
      <c r="O232" s="263"/>
      <c r="P232" s="263"/>
      <c r="Q232" s="263"/>
      <c r="R232" s="263"/>
      <c r="S232" s="263"/>
      <c r="T232" s="264"/>
      <c r="U232" s="14"/>
      <c r="V232" s="14"/>
      <c r="W232" s="14"/>
      <c r="X232" s="14"/>
      <c r="Y232" s="14"/>
      <c r="Z232" s="14"/>
      <c r="AA232" s="14"/>
      <c r="AB232" s="14"/>
      <c r="AC232" s="14"/>
      <c r="AD232" s="14"/>
      <c r="AE232" s="14"/>
      <c r="AT232" s="265" t="s">
        <v>217</v>
      </c>
      <c r="AU232" s="265" t="s">
        <v>83</v>
      </c>
      <c r="AV232" s="14" t="s">
        <v>83</v>
      </c>
      <c r="AW232" s="14" t="s">
        <v>35</v>
      </c>
      <c r="AX232" s="14" t="s">
        <v>74</v>
      </c>
      <c r="AY232" s="265" t="s">
        <v>204</v>
      </c>
    </row>
    <row r="233" s="14" customFormat="1">
      <c r="A233" s="14"/>
      <c r="B233" s="255"/>
      <c r="C233" s="256"/>
      <c r="D233" s="240" t="s">
        <v>217</v>
      </c>
      <c r="E233" s="257" t="s">
        <v>19</v>
      </c>
      <c r="F233" s="258" t="s">
        <v>2061</v>
      </c>
      <c r="G233" s="256"/>
      <c r="H233" s="259">
        <v>6.3600000000000003</v>
      </c>
      <c r="I233" s="260"/>
      <c r="J233" s="256"/>
      <c r="K233" s="256"/>
      <c r="L233" s="261"/>
      <c r="M233" s="262"/>
      <c r="N233" s="263"/>
      <c r="O233" s="263"/>
      <c r="P233" s="263"/>
      <c r="Q233" s="263"/>
      <c r="R233" s="263"/>
      <c r="S233" s="263"/>
      <c r="T233" s="264"/>
      <c r="U233" s="14"/>
      <c r="V233" s="14"/>
      <c r="W233" s="14"/>
      <c r="X233" s="14"/>
      <c r="Y233" s="14"/>
      <c r="Z233" s="14"/>
      <c r="AA233" s="14"/>
      <c r="AB233" s="14"/>
      <c r="AC233" s="14"/>
      <c r="AD233" s="14"/>
      <c r="AE233" s="14"/>
      <c r="AT233" s="265" t="s">
        <v>217</v>
      </c>
      <c r="AU233" s="265" t="s">
        <v>83</v>
      </c>
      <c r="AV233" s="14" t="s">
        <v>83</v>
      </c>
      <c r="AW233" s="14" t="s">
        <v>35</v>
      </c>
      <c r="AX233" s="14" t="s">
        <v>74</v>
      </c>
      <c r="AY233" s="265" t="s">
        <v>204</v>
      </c>
    </row>
    <row r="234" s="14" customFormat="1">
      <c r="A234" s="14"/>
      <c r="B234" s="255"/>
      <c r="C234" s="256"/>
      <c r="D234" s="240" t="s">
        <v>217</v>
      </c>
      <c r="E234" s="257" t="s">
        <v>19</v>
      </c>
      <c r="F234" s="258" t="s">
        <v>2062</v>
      </c>
      <c r="G234" s="256"/>
      <c r="H234" s="259">
        <v>0.56000000000000005</v>
      </c>
      <c r="I234" s="260"/>
      <c r="J234" s="256"/>
      <c r="K234" s="256"/>
      <c r="L234" s="261"/>
      <c r="M234" s="262"/>
      <c r="N234" s="263"/>
      <c r="O234" s="263"/>
      <c r="P234" s="263"/>
      <c r="Q234" s="263"/>
      <c r="R234" s="263"/>
      <c r="S234" s="263"/>
      <c r="T234" s="264"/>
      <c r="U234" s="14"/>
      <c r="V234" s="14"/>
      <c r="W234" s="14"/>
      <c r="X234" s="14"/>
      <c r="Y234" s="14"/>
      <c r="Z234" s="14"/>
      <c r="AA234" s="14"/>
      <c r="AB234" s="14"/>
      <c r="AC234" s="14"/>
      <c r="AD234" s="14"/>
      <c r="AE234" s="14"/>
      <c r="AT234" s="265" t="s">
        <v>217</v>
      </c>
      <c r="AU234" s="265" t="s">
        <v>83</v>
      </c>
      <c r="AV234" s="14" t="s">
        <v>83</v>
      </c>
      <c r="AW234" s="14" t="s">
        <v>35</v>
      </c>
      <c r="AX234" s="14" t="s">
        <v>74</v>
      </c>
      <c r="AY234" s="265" t="s">
        <v>204</v>
      </c>
    </row>
    <row r="235" s="14" customFormat="1">
      <c r="A235" s="14"/>
      <c r="B235" s="255"/>
      <c r="C235" s="256"/>
      <c r="D235" s="240" t="s">
        <v>217</v>
      </c>
      <c r="E235" s="257" t="s">
        <v>19</v>
      </c>
      <c r="F235" s="258" t="s">
        <v>2063</v>
      </c>
      <c r="G235" s="256"/>
      <c r="H235" s="259">
        <v>0.80000000000000004</v>
      </c>
      <c r="I235" s="260"/>
      <c r="J235" s="256"/>
      <c r="K235" s="256"/>
      <c r="L235" s="261"/>
      <c r="M235" s="262"/>
      <c r="N235" s="263"/>
      <c r="O235" s="263"/>
      <c r="P235" s="263"/>
      <c r="Q235" s="263"/>
      <c r="R235" s="263"/>
      <c r="S235" s="263"/>
      <c r="T235" s="264"/>
      <c r="U235" s="14"/>
      <c r="V235" s="14"/>
      <c r="W235" s="14"/>
      <c r="X235" s="14"/>
      <c r="Y235" s="14"/>
      <c r="Z235" s="14"/>
      <c r="AA235" s="14"/>
      <c r="AB235" s="14"/>
      <c r="AC235" s="14"/>
      <c r="AD235" s="14"/>
      <c r="AE235" s="14"/>
      <c r="AT235" s="265" t="s">
        <v>217</v>
      </c>
      <c r="AU235" s="265" t="s">
        <v>83</v>
      </c>
      <c r="AV235" s="14" t="s">
        <v>83</v>
      </c>
      <c r="AW235" s="14" t="s">
        <v>35</v>
      </c>
      <c r="AX235" s="14" t="s">
        <v>74</v>
      </c>
      <c r="AY235" s="265" t="s">
        <v>204</v>
      </c>
    </row>
    <row r="236" s="15" customFormat="1">
      <c r="A236" s="15"/>
      <c r="B236" s="266"/>
      <c r="C236" s="267"/>
      <c r="D236" s="240" t="s">
        <v>217</v>
      </c>
      <c r="E236" s="268" t="s">
        <v>19</v>
      </c>
      <c r="F236" s="269" t="s">
        <v>268</v>
      </c>
      <c r="G236" s="267"/>
      <c r="H236" s="270">
        <v>16.859999999999999</v>
      </c>
      <c r="I236" s="271"/>
      <c r="J236" s="267"/>
      <c r="K236" s="267"/>
      <c r="L236" s="272"/>
      <c r="M236" s="273"/>
      <c r="N236" s="274"/>
      <c r="O236" s="274"/>
      <c r="P236" s="274"/>
      <c r="Q236" s="274"/>
      <c r="R236" s="274"/>
      <c r="S236" s="274"/>
      <c r="T236" s="275"/>
      <c r="U236" s="15"/>
      <c r="V236" s="15"/>
      <c r="W236" s="15"/>
      <c r="X236" s="15"/>
      <c r="Y236" s="15"/>
      <c r="Z236" s="15"/>
      <c r="AA236" s="15"/>
      <c r="AB236" s="15"/>
      <c r="AC236" s="15"/>
      <c r="AD236" s="15"/>
      <c r="AE236" s="15"/>
      <c r="AT236" s="276" t="s">
        <v>217</v>
      </c>
      <c r="AU236" s="276" t="s">
        <v>83</v>
      </c>
      <c r="AV236" s="15" t="s">
        <v>104</v>
      </c>
      <c r="AW236" s="15" t="s">
        <v>35</v>
      </c>
      <c r="AX236" s="15" t="s">
        <v>81</v>
      </c>
      <c r="AY236" s="276" t="s">
        <v>204</v>
      </c>
    </row>
    <row r="237" s="2" customFormat="1" ht="16.5" customHeight="1">
      <c r="A237" s="38"/>
      <c r="B237" s="39"/>
      <c r="C237" s="227" t="s">
        <v>364</v>
      </c>
      <c r="D237" s="227" t="s">
        <v>207</v>
      </c>
      <c r="E237" s="228" t="s">
        <v>2064</v>
      </c>
      <c r="F237" s="229" t="s">
        <v>2065</v>
      </c>
      <c r="G237" s="230" t="s">
        <v>525</v>
      </c>
      <c r="H237" s="231">
        <v>16.859999999999999</v>
      </c>
      <c r="I237" s="232"/>
      <c r="J237" s="233">
        <f>ROUND(I237*H237,2)</f>
        <v>0</v>
      </c>
      <c r="K237" s="229" t="s">
        <v>1006</v>
      </c>
      <c r="L237" s="44"/>
      <c r="M237" s="234" t="s">
        <v>19</v>
      </c>
      <c r="N237" s="235" t="s">
        <v>45</v>
      </c>
      <c r="O237" s="84"/>
      <c r="P237" s="236">
        <f>O237*H237</f>
        <v>0</v>
      </c>
      <c r="Q237" s="236">
        <v>3.6000000000000001E-05</v>
      </c>
      <c r="R237" s="236">
        <f>Q237*H237</f>
        <v>0.00060696000000000003</v>
      </c>
      <c r="S237" s="236">
        <v>0</v>
      </c>
      <c r="T237" s="237">
        <f>S237*H237</f>
        <v>0</v>
      </c>
      <c r="U237" s="38"/>
      <c r="V237" s="38"/>
      <c r="W237" s="38"/>
      <c r="X237" s="38"/>
      <c r="Y237" s="38"/>
      <c r="Z237" s="38"/>
      <c r="AA237" s="38"/>
      <c r="AB237" s="38"/>
      <c r="AC237" s="38"/>
      <c r="AD237" s="38"/>
      <c r="AE237" s="38"/>
      <c r="AR237" s="238" t="s">
        <v>104</v>
      </c>
      <c r="AT237" s="238" t="s">
        <v>207</v>
      </c>
      <c r="AU237" s="238" t="s">
        <v>83</v>
      </c>
      <c r="AY237" s="17" t="s">
        <v>204</v>
      </c>
      <c r="BE237" s="239">
        <f>IF(N237="základní",J237,0)</f>
        <v>0</v>
      </c>
      <c r="BF237" s="239">
        <f>IF(N237="snížená",J237,0)</f>
        <v>0</v>
      </c>
      <c r="BG237" s="239">
        <f>IF(N237="zákl. přenesená",J237,0)</f>
        <v>0</v>
      </c>
      <c r="BH237" s="239">
        <f>IF(N237="sníž. přenesená",J237,0)</f>
        <v>0</v>
      </c>
      <c r="BI237" s="239">
        <f>IF(N237="nulová",J237,0)</f>
        <v>0</v>
      </c>
      <c r="BJ237" s="17" t="s">
        <v>81</v>
      </c>
      <c r="BK237" s="239">
        <f>ROUND(I237*H237,2)</f>
        <v>0</v>
      </c>
      <c r="BL237" s="17" t="s">
        <v>104</v>
      </c>
      <c r="BM237" s="238" t="s">
        <v>2066</v>
      </c>
    </row>
    <row r="238" s="2" customFormat="1">
      <c r="A238" s="38"/>
      <c r="B238" s="39"/>
      <c r="C238" s="40"/>
      <c r="D238" s="240" t="s">
        <v>213</v>
      </c>
      <c r="E238" s="40"/>
      <c r="F238" s="241" t="s">
        <v>2067</v>
      </c>
      <c r="G238" s="40"/>
      <c r="H238" s="40"/>
      <c r="I238" s="147"/>
      <c r="J238" s="40"/>
      <c r="K238" s="40"/>
      <c r="L238" s="44"/>
      <c r="M238" s="242"/>
      <c r="N238" s="243"/>
      <c r="O238" s="84"/>
      <c r="P238" s="84"/>
      <c r="Q238" s="84"/>
      <c r="R238" s="84"/>
      <c r="S238" s="84"/>
      <c r="T238" s="85"/>
      <c r="U238" s="38"/>
      <c r="V238" s="38"/>
      <c r="W238" s="38"/>
      <c r="X238" s="38"/>
      <c r="Y238" s="38"/>
      <c r="Z238" s="38"/>
      <c r="AA238" s="38"/>
      <c r="AB238" s="38"/>
      <c r="AC238" s="38"/>
      <c r="AD238" s="38"/>
      <c r="AE238" s="38"/>
      <c r="AT238" s="17" t="s">
        <v>213</v>
      </c>
      <c r="AU238" s="17" t="s">
        <v>83</v>
      </c>
    </row>
    <row r="239" s="2" customFormat="1">
      <c r="A239" s="38"/>
      <c r="B239" s="39"/>
      <c r="C239" s="40"/>
      <c r="D239" s="240" t="s">
        <v>215</v>
      </c>
      <c r="E239" s="40"/>
      <c r="F239" s="244" t="s">
        <v>2034</v>
      </c>
      <c r="G239" s="40"/>
      <c r="H239" s="40"/>
      <c r="I239" s="147"/>
      <c r="J239" s="40"/>
      <c r="K239" s="40"/>
      <c r="L239" s="44"/>
      <c r="M239" s="242"/>
      <c r="N239" s="243"/>
      <c r="O239" s="84"/>
      <c r="P239" s="84"/>
      <c r="Q239" s="84"/>
      <c r="R239" s="84"/>
      <c r="S239" s="84"/>
      <c r="T239" s="85"/>
      <c r="U239" s="38"/>
      <c r="V239" s="38"/>
      <c r="W239" s="38"/>
      <c r="X239" s="38"/>
      <c r="Y239" s="38"/>
      <c r="Z239" s="38"/>
      <c r="AA239" s="38"/>
      <c r="AB239" s="38"/>
      <c r="AC239" s="38"/>
      <c r="AD239" s="38"/>
      <c r="AE239" s="38"/>
      <c r="AT239" s="17" t="s">
        <v>215</v>
      </c>
      <c r="AU239" s="17" t="s">
        <v>83</v>
      </c>
    </row>
    <row r="240" s="12" customFormat="1" ht="22.8" customHeight="1">
      <c r="A240" s="12"/>
      <c r="B240" s="211"/>
      <c r="C240" s="212"/>
      <c r="D240" s="213" t="s">
        <v>73</v>
      </c>
      <c r="E240" s="225" t="s">
        <v>94</v>
      </c>
      <c r="F240" s="225" t="s">
        <v>1132</v>
      </c>
      <c r="G240" s="212"/>
      <c r="H240" s="212"/>
      <c r="I240" s="215"/>
      <c r="J240" s="226">
        <f>BK240</f>
        <v>0</v>
      </c>
      <c r="K240" s="212"/>
      <c r="L240" s="217"/>
      <c r="M240" s="218"/>
      <c r="N240" s="219"/>
      <c r="O240" s="219"/>
      <c r="P240" s="220">
        <f>SUM(P241:P287)</f>
        <v>0</v>
      </c>
      <c r="Q240" s="219"/>
      <c r="R240" s="220">
        <f>SUM(R241:R287)</f>
        <v>0.56597501130000005</v>
      </c>
      <c r="S240" s="219"/>
      <c r="T240" s="221">
        <f>SUM(T241:T287)</f>
        <v>0</v>
      </c>
      <c r="U240" s="12"/>
      <c r="V240" s="12"/>
      <c r="W240" s="12"/>
      <c r="X240" s="12"/>
      <c r="Y240" s="12"/>
      <c r="Z240" s="12"/>
      <c r="AA240" s="12"/>
      <c r="AB240" s="12"/>
      <c r="AC240" s="12"/>
      <c r="AD240" s="12"/>
      <c r="AE240" s="12"/>
      <c r="AR240" s="222" t="s">
        <v>81</v>
      </c>
      <c r="AT240" s="223" t="s">
        <v>73</v>
      </c>
      <c r="AU240" s="223" t="s">
        <v>81</v>
      </c>
      <c r="AY240" s="222" t="s">
        <v>204</v>
      </c>
      <c r="BK240" s="224">
        <f>SUM(BK241:BK287)</f>
        <v>0</v>
      </c>
    </row>
    <row r="241" s="2" customFormat="1" ht="16.5" customHeight="1">
      <c r="A241" s="38"/>
      <c r="B241" s="39"/>
      <c r="C241" s="227" t="s">
        <v>368</v>
      </c>
      <c r="D241" s="227" t="s">
        <v>207</v>
      </c>
      <c r="E241" s="228" t="s">
        <v>1133</v>
      </c>
      <c r="F241" s="229" t="s">
        <v>1134</v>
      </c>
      <c r="G241" s="230" t="s">
        <v>261</v>
      </c>
      <c r="H241" s="231">
        <v>0.72199999999999998</v>
      </c>
      <c r="I241" s="232"/>
      <c r="J241" s="233">
        <f>ROUND(I241*H241,2)</f>
        <v>0</v>
      </c>
      <c r="K241" s="229" t="s">
        <v>1006</v>
      </c>
      <c r="L241" s="44"/>
      <c r="M241" s="234" t="s">
        <v>19</v>
      </c>
      <c r="N241" s="235" t="s">
        <v>45</v>
      </c>
      <c r="O241" s="84"/>
      <c r="P241" s="236">
        <f>O241*H241</f>
        <v>0</v>
      </c>
      <c r="Q241" s="236">
        <v>0</v>
      </c>
      <c r="R241" s="236">
        <f>Q241*H241</f>
        <v>0</v>
      </c>
      <c r="S241" s="236">
        <v>0</v>
      </c>
      <c r="T241" s="237">
        <f>S241*H241</f>
        <v>0</v>
      </c>
      <c r="U241" s="38"/>
      <c r="V241" s="38"/>
      <c r="W241" s="38"/>
      <c r="X241" s="38"/>
      <c r="Y241" s="38"/>
      <c r="Z241" s="38"/>
      <c r="AA241" s="38"/>
      <c r="AB241" s="38"/>
      <c r="AC241" s="38"/>
      <c r="AD241" s="38"/>
      <c r="AE241" s="38"/>
      <c r="AR241" s="238" t="s">
        <v>104</v>
      </c>
      <c r="AT241" s="238" t="s">
        <v>207</v>
      </c>
      <c r="AU241" s="238" t="s">
        <v>83</v>
      </c>
      <c r="AY241" s="17" t="s">
        <v>204</v>
      </c>
      <c r="BE241" s="239">
        <f>IF(N241="základní",J241,0)</f>
        <v>0</v>
      </c>
      <c r="BF241" s="239">
        <f>IF(N241="snížená",J241,0)</f>
        <v>0</v>
      </c>
      <c r="BG241" s="239">
        <f>IF(N241="zákl. přenesená",J241,0)</f>
        <v>0</v>
      </c>
      <c r="BH241" s="239">
        <f>IF(N241="sníž. přenesená",J241,0)</f>
        <v>0</v>
      </c>
      <c r="BI241" s="239">
        <f>IF(N241="nulová",J241,0)</f>
        <v>0</v>
      </c>
      <c r="BJ241" s="17" t="s">
        <v>81</v>
      </c>
      <c r="BK241" s="239">
        <f>ROUND(I241*H241,2)</f>
        <v>0</v>
      </c>
      <c r="BL241" s="17" t="s">
        <v>104</v>
      </c>
      <c r="BM241" s="238" t="s">
        <v>2068</v>
      </c>
    </row>
    <row r="242" s="2" customFormat="1">
      <c r="A242" s="38"/>
      <c r="B242" s="39"/>
      <c r="C242" s="40"/>
      <c r="D242" s="240" t="s">
        <v>213</v>
      </c>
      <c r="E242" s="40"/>
      <c r="F242" s="241" t="s">
        <v>1136</v>
      </c>
      <c r="G242" s="40"/>
      <c r="H242" s="40"/>
      <c r="I242" s="147"/>
      <c r="J242" s="40"/>
      <c r="K242" s="40"/>
      <c r="L242" s="44"/>
      <c r="M242" s="242"/>
      <c r="N242" s="243"/>
      <c r="O242" s="84"/>
      <c r="P242" s="84"/>
      <c r="Q242" s="84"/>
      <c r="R242" s="84"/>
      <c r="S242" s="84"/>
      <c r="T242" s="85"/>
      <c r="U242" s="38"/>
      <c r="V242" s="38"/>
      <c r="W242" s="38"/>
      <c r="X242" s="38"/>
      <c r="Y242" s="38"/>
      <c r="Z242" s="38"/>
      <c r="AA242" s="38"/>
      <c r="AB242" s="38"/>
      <c r="AC242" s="38"/>
      <c r="AD242" s="38"/>
      <c r="AE242" s="38"/>
      <c r="AT242" s="17" t="s">
        <v>213</v>
      </c>
      <c r="AU242" s="17" t="s">
        <v>83</v>
      </c>
    </row>
    <row r="243" s="2" customFormat="1">
      <c r="A243" s="38"/>
      <c r="B243" s="39"/>
      <c r="C243" s="40"/>
      <c r="D243" s="240" t="s">
        <v>215</v>
      </c>
      <c r="E243" s="40"/>
      <c r="F243" s="244" t="s">
        <v>1137</v>
      </c>
      <c r="G243" s="40"/>
      <c r="H243" s="40"/>
      <c r="I243" s="147"/>
      <c r="J243" s="40"/>
      <c r="K243" s="40"/>
      <c r="L243" s="44"/>
      <c r="M243" s="242"/>
      <c r="N243" s="243"/>
      <c r="O243" s="84"/>
      <c r="P243" s="84"/>
      <c r="Q243" s="84"/>
      <c r="R243" s="84"/>
      <c r="S243" s="84"/>
      <c r="T243" s="85"/>
      <c r="U243" s="38"/>
      <c r="V243" s="38"/>
      <c r="W243" s="38"/>
      <c r="X243" s="38"/>
      <c r="Y243" s="38"/>
      <c r="Z243" s="38"/>
      <c r="AA243" s="38"/>
      <c r="AB243" s="38"/>
      <c r="AC243" s="38"/>
      <c r="AD243" s="38"/>
      <c r="AE243" s="38"/>
      <c r="AT243" s="17" t="s">
        <v>215</v>
      </c>
      <c r="AU243" s="17" t="s">
        <v>83</v>
      </c>
    </row>
    <row r="244" s="13" customFormat="1">
      <c r="A244" s="13"/>
      <c r="B244" s="245"/>
      <c r="C244" s="246"/>
      <c r="D244" s="240" t="s">
        <v>217</v>
      </c>
      <c r="E244" s="247" t="s">
        <v>19</v>
      </c>
      <c r="F244" s="248" t="s">
        <v>2069</v>
      </c>
      <c r="G244" s="246"/>
      <c r="H244" s="247" t="s">
        <v>19</v>
      </c>
      <c r="I244" s="249"/>
      <c r="J244" s="246"/>
      <c r="K244" s="246"/>
      <c r="L244" s="250"/>
      <c r="M244" s="251"/>
      <c r="N244" s="252"/>
      <c r="O244" s="252"/>
      <c r="P244" s="252"/>
      <c r="Q244" s="252"/>
      <c r="R244" s="252"/>
      <c r="S244" s="252"/>
      <c r="T244" s="253"/>
      <c r="U244" s="13"/>
      <c r="V244" s="13"/>
      <c r="W244" s="13"/>
      <c r="X244" s="13"/>
      <c r="Y244" s="13"/>
      <c r="Z244" s="13"/>
      <c r="AA244" s="13"/>
      <c r="AB244" s="13"/>
      <c r="AC244" s="13"/>
      <c r="AD244" s="13"/>
      <c r="AE244" s="13"/>
      <c r="AT244" s="254" t="s">
        <v>217</v>
      </c>
      <c r="AU244" s="254" t="s">
        <v>83</v>
      </c>
      <c r="AV244" s="13" t="s">
        <v>81</v>
      </c>
      <c r="AW244" s="13" t="s">
        <v>35</v>
      </c>
      <c r="AX244" s="13" t="s">
        <v>74</v>
      </c>
      <c r="AY244" s="254" t="s">
        <v>204</v>
      </c>
    </row>
    <row r="245" s="14" customFormat="1">
      <c r="A245" s="14"/>
      <c r="B245" s="255"/>
      <c r="C245" s="256"/>
      <c r="D245" s="240" t="s">
        <v>217</v>
      </c>
      <c r="E245" s="257" t="s">
        <v>19</v>
      </c>
      <c r="F245" s="258" t="s">
        <v>2070</v>
      </c>
      <c r="G245" s="256"/>
      <c r="H245" s="259">
        <v>0.72199999999999998</v>
      </c>
      <c r="I245" s="260"/>
      <c r="J245" s="256"/>
      <c r="K245" s="256"/>
      <c r="L245" s="261"/>
      <c r="M245" s="262"/>
      <c r="N245" s="263"/>
      <c r="O245" s="263"/>
      <c r="P245" s="263"/>
      <c r="Q245" s="263"/>
      <c r="R245" s="263"/>
      <c r="S245" s="263"/>
      <c r="T245" s="264"/>
      <c r="U245" s="14"/>
      <c r="V245" s="14"/>
      <c r="W245" s="14"/>
      <c r="X245" s="14"/>
      <c r="Y245" s="14"/>
      <c r="Z245" s="14"/>
      <c r="AA245" s="14"/>
      <c r="AB245" s="14"/>
      <c r="AC245" s="14"/>
      <c r="AD245" s="14"/>
      <c r="AE245" s="14"/>
      <c r="AT245" s="265" t="s">
        <v>217</v>
      </c>
      <c r="AU245" s="265" t="s">
        <v>83</v>
      </c>
      <c r="AV245" s="14" t="s">
        <v>83</v>
      </c>
      <c r="AW245" s="14" t="s">
        <v>35</v>
      </c>
      <c r="AX245" s="14" t="s">
        <v>81</v>
      </c>
      <c r="AY245" s="265" t="s">
        <v>204</v>
      </c>
    </row>
    <row r="246" s="2" customFormat="1" ht="16.5" customHeight="1">
      <c r="A246" s="38"/>
      <c r="B246" s="39"/>
      <c r="C246" s="227" t="s">
        <v>372</v>
      </c>
      <c r="D246" s="227" t="s">
        <v>207</v>
      </c>
      <c r="E246" s="228" t="s">
        <v>1146</v>
      </c>
      <c r="F246" s="229" t="s">
        <v>1147</v>
      </c>
      <c r="G246" s="230" t="s">
        <v>525</v>
      </c>
      <c r="H246" s="231">
        <v>4.0659999999999998</v>
      </c>
      <c r="I246" s="232"/>
      <c r="J246" s="233">
        <f>ROUND(I246*H246,2)</f>
        <v>0</v>
      </c>
      <c r="K246" s="229" t="s">
        <v>1006</v>
      </c>
      <c r="L246" s="44"/>
      <c r="M246" s="234" t="s">
        <v>19</v>
      </c>
      <c r="N246" s="235" t="s">
        <v>45</v>
      </c>
      <c r="O246" s="84"/>
      <c r="P246" s="236">
        <f>O246*H246</f>
        <v>0</v>
      </c>
      <c r="Q246" s="236">
        <v>0.041744200000000002</v>
      </c>
      <c r="R246" s="236">
        <f>Q246*H246</f>
        <v>0.1697319172</v>
      </c>
      <c r="S246" s="236">
        <v>0</v>
      </c>
      <c r="T246" s="237">
        <f>S246*H246</f>
        <v>0</v>
      </c>
      <c r="U246" s="38"/>
      <c r="V246" s="38"/>
      <c r="W246" s="38"/>
      <c r="X246" s="38"/>
      <c r="Y246" s="38"/>
      <c r="Z246" s="38"/>
      <c r="AA246" s="38"/>
      <c r="AB246" s="38"/>
      <c r="AC246" s="38"/>
      <c r="AD246" s="38"/>
      <c r="AE246" s="38"/>
      <c r="AR246" s="238" t="s">
        <v>104</v>
      </c>
      <c r="AT246" s="238" t="s">
        <v>207</v>
      </c>
      <c r="AU246" s="238" t="s">
        <v>83</v>
      </c>
      <c r="AY246" s="17" t="s">
        <v>204</v>
      </c>
      <c r="BE246" s="239">
        <f>IF(N246="základní",J246,0)</f>
        <v>0</v>
      </c>
      <c r="BF246" s="239">
        <f>IF(N246="snížená",J246,0)</f>
        <v>0</v>
      </c>
      <c r="BG246" s="239">
        <f>IF(N246="zákl. přenesená",J246,0)</f>
        <v>0</v>
      </c>
      <c r="BH246" s="239">
        <f>IF(N246="sníž. přenesená",J246,0)</f>
        <v>0</v>
      </c>
      <c r="BI246" s="239">
        <f>IF(N246="nulová",J246,0)</f>
        <v>0</v>
      </c>
      <c r="BJ246" s="17" t="s">
        <v>81</v>
      </c>
      <c r="BK246" s="239">
        <f>ROUND(I246*H246,2)</f>
        <v>0</v>
      </c>
      <c r="BL246" s="17" t="s">
        <v>104</v>
      </c>
      <c r="BM246" s="238" t="s">
        <v>2071</v>
      </c>
    </row>
    <row r="247" s="2" customFormat="1">
      <c r="A247" s="38"/>
      <c r="B247" s="39"/>
      <c r="C247" s="40"/>
      <c r="D247" s="240" t="s">
        <v>213</v>
      </c>
      <c r="E247" s="40"/>
      <c r="F247" s="241" t="s">
        <v>1149</v>
      </c>
      <c r="G247" s="40"/>
      <c r="H247" s="40"/>
      <c r="I247" s="147"/>
      <c r="J247" s="40"/>
      <c r="K247" s="40"/>
      <c r="L247" s="44"/>
      <c r="M247" s="242"/>
      <c r="N247" s="243"/>
      <c r="O247" s="84"/>
      <c r="P247" s="84"/>
      <c r="Q247" s="84"/>
      <c r="R247" s="84"/>
      <c r="S247" s="84"/>
      <c r="T247" s="85"/>
      <c r="U247" s="38"/>
      <c r="V247" s="38"/>
      <c r="W247" s="38"/>
      <c r="X247" s="38"/>
      <c r="Y247" s="38"/>
      <c r="Z247" s="38"/>
      <c r="AA247" s="38"/>
      <c r="AB247" s="38"/>
      <c r="AC247" s="38"/>
      <c r="AD247" s="38"/>
      <c r="AE247" s="38"/>
      <c r="AT247" s="17" t="s">
        <v>213</v>
      </c>
      <c r="AU247" s="17" t="s">
        <v>83</v>
      </c>
    </row>
    <row r="248" s="2" customFormat="1">
      <c r="A248" s="38"/>
      <c r="B248" s="39"/>
      <c r="C248" s="40"/>
      <c r="D248" s="240" t="s">
        <v>215</v>
      </c>
      <c r="E248" s="40"/>
      <c r="F248" s="244" t="s">
        <v>1150</v>
      </c>
      <c r="G248" s="40"/>
      <c r="H248" s="40"/>
      <c r="I248" s="147"/>
      <c r="J248" s="40"/>
      <c r="K248" s="40"/>
      <c r="L248" s="44"/>
      <c r="M248" s="242"/>
      <c r="N248" s="243"/>
      <c r="O248" s="84"/>
      <c r="P248" s="84"/>
      <c r="Q248" s="84"/>
      <c r="R248" s="84"/>
      <c r="S248" s="84"/>
      <c r="T248" s="85"/>
      <c r="U248" s="38"/>
      <c r="V248" s="38"/>
      <c r="W248" s="38"/>
      <c r="X248" s="38"/>
      <c r="Y248" s="38"/>
      <c r="Z248" s="38"/>
      <c r="AA248" s="38"/>
      <c r="AB248" s="38"/>
      <c r="AC248" s="38"/>
      <c r="AD248" s="38"/>
      <c r="AE248" s="38"/>
      <c r="AT248" s="17" t="s">
        <v>215</v>
      </c>
      <c r="AU248" s="17" t="s">
        <v>83</v>
      </c>
    </row>
    <row r="249" s="13" customFormat="1">
      <c r="A249" s="13"/>
      <c r="B249" s="245"/>
      <c r="C249" s="246"/>
      <c r="D249" s="240" t="s">
        <v>217</v>
      </c>
      <c r="E249" s="247" t="s">
        <v>19</v>
      </c>
      <c r="F249" s="248" t="s">
        <v>2069</v>
      </c>
      <c r="G249" s="246"/>
      <c r="H249" s="247" t="s">
        <v>19</v>
      </c>
      <c r="I249" s="249"/>
      <c r="J249" s="246"/>
      <c r="K249" s="246"/>
      <c r="L249" s="250"/>
      <c r="M249" s="251"/>
      <c r="N249" s="252"/>
      <c r="O249" s="252"/>
      <c r="P249" s="252"/>
      <c r="Q249" s="252"/>
      <c r="R249" s="252"/>
      <c r="S249" s="252"/>
      <c r="T249" s="253"/>
      <c r="U249" s="13"/>
      <c r="V249" s="13"/>
      <c r="W249" s="13"/>
      <c r="X249" s="13"/>
      <c r="Y249" s="13"/>
      <c r="Z249" s="13"/>
      <c r="AA249" s="13"/>
      <c r="AB249" s="13"/>
      <c r="AC249" s="13"/>
      <c r="AD249" s="13"/>
      <c r="AE249" s="13"/>
      <c r="AT249" s="254" t="s">
        <v>217</v>
      </c>
      <c r="AU249" s="254" t="s">
        <v>83</v>
      </c>
      <c r="AV249" s="13" t="s">
        <v>81</v>
      </c>
      <c r="AW249" s="13" t="s">
        <v>35</v>
      </c>
      <c r="AX249" s="13" t="s">
        <v>74</v>
      </c>
      <c r="AY249" s="254" t="s">
        <v>204</v>
      </c>
    </row>
    <row r="250" s="14" customFormat="1">
      <c r="A250" s="14"/>
      <c r="B250" s="255"/>
      <c r="C250" s="256"/>
      <c r="D250" s="240" t="s">
        <v>217</v>
      </c>
      <c r="E250" s="257" t="s">
        <v>19</v>
      </c>
      <c r="F250" s="258" t="s">
        <v>2072</v>
      </c>
      <c r="G250" s="256"/>
      <c r="H250" s="259">
        <v>4.0659999999999998</v>
      </c>
      <c r="I250" s="260"/>
      <c r="J250" s="256"/>
      <c r="K250" s="256"/>
      <c r="L250" s="261"/>
      <c r="M250" s="262"/>
      <c r="N250" s="263"/>
      <c r="O250" s="263"/>
      <c r="P250" s="263"/>
      <c r="Q250" s="263"/>
      <c r="R250" s="263"/>
      <c r="S250" s="263"/>
      <c r="T250" s="264"/>
      <c r="U250" s="14"/>
      <c r="V250" s="14"/>
      <c r="W250" s="14"/>
      <c r="X250" s="14"/>
      <c r="Y250" s="14"/>
      <c r="Z250" s="14"/>
      <c r="AA250" s="14"/>
      <c r="AB250" s="14"/>
      <c r="AC250" s="14"/>
      <c r="AD250" s="14"/>
      <c r="AE250" s="14"/>
      <c r="AT250" s="265" t="s">
        <v>217</v>
      </c>
      <c r="AU250" s="265" t="s">
        <v>83</v>
      </c>
      <c r="AV250" s="14" t="s">
        <v>83</v>
      </c>
      <c r="AW250" s="14" t="s">
        <v>35</v>
      </c>
      <c r="AX250" s="14" t="s">
        <v>81</v>
      </c>
      <c r="AY250" s="265" t="s">
        <v>204</v>
      </c>
    </row>
    <row r="251" s="2" customFormat="1" ht="16.5" customHeight="1">
      <c r="A251" s="38"/>
      <c r="B251" s="39"/>
      <c r="C251" s="227" t="s">
        <v>376</v>
      </c>
      <c r="D251" s="227" t="s">
        <v>207</v>
      </c>
      <c r="E251" s="228" t="s">
        <v>1160</v>
      </c>
      <c r="F251" s="229" t="s">
        <v>1161</v>
      </c>
      <c r="G251" s="230" t="s">
        <v>525</v>
      </c>
      <c r="H251" s="231">
        <v>4.0659999999999998</v>
      </c>
      <c r="I251" s="232"/>
      <c r="J251" s="233">
        <f>ROUND(I251*H251,2)</f>
        <v>0</v>
      </c>
      <c r="K251" s="229" t="s">
        <v>1006</v>
      </c>
      <c r="L251" s="44"/>
      <c r="M251" s="234" t="s">
        <v>19</v>
      </c>
      <c r="N251" s="235" t="s">
        <v>45</v>
      </c>
      <c r="O251" s="84"/>
      <c r="P251" s="236">
        <f>O251*H251</f>
        <v>0</v>
      </c>
      <c r="Q251" s="236">
        <v>1.5E-05</v>
      </c>
      <c r="R251" s="236">
        <f>Q251*H251</f>
        <v>6.0989999999999997E-05</v>
      </c>
      <c r="S251" s="236">
        <v>0</v>
      </c>
      <c r="T251" s="237">
        <f>S251*H251</f>
        <v>0</v>
      </c>
      <c r="U251" s="38"/>
      <c r="V251" s="38"/>
      <c r="W251" s="38"/>
      <c r="X251" s="38"/>
      <c r="Y251" s="38"/>
      <c r="Z251" s="38"/>
      <c r="AA251" s="38"/>
      <c r="AB251" s="38"/>
      <c r="AC251" s="38"/>
      <c r="AD251" s="38"/>
      <c r="AE251" s="38"/>
      <c r="AR251" s="238" t="s">
        <v>104</v>
      </c>
      <c r="AT251" s="238" t="s">
        <v>207</v>
      </c>
      <c r="AU251" s="238" t="s">
        <v>83</v>
      </c>
      <c r="AY251" s="17" t="s">
        <v>204</v>
      </c>
      <c r="BE251" s="239">
        <f>IF(N251="základní",J251,0)</f>
        <v>0</v>
      </c>
      <c r="BF251" s="239">
        <f>IF(N251="snížená",J251,0)</f>
        <v>0</v>
      </c>
      <c r="BG251" s="239">
        <f>IF(N251="zákl. přenesená",J251,0)</f>
        <v>0</v>
      </c>
      <c r="BH251" s="239">
        <f>IF(N251="sníž. přenesená",J251,0)</f>
        <v>0</v>
      </c>
      <c r="BI251" s="239">
        <f>IF(N251="nulová",J251,0)</f>
        <v>0</v>
      </c>
      <c r="BJ251" s="17" t="s">
        <v>81</v>
      </c>
      <c r="BK251" s="239">
        <f>ROUND(I251*H251,2)</f>
        <v>0</v>
      </c>
      <c r="BL251" s="17" t="s">
        <v>104</v>
      </c>
      <c r="BM251" s="238" t="s">
        <v>2073</v>
      </c>
    </row>
    <row r="252" s="2" customFormat="1">
      <c r="A252" s="38"/>
      <c r="B252" s="39"/>
      <c r="C252" s="40"/>
      <c r="D252" s="240" t="s">
        <v>213</v>
      </c>
      <c r="E252" s="40"/>
      <c r="F252" s="241" t="s">
        <v>1163</v>
      </c>
      <c r="G252" s="40"/>
      <c r="H252" s="40"/>
      <c r="I252" s="147"/>
      <c r="J252" s="40"/>
      <c r="K252" s="40"/>
      <c r="L252" s="44"/>
      <c r="M252" s="242"/>
      <c r="N252" s="243"/>
      <c r="O252" s="84"/>
      <c r="P252" s="84"/>
      <c r="Q252" s="84"/>
      <c r="R252" s="84"/>
      <c r="S252" s="84"/>
      <c r="T252" s="85"/>
      <c r="U252" s="38"/>
      <c r="V252" s="38"/>
      <c r="W252" s="38"/>
      <c r="X252" s="38"/>
      <c r="Y252" s="38"/>
      <c r="Z252" s="38"/>
      <c r="AA252" s="38"/>
      <c r="AB252" s="38"/>
      <c r="AC252" s="38"/>
      <c r="AD252" s="38"/>
      <c r="AE252" s="38"/>
      <c r="AT252" s="17" t="s">
        <v>213</v>
      </c>
      <c r="AU252" s="17" t="s">
        <v>83</v>
      </c>
    </row>
    <row r="253" s="2" customFormat="1">
      <c r="A253" s="38"/>
      <c r="B253" s="39"/>
      <c r="C253" s="40"/>
      <c r="D253" s="240" t="s">
        <v>215</v>
      </c>
      <c r="E253" s="40"/>
      <c r="F253" s="244" t="s">
        <v>1150</v>
      </c>
      <c r="G253" s="40"/>
      <c r="H253" s="40"/>
      <c r="I253" s="147"/>
      <c r="J253" s="40"/>
      <c r="K253" s="40"/>
      <c r="L253" s="44"/>
      <c r="M253" s="242"/>
      <c r="N253" s="243"/>
      <c r="O253" s="84"/>
      <c r="P253" s="84"/>
      <c r="Q253" s="84"/>
      <c r="R253" s="84"/>
      <c r="S253" s="84"/>
      <c r="T253" s="85"/>
      <c r="U253" s="38"/>
      <c r="V253" s="38"/>
      <c r="W253" s="38"/>
      <c r="X253" s="38"/>
      <c r="Y253" s="38"/>
      <c r="Z253" s="38"/>
      <c r="AA253" s="38"/>
      <c r="AB253" s="38"/>
      <c r="AC253" s="38"/>
      <c r="AD253" s="38"/>
      <c r="AE253" s="38"/>
      <c r="AT253" s="17" t="s">
        <v>215</v>
      </c>
      <c r="AU253" s="17" t="s">
        <v>83</v>
      </c>
    </row>
    <row r="254" s="2" customFormat="1" ht="16.5" customHeight="1">
      <c r="A254" s="38"/>
      <c r="B254" s="39"/>
      <c r="C254" s="227" t="s">
        <v>380</v>
      </c>
      <c r="D254" s="227" t="s">
        <v>207</v>
      </c>
      <c r="E254" s="228" t="s">
        <v>1164</v>
      </c>
      <c r="F254" s="229" t="s">
        <v>1165</v>
      </c>
      <c r="G254" s="230" t="s">
        <v>250</v>
      </c>
      <c r="H254" s="231">
        <v>0.048000000000000001</v>
      </c>
      <c r="I254" s="232"/>
      <c r="J254" s="233">
        <f>ROUND(I254*H254,2)</f>
        <v>0</v>
      </c>
      <c r="K254" s="229" t="s">
        <v>1006</v>
      </c>
      <c r="L254" s="44"/>
      <c r="M254" s="234" t="s">
        <v>19</v>
      </c>
      <c r="N254" s="235" t="s">
        <v>45</v>
      </c>
      <c r="O254" s="84"/>
      <c r="P254" s="236">
        <f>O254*H254</f>
        <v>0</v>
      </c>
      <c r="Q254" s="236">
        <v>1.0487652000000001</v>
      </c>
      <c r="R254" s="236">
        <f>Q254*H254</f>
        <v>0.050340729600000002</v>
      </c>
      <c r="S254" s="236">
        <v>0</v>
      </c>
      <c r="T254" s="237">
        <f>S254*H254</f>
        <v>0</v>
      </c>
      <c r="U254" s="38"/>
      <c r="V254" s="38"/>
      <c r="W254" s="38"/>
      <c r="X254" s="38"/>
      <c r="Y254" s="38"/>
      <c r="Z254" s="38"/>
      <c r="AA254" s="38"/>
      <c r="AB254" s="38"/>
      <c r="AC254" s="38"/>
      <c r="AD254" s="38"/>
      <c r="AE254" s="38"/>
      <c r="AR254" s="238" t="s">
        <v>104</v>
      </c>
      <c r="AT254" s="238" t="s">
        <v>207</v>
      </c>
      <c r="AU254" s="238" t="s">
        <v>83</v>
      </c>
      <c r="AY254" s="17" t="s">
        <v>204</v>
      </c>
      <c r="BE254" s="239">
        <f>IF(N254="základní",J254,0)</f>
        <v>0</v>
      </c>
      <c r="BF254" s="239">
        <f>IF(N254="snížená",J254,0)</f>
        <v>0</v>
      </c>
      <c r="BG254" s="239">
        <f>IF(N254="zákl. přenesená",J254,0)</f>
        <v>0</v>
      </c>
      <c r="BH254" s="239">
        <f>IF(N254="sníž. přenesená",J254,0)</f>
        <v>0</v>
      </c>
      <c r="BI254" s="239">
        <f>IF(N254="nulová",J254,0)</f>
        <v>0</v>
      </c>
      <c r="BJ254" s="17" t="s">
        <v>81</v>
      </c>
      <c r="BK254" s="239">
        <f>ROUND(I254*H254,2)</f>
        <v>0</v>
      </c>
      <c r="BL254" s="17" t="s">
        <v>104</v>
      </c>
      <c r="BM254" s="238" t="s">
        <v>2074</v>
      </c>
    </row>
    <row r="255" s="2" customFormat="1">
      <c r="A255" s="38"/>
      <c r="B255" s="39"/>
      <c r="C255" s="40"/>
      <c r="D255" s="240" t="s">
        <v>213</v>
      </c>
      <c r="E255" s="40"/>
      <c r="F255" s="241" t="s">
        <v>1167</v>
      </c>
      <c r="G255" s="40"/>
      <c r="H255" s="40"/>
      <c r="I255" s="147"/>
      <c r="J255" s="40"/>
      <c r="K255" s="40"/>
      <c r="L255" s="44"/>
      <c r="M255" s="242"/>
      <c r="N255" s="243"/>
      <c r="O255" s="84"/>
      <c r="P255" s="84"/>
      <c r="Q255" s="84"/>
      <c r="R255" s="84"/>
      <c r="S255" s="84"/>
      <c r="T255" s="85"/>
      <c r="U255" s="38"/>
      <c r="V255" s="38"/>
      <c r="W255" s="38"/>
      <c r="X255" s="38"/>
      <c r="Y255" s="38"/>
      <c r="Z255" s="38"/>
      <c r="AA255" s="38"/>
      <c r="AB255" s="38"/>
      <c r="AC255" s="38"/>
      <c r="AD255" s="38"/>
      <c r="AE255" s="38"/>
      <c r="AT255" s="17" t="s">
        <v>213</v>
      </c>
      <c r="AU255" s="17" t="s">
        <v>83</v>
      </c>
    </row>
    <row r="256" s="2" customFormat="1">
      <c r="A256" s="38"/>
      <c r="B256" s="39"/>
      <c r="C256" s="40"/>
      <c r="D256" s="240" t="s">
        <v>215</v>
      </c>
      <c r="E256" s="40"/>
      <c r="F256" s="244" t="s">
        <v>1168</v>
      </c>
      <c r="G256" s="40"/>
      <c r="H256" s="40"/>
      <c r="I256" s="147"/>
      <c r="J256" s="40"/>
      <c r="K256" s="40"/>
      <c r="L256" s="44"/>
      <c r="M256" s="242"/>
      <c r="N256" s="243"/>
      <c r="O256" s="84"/>
      <c r="P256" s="84"/>
      <c r="Q256" s="84"/>
      <c r="R256" s="84"/>
      <c r="S256" s="84"/>
      <c r="T256" s="85"/>
      <c r="U256" s="38"/>
      <c r="V256" s="38"/>
      <c r="W256" s="38"/>
      <c r="X256" s="38"/>
      <c r="Y256" s="38"/>
      <c r="Z256" s="38"/>
      <c r="AA256" s="38"/>
      <c r="AB256" s="38"/>
      <c r="AC256" s="38"/>
      <c r="AD256" s="38"/>
      <c r="AE256" s="38"/>
      <c r="AT256" s="17" t="s">
        <v>215</v>
      </c>
      <c r="AU256" s="17" t="s">
        <v>83</v>
      </c>
    </row>
    <row r="257" s="14" customFormat="1">
      <c r="A257" s="14"/>
      <c r="B257" s="255"/>
      <c r="C257" s="256"/>
      <c r="D257" s="240" t="s">
        <v>217</v>
      </c>
      <c r="E257" s="257" t="s">
        <v>19</v>
      </c>
      <c r="F257" s="258" t="s">
        <v>2075</v>
      </c>
      <c r="G257" s="256"/>
      <c r="H257" s="259">
        <v>0.048000000000000001</v>
      </c>
      <c r="I257" s="260"/>
      <c r="J257" s="256"/>
      <c r="K257" s="256"/>
      <c r="L257" s="261"/>
      <c r="M257" s="262"/>
      <c r="N257" s="263"/>
      <c r="O257" s="263"/>
      <c r="P257" s="263"/>
      <c r="Q257" s="263"/>
      <c r="R257" s="263"/>
      <c r="S257" s="263"/>
      <c r="T257" s="264"/>
      <c r="U257" s="14"/>
      <c r="V257" s="14"/>
      <c r="W257" s="14"/>
      <c r="X257" s="14"/>
      <c r="Y257" s="14"/>
      <c r="Z257" s="14"/>
      <c r="AA257" s="14"/>
      <c r="AB257" s="14"/>
      <c r="AC257" s="14"/>
      <c r="AD257" s="14"/>
      <c r="AE257" s="14"/>
      <c r="AT257" s="265" t="s">
        <v>217</v>
      </c>
      <c r="AU257" s="265" t="s">
        <v>83</v>
      </c>
      <c r="AV257" s="14" t="s">
        <v>83</v>
      </c>
      <c r="AW257" s="14" t="s">
        <v>35</v>
      </c>
      <c r="AX257" s="14" t="s">
        <v>81</v>
      </c>
      <c r="AY257" s="265" t="s">
        <v>204</v>
      </c>
    </row>
    <row r="258" s="2" customFormat="1" ht="16.5" customHeight="1">
      <c r="A258" s="38"/>
      <c r="B258" s="39"/>
      <c r="C258" s="227" t="s">
        <v>387</v>
      </c>
      <c r="D258" s="227" t="s">
        <v>207</v>
      </c>
      <c r="E258" s="228" t="s">
        <v>1189</v>
      </c>
      <c r="F258" s="229" t="s">
        <v>1190</v>
      </c>
      <c r="G258" s="230" t="s">
        <v>261</v>
      </c>
      <c r="H258" s="231">
        <v>4.6740000000000004</v>
      </c>
      <c r="I258" s="232"/>
      <c r="J258" s="233">
        <f>ROUND(I258*H258,2)</f>
        <v>0</v>
      </c>
      <c r="K258" s="229" t="s">
        <v>1006</v>
      </c>
      <c r="L258" s="44"/>
      <c r="M258" s="234" t="s">
        <v>19</v>
      </c>
      <c r="N258" s="235" t="s">
        <v>45</v>
      </c>
      <c r="O258" s="84"/>
      <c r="P258" s="236">
        <f>O258*H258</f>
        <v>0</v>
      </c>
      <c r="Q258" s="236">
        <v>0</v>
      </c>
      <c r="R258" s="236">
        <f>Q258*H258</f>
        <v>0</v>
      </c>
      <c r="S258" s="236">
        <v>0</v>
      </c>
      <c r="T258" s="237">
        <f>S258*H258</f>
        <v>0</v>
      </c>
      <c r="U258" s="38"/>
      <c r="V258" s="38"/>
      <c r="W258" s="38"/>
      <c r="X258" s="38"/>
      <c r="Y258" s="38"/>
      <c r="Z258" s="38"/>
      <c r="AA258" s="38"/>
      <c r="AB258" s="38"/>
      <c r="AC258" s="38"/>
      <c r="AD258" s="38"/>
      <c r="AE258" s="38"/>
      <c r="AR258" s="238" t="s">
        <v>104</v>
      </c>
      <c r="AT258" s="238" t="s">
        <v>207</v>
      </c>
      <c r="AU258" s="238" t="s">
        <v>83</v>
      </c>
      <c r="AY258" s="17" t="s">
        <v>204</v>
      </c>
      <c r="BE258" s="239">
        <f>IF(N258="základní",J258,0)</f>
        <v>0</v>
      </c>
      <c r="BF258" s="239">
        <f>IF(N258="snížená",J258,0)</f>
        <v>0</v>
      </c>
      <c r="BG258" s="239">
        <f>IF(N258="zákl. přenesená",J258,0)</f>
        <v>0</v>
      </c>
      <c r="BH258" s="239">
        <f>IF(N258="sníž. přenesená",J258,0)</f>
        <v>0</v>
      </c>
      <c r="BI258" s="239">
        <f>IF(N258="nulová",J258,0)</f>
        <v>0</v>
      </c>
      <c r="BJ258" s="17" t="s">
        <v>81</v>
      </c>
      <c r="BK258" s="239">
        <f>ROUND(I258*H258,2)</f>
        <v>0</v>
      </c>
      <c r="BL258" s="17" t="s">
        <v>104</v>
      </c>
      <c r="BM258" s="238" t="s">
        <v>2076</v>
      </c>
    </row>
    <row r="259" s="2" customFormat="1">
      <c r="A259" s="38"/>
      <c r="B259" s="39"/>
      <c r="C259" s="40"/>
      <c r="D259" s="240" t="s">
        <v>213</v>
      </c>
      <c r="E259" s="40"/>
      <c r="F259" s="241" t="s">
        <v>1192</v>
      </c>
      <c r="G259" s="40"/>
      <c r="H259" s="40"/>
      <c r="I259" s="147"/>
      <c r="J259" s="40"/>
      <c r="K259" s="40"/>
      <c r="L259" s="44"/>
      <c r="M259" s="242"/>
      <c r="N259" s="243"/>
      <c r="O259" s="84"/>
      <c r="P259" s="84"/>
      <c r="Q259" s="84"/>
      <c r="R259" s="84"/>
      <c r="S259" s="84"/>
      <c r="T259" s="85"/>
      <c r="U259" s="38"/>
      <c r="V259" s="38"/>
      <c r="W259" s="38"/>
      <c r="X259" s="38"/>
      <c r="Y259" s="38"/>
      <c r="Z259" s="38"/>
      <c r="AA259" s="38"/>
      <c r="AB259" s="38"/>
      <c r="AC259" s="38"/>
      <c r="AD259" s="38"/>
      <c r="AE259" s="38"/>
      <c r="AT259" s="17" t="s">
        <v>213</v>
      </c>
      <c r="AU259" s="17" t="s">
        <v>83</v>
      </c>
    </row>
    <row r="260" s="2" customFormat="1">
      <c r="A260" s="38"/>
      <c r="B260" s="39"/>
      <c r="C260" s="40"/>
      <c r="D260" s="240" t="s">
        <v>215</v>
      </c>
      <c r="E260" s="40"/>
      <c r="F260" s="244" t="s">
        <v>1193</v>
      </c>
      <c r="G260" s="40"/>
      <c r="H260" s="40"/>
      <c r="I260" s="147"/>
      <c r="J260" s="40"/>
      <c r="K260" s="40"/>
      <c r="L260" s="44"/>
      <c r="M260" s="242"/>
      <c r="N260" s="243"/>
      <c r="O260" s="84"/>
      <c r="P260" s="84"/>
      <c r="Q260" s="84"/>
      <c r="R260" s="84"/>
      <c r="S260" s="84"/>
      <c r="T260" s="85"/>
      <c r="U260" s="38"/>
      <c r="V260" s="38"/>
      <c r="W260" s="38"/>
      <c r="X260" s="38"/>
      <c r="Y260" s="38"/>
      <c r="Z260" s="38"/>
      <c r="AA260" s="38"/>
      <c r="AB260" s="38"/>
      <c r="AC260" s="38"/>
      <c r="AD260" s="38"/>
      <c r="AE260" s="38"/>
      <c r="AT260" s="17" t="s">
        <v>215</v>
      </c>
      <c r="AU260" s="17" t="s">
        <v>83</v>
      </c>
    </row>
    <row r="261" s="13" customFormat="1">
      <c r="A261" s="13"/>
      <c r="B261" s="245"/>
      <c r="C261" s="246"/>
      <c r="D261" s="240" t="s">
        <v>217</v>
      </c>
      <c r="E261" s="247" t="s">
        <v>19</v>
      </c>
      <c r="F261" s="248" t="s">
        <v>2077</v>
      </c>
      <c r="G261" s="246"/>
      <c r="H261" s="247" t="s">
        <v>19</v>
      </c>
      <c r="I261" s="249"/>
      <c r="J261" s="246"/>
      <c r="K261" s="246"/>
      <c r="L261" s="250"/>
      <c r="M261" s="251"/>
      <c r="N261" s="252"/>
      <c r="O261" s="252"/>
      <c r="P261" s="252"/>
      <c r="Q261" s="252"/>
      <c r="R261" s="252"/>
      <c r="S261" s="252"/>
      <c r="T261" s="253"/>
      <c r="U261" s="13"/>
      <c r="V261" s="13"/>
      <c r="W261" s="13"/>
      <c r="X261" s="13"/>
      <c r="Y261" s="13"/>
      <c r="Z261" s="13"/>
      <c r="AA261" s="13"/>
      <c r="AB261" s="13"/>
      <c r="AC261" s="13"/>
      <c r="AD261" s="13"/>
      <c r="AE261" s="13"/>
      <c r="AT261" s="254" t="s">
        <v>217</v>
      </c>
      <c r="AU261" s="254" t="s">
        <v>83</v>
      </c>
      <c r="AV261" s="13" t="s">
        <v>81</v>
      </c>
      <c r="AW261" s="13" t="s">
        <v>35</v>
      </c>
      <c r="AX261" s="13" t="s">
        <v>74</v>
      </c>
      <c r="AY261" s="254" t="s">
        <v>204</v>
      </c>
    </row>
    <row r="262" s="14" customFormat="1">
      <c r="A262" s="14"/>
      <c r="B262" s="255"/>
      <c r="C262" s="256"/>
      <c r="D262" s="240" t="s">
        <v>217</v>
      </c>
      <c r="E262" s="257" t="s">
        <v>19</v>
      </c>
      <c r="F262" s="258" t="s">
        <v>2078</v>
      </c>
      <c r="G262" s="256"/>
      <c r="H262" s="259">
        <v>4.6740000000000004</v>
      </c>
      <c r="I262" s="260"/>
      <c r="J262" s="256"/>
      <c r="K262" s="256"/>
      <c r="L262" s="261"/>
      <c r="M262" s="262"/>
      <c r="N262" s="263"/>
      <c r="O262" s="263"/>
      <c r="P262" s="263"/>
      <c r="Q262" s="263"/>
      <c r="R262" s="263"/>
      <c r="S262" s="263"/>
      <c r="T262" s="264"/>
      <c r="U262" s="14"/>
      <c r="V262" s="14"/>
      <c r="W262" s="14"/>
      <c r="X262" s="14"/>
      <c r="Y262" s="14"/>
      <c r="Z262" s="14"/>
      <c r="AA262" s="14"/>
      <c r="AB262" s="14"/>
      <c r="AC262" s="14"/>
      <c r="AD262" s="14"/>
      <c r="AE262" s="14"/>
      <c r="AT262" s="265" t="s">
        <v>217</v>
      </c>
      <c r="AU262" s="265" t="s">
        <v>83</v>
      </c>
      <c r="AV262" s="14" t="s">
        <v>83</v>
      </c>
      <c r="AW262" s="14" t="s">
        <v>35</v>
      </c>
      <c r="AX262" s="14" t="s">
        <v>81</v>
      </c>
      <c r="AY262" s="265" t="s">
        <v>204</v>
      </c>
    </row>
    <row r="263" s="2" customFormat="1" ht="21.75" customHeight="1">
      <c r="A263" s="38"/>
      <c r="B263" s="39"/>
      <c r="C263" s="227" t="s">
        <v>394</v>
      </c>
      <c r="D263" s="227" t="s">
        <v>207</v>
      </c>
      <c r="E263" s="228" t="s">
        <v>1197</v>
      </c>
      <c r="F263" s="229" t="s">
        <v>1198</v>
      </c>
      <c r="G263" s="230" t="s">
        <v>525</v>
      </c>
      <c r="H263" s="231">
        <v>12.255000000000001</v>
      </c>
      <c r="I263" s="232"/>
      <c r="J263" s="233">
        <f>ROUND(I263*H263,2)</f>
        <v>0</v>
      </c>
      <c r="K263" s="229" t="s">
        <v>1006</v>
      </c>
      <c r="L263" s="44"/>
      <c r="M263" s="234" t="s">
        <v>19</v>
      </c>
      <c r="N263" s="235" t="s">
        <v>45</v>
      </c>
      <c r="O263" s="84"/>
      <c r="P263" s="236">
        <f>O263*H263</f>
        <v>0</v>
      </c>
      <c r="Q263" s="236">
        <v>0.0018247000000000001</v>
      </c>
      <c r="R263" s="236">
        <f>Q263*H263</f>
        <v>0.022361698500000003</v>
      </c>
      <c r="S263" s="236">
        <v>0</v>
      </c>
      <c r="T263" s="237">
        <f>S263*H263</f>
        <v>0</v>
      </c>
      <c r="U263" s="38"/>
      <c r="V263" s="38"/>
      <c r="W263" s="38"/>
      <c r="X263" s="38"/>
      <c r="Y263" s="38"/>
      <c r="Z263" s="38"/>
      <c r="AA263" s="38"/>
      <c r="AB263" s="38"/>
      <c r="AC263" s="38"/>
      <c r="AD263" s="38"/>
      <c r="AE263" s="38"/>
      <c r="AR263" s="238" t="s">
        <v>104</v>
      </c>
      <c r="AT263" s="238" t="s">
        <v>207</v>
      </c>
      <c r="AU263" s="238" t="s">
        <v>83</v>
      </c>
      <c r="AY263" s="17" t="s">
        <v>204</v>
      </c>
      <c r="BE263" s="239">
        <f>IF(N263="základní",J263,0)</f>
        <v>0</v>
      </c>
      <c r="BF263" s="239">
        <f>IF(N263="snížená",J263,0)</f>
        <v>0</v>
      </c>
      <c r="BG263" s="239">
        <f>IF(N263="zákl. přenesená",J263,0)</f>
        <v>0</v>
      </c>
      <c r="BH263" s="239">
        <f>IF(N263="sníž. přenesená",J263,0)</f>
        <v>0</v>
      </c>
      <c r="BI263" s="239">
        <f>IF(N263="nulová",J263,0)</f>
        <v>0</v>
      </c>
      <c r="BJ263" s="17" t="s">
        <v>81</v>
      </c>
      <c r="BK263" s="239">
        <f>ROUND(I263*H263,2)</f>
        <v>0</v>
      </c>
      <c r="BL263" s="17" t="s">
        <v>104</v>
      </c>
      <c r="BM263" s="238" t="s">
        <v>2079</v>
      </c>
    </row>
    <row r="264" s="2" customFormat="1">
      <c r="A264" s="38"/>
      <c r="B264" s="39"/>
      <c r="C264" s="40"/>
      <c r="D264" s="240" t="s">
        <v>213</v>
      </c>
      <c r="E264" s="40"/>
      <c r="F264" s="241" t="s">
        <v>1200</v>
      </c>
      <c r="G264" s="40"/>
      <c r="H264" s="40"/>
      <c r="I264" s="147"/>
      <c r="J264" s="40"/>
      <c r="K264" s="40"/>
      <c r="L264" s="44"/>
      <c r="M264" s="242"/>
      <c r="N264" s="243"/>
      <c r="O264" s="84"/>
      <c r="P264" s="84"/>
      <c r="Q264" s="84"/>
      <c r="R264" s="84"/>
      <c r="S264" s="84"/>
      <c r="T264" s="85"/>
      <c r="U264" s="38"/>
      <c r="V264" s="38"/>
      <c r="W264" s="38"/>
      <c r="X264" s="38"/>
      <c r="Y264" s="38"/>
      <c r="Z264" s="38"/>
      <c r="AA264" s="38"/>
      <c r="AB264" s="38"/>
      <c r="AC264" s="38"/>
      <c r="AD264" s="38"/>
      <c r="AE264" s="38"/>
      <c r="AT264" s="17" t="s">
        <v>213</v>
      </c>
      <c r="AU264" s="17" t="s">
        <v>83</v>
      </c>
    </row>
    <row r="265" s="2" customFormat="1">
      <c r="A265" s="38"/>
      <c r="B265" s="39"/>
      <c r="C265" s="40"/>
      <c r="D265" s="240" t="s">
        <v>215</v>
      </c>
      <c r="E265" s="40"/>
      <c r="F265" s="244" t="s">
        <v>1201</v>
      </c>
      <c r="G265" s="40"/>
      <c r="H265" s="40"/>
      <c r="I265" s="147"/>
      <c r="J265" s="40"/>
      <c r="K265" s="40"/>
      <c r="L265" s="44"/>
      <c r="M265" s="242"/>
      <c r="N265" s="243"/>
      <c r="O265" s="84"/>
      <c r="P265" s="84"/>
      <c r="Q265" s="84"/>
      <c r="R265" s="84"/>
      <c r="S265" s="84"/>
      <c r="T265" s="85"/>
      <c r="U265" s="38"/>
      <c r="V265" s="38"/>
      <c r="W265" s="38"/>
      <c r="X265" s="38"/>
      <c r="Y265" s="38"/>
      <c r="Z265" s="38"/>
      <c r="AA265" s="38"/>
      <c r="AB265" s="38"/>
      <c r="AC265" s="38"/>
      <c r="AD265" s="38"/>
      <c r="AE265" s="38"/>
      <c r="AT265" s="17" t="s">
        <v>215</v>
      </c>
      <c r="AU265" s="17" t="s">
        <v>83</v>
      </c>
    </row>
    <row r="266" s="13" customFormat="1">
      <c r="A266" s="13"/>
      <c r="B266" s="245"/>
      <c r="C266" s="246"/>
      <c r="D266" s="240" t="s">
        <v>217</v>
      </c>
      <c r="E266" s="247" t="s">
        <v>19</v>
      </c>
      <c r="F266" s="248" t="s">
        <v>2077</v>
      </c>
      <c r="G266" s="246"/>
      <c r="H266" s="247" t="s">
        <v>19</v>
      </c>
      <c r="I266" s="249"/>
      <c r="J266" s="246"/>
      <c r="K266" s="246"/>
      <c r="L266" s="250"/>
      <c r="M266" s="251"/>
      <c r="N266" s="252"/>
      <c r="O266" s="252"/>
      <c r="P266" s="252"/>
      <c r="Q266" s="252"/>
      <c r="R266" s="252"/>
      <c r="S266" s="252"/>
      <c r="T266" s="253"/>
      <c r="U266" s="13"/>
      <c r="V266" s="13"/>
      <c r="W266" s="13"/>
      <c r="X266" s="13"/>
      <c r="Y266" s="13"/>
      <c r="Z266" s="13"/>
      <c r="AA266" s="13"/>
      <c r="AB266" s="13"/>
      <c r="AC266" s="13"/>
      <c r="AD266" s="13"/>
      <c r="AE266" s="13"/>
      <c r="AT266" s="254" t="s">
        <v>217</v>
      </c>
      <c r="AU266" s="254" t="s">
        <v>83</v>
      </c>
      <c r="AV266" s="13" t="s">
        <v>81</v>
      </c>
      <c r="AW266" s="13" t="s">
        <v>35</v>
      </c>
      <c r="AX266" s="13" t="s">
        <v>74</v>
      </c>
      <c r="AY266" s="254" t="s">
        <v>204</v>
      </c>
    </row>
    <row r="267" s="14" customFormat="1">
      <c r="A267" s="14"/>
      <c r="B267" s="255"/>
      <c r="C267" s="256"/>
      <c r="D267" s="240" t="s">
        <v>217</v>
      </c>
      <c r="E267" s="257" t="s">
        <v>19</v>
      </c>
      <c r="F267" s="258" t="s">
        <v>2080</v>
      </c>
      <c r="G267" s="256"/>
      <c r="H267" s="259">
        <v>9.8040000000000003</v>
      </c>
      <c r="I267" s="260"/>
      <c r="J267" s="256"/>
      <c r="K267" s="256"/>
      <c r="L267" s="261"/>
      <c r="M267" s="262"/>
      <c r="N267" s="263"/>
      <c r="O267" s="263"/>
      <c r="P267" s="263"/>
      <c r="Q267" s="263"/>
      <c r="R267" s="263"/>
      <c r="S267" s="263"/>
      <c r="T267" s="264"/>
      <c r="U267" s="14"/>
      <c r="V267" s="14"/>
      <c r="W267" s="14"/>
      <c r="X267" s="14"/>
      <c r="Y267" s="14"/>
      <c r="Z267" s="14"/>
      <c r="AA267" s="14"/>
      <c r="AB267" s="14"/>
      <c r="AC267" s="14"/>
      <c r="AD267" s="14"/>
      <c r="AE267" s="14"/>
      <c r="AT267" s="265" t="s">
        <v>217</v>
      </c>
      <c r="AU267" s="265" t="s">
        <v>83</v>
      </c>
      <c r="AV267" s="14" t="s">
        <v>83</v>
      </c>
      <c r="AW267" s="14" t="s">
        <v>35</v>
      </c>
      <c r="AX267" s="14" t="s">
        <v>74</v>
      </c>
      <c r="AY267" s="265" t="s">
        <v>204</v>
      </c>
    </row>
    <row r="268" s="14" customFormat="1">
      <c r="A268" s="14"/>
      <c r="B268" s="255"/>
      <c r="C268" s="256"/>
      <c r="D268" s="240" t="s">
        <v>217</v>
      </c>
      <c r="E268" s="257" t="s">
        <v>19</v>
      </c>
      <c r="F268" s="258" t="s">
        <v>2081</v>
      </c>
      <c r="G268" s="256"/>
      <c r="H268" s="259">
        <v>2.4510000000000001</v>
      </c>
      <c r="I268" s="260"/>
      <c r="J268" s="256"/>
      <c r="K268" s="256"/>
      <c r="L268" s="261"/>
      <c r="M268" s="262"/>
      <c r="N268" s="263"/>
      <c r="O268" s="263"/>
      <c r="P268" s="263"/>
      <c r="Q268" s="263"/>
      <c r="R268" s="263"/>
      <c r="S268" s="263"/>
      <c r="T268" s="264"/>
      <c r="U268" s="14"/>
      <c r="V268" s="14"/>
      <c r="W268" s="14"/>
      <c r="X268" s="14"/>
      <c r="Y268" s="14"/>
      <c r="Z268" s="14"/>
      <c r="AA268" s="14"/>
      <c r="AB268" s="14"/>
      <c r="AC268" s="14"/>
      <c r="AD268" s="14"/>
      <c r="AE268" s="14"/>
      <c r="AT268" s="265" t="s">
        <v>217</v>
      </c>
      <c r="AU268" s="265" t="s">
        <v>83</v>
      </c>
      <c r="AV268" s="14" t="s">
        <v>83</v>
      </c>
      <c r="AW268" s="14" t="s">
        <v>35</v>
      </c>
      <c r="AX268" s="14" t="s">
        <v>74</v>
      </c>
      <c r="AY268" s="265" t="s">
        <v>204</v>
      </c>
    </row>
    <row r="269" s="15" customFormat="1">
      <c r="A269" s="15"/>
      <c r="B269" s="266"/>
      <c r="C269" s="267"/>
      <c r="D269" s="240" t="s">
        <v>217</v>
      </c>
      <c r="E269" s="268" t="s">
        <v>19</v>
      </c>
      <c r="F269" s="269" t="s">
        <v>268</v>
      </c>
      <c r="G269" s="267"/>
      <c r="H269" s="270">
        <v>12.255000000000001</v>
      </c>
      <c r="I269" s="271"/>
      <c r="J269" s="267"/>
      <c r="K269" s="267"/>
      <c r="L269" s="272"/>
      <c r="M269" s="273"/>
      <c r="N269" s="274"/>
      <c r="O269" s="274"/>
      <c r="P269" s="274"/>
      <c r="Q269" s="274"/>
      <c r="R269" s="274"/>
      <c r="S269" s="274"/>
      <c r="T269" s="275"/>
      <c r="U269" s="15"/>
      <c r="V269" s="15"/>
      <c r="W269" s="15"/>
      <c r="X269" s="15"/>
      <c r="Y269" s="15"/>
      <c r="Z269" s="15"/>
      <c r="AA269" s="15"/>
      <c r="AB269" s="15"/>
      <c r="AC269" s="15"/>
      <c r="AD269" s="15"/>
      <c r="AE269" s="15"/>
      <c r="AT269" s="276" t="s">
        <v>217</v>
      </c>
      <c r="AU269" s="276" t="s">
        <v>83</v>
      </c>
      <c r="AV269" s="15" t="s">
        <v>104</v>
      </c>
      <c r="AW269" s="15" t="s">
        <v>35</v>
      </c>
      <c r="AX269" s="15" t="s">
        <v>81</v>
      </c>
      <c r="AY269" s="276" t="s">
        <v>204</v>
      </c>
    </row>
    <row r="270" s="2" customFormat="1" ht="21.75" customHeight="1">
      <c r="A270" s="38"/>
      <c r="B270" s="39"/>
      <c r="C270" s="227" t="s">
        <v>403</v>
      </c>
      <c r="D270" s="227" t="s">
        <v>207</v>
      </c>
      <c r="E270" s="228" t="s">
        <v>1206</v>
      </c>
      <c r="F270" s="229" t="s">
        <v>1207</v>
      </c>
      <c r="G270" s="230" t="s">
        <v>525</v>
      </c>
      <c r="H270" s="231">
        <v>12.255000000000001</v>
      </c>
      <c r="I270" s="232"/>
      <c r="J270" s="233">
        <f>ROUND(I270*H270,2)</f>
        <v>0</v>
      </c>
      <c r="K270" s="229" t="s">
        <v>1006</v>
      </c>
      <c r="L270" s="44"/>
      <c r="M270" s="234" t="s">
        <v>19</v>
      </c>
      <c r="N270" s="235" t="s">
        <v>45</v>
      </c>
      <c r="O270" s="84"/>
      <c r="P270" s="236">
        <f>O270*H270</f>
        <v>0</v>
      </c>
      <c r="Q270" s="236">
        <v>3.6000000000000001E-05</v>
      </c>
      <c r="R270" s="236">
        <f>Q270*H270</f>
        <v>0.00044118000000000006</v>
      </c>
      <c r="S270" s="236">
        <v>0</v>
      </c>
      <c r="T270" s="237">
        <f>S270*H270</f>
        <v>0</v>
      </c>
      <c r="U270" s="38"/>
      <c r="V270" s="38"/>
      <c r="W270" s="38"/>
      <c r="X270" s="38"/>
      <c r="Y270" s="38"/>
      <c r="Z270" s="38"/>
      <c r="AA270" s="38"/>
      <c r="AB270" s="38"/>
      <c r="AC270" s="38"/>
      <c r="AD270" s="38"/>
      <c r="AE270" s="38"/>
      <c r="AR270" s="238" t="s">
        <v>104</v>
      </c>
      <c r="AT270" s="238" t="s">
        <v>207</v>
      </c>
      <c r="AU270" s="238" t="s">
        <v>83</v>
      </c>
      <c r="AY270" s="17" t="s">
        <v>204</v>
      </c>
      <c r="BE270" s="239">
        <f>IF(N270="základní",J270,0)</f>
        <v>0</v>
      </c>
      <c r="BF270" s="239">
        <f>IF(N270="snížená",J270,0)</f>
        <v>0</v>
      </c>
      <c r="BG270" s="239">
        <f>IF(N270="zákl. přenesená",J270,0)</f>
        <v>0</v>
      </c>
      <c r="BH270" s="239">
        <f>IF(N270="sníž. přenesená",J270,0)</f>
        <v>0</v>
      </c>
      <c r="BI270" s="239">
        <f>IF(N270="nulová",J270,0)</f>
        <v>0</v>
      </c>
      <c r="BJ270" s="17" t="s">
        <v>81</v>
      </c>
      <c r="BK270" s="239">
        <f>ROUND(I270*H270,2)</f>
        <v>0</v>
      </c>
      <c r="BL270" s="17" t="s">
        <v>104</v>
      </c>
      <c r="BM270" s="238" t="s">
        <v>2082</v>
      </c>
    </row>
    <row r="271" s="2" customFormat="1">
      <c r="A271" s="38"/>
      <c r="B271" s="39"/>
      <c r="C271" s="40"/>
      <c r="D271" s="240" t="s">
        <v>213</v>
      </c>
      <c r="E271" s="40"/>
      <c r="F271" s="241" t="s">
        <v>1209</v>
      </c>
      <c r="G271" s="40"/>
      <c r="H271" s="40"/>
      <c r="I271" s="147"/>
      <c r="J271" s="40"/>
      <c r="K271" s="40"/>
      <c r="L271" s="44"/>
      <c r="M271" s="242"/>
      <c r="N271" s="243"/>
      <c r="O271" s="84"/>
      <c r="P271" s="84"/>
      <c r="Q271" s="84"/>
      <c r="R271" s="84"/>
      <c r="S271" s="84"/>
      <c r="T271" s="85"/>
      <c r="U271" s="38"/>
      <c r="V271" s="38"/>
      <c r="W271" s="38"/>
      <c r="X271" s="38"/>
      <c r="Y271" s="38"/>
      <c r="Z271" s="38"/>
      <c r="AA271" s="38"/>
      <c r="AB271" s="38"/>
      <c r="AC271" s="38"/>
      <c r="AD271" s="38"/>
      <c r="AE271" s="38"/>
      <c r="AT271" s="17" t="s">
        <v>213</v>
      </c>
      <c r="AU271" s="17" t="s">
        <v>83</v>
      </c>
    </row>
    <row r="272" s="2" customFormat="1">
      <c r="A272" s="38"/>
      <c r="B272" s="39"/>
      <c r="C272" s="40"/>
      <c r="D272" s="240" t="s">
        <v>215</v>
      </c>
      <c r="E272" s="40"/>
      <c r="F272" s="244" t="s">
        <v>1201</v>
      </c>
      <c r="G272" s="40"/>
      <c r="H272" s="40"/>
      <c r="I272" s="147"/>
      <c r="J272" s="40"/>
      <c r="K272" s="40"/>
      <c r="L272" s="44"/>
      <c r="M272" s="242"/>
      <c r="N272" s="243"/>
      <c r="O272" s="84"/>
      <c r="P272" s="84"/>
      <c r="Q272" s="84"/>
      <c r="R272" s="84"/>
      <c r="S272" s="84"/>
      <c r="T272" s="85"/>
      <c r="U272" s="38"/>
      <c r="V272" s="38"/>
      <c r="W272" s="38"/>
      <c r="X272" s="38"/>
      <c r="Y272" s="38"/>
      <c r="Z272" s="38"/>
      <c r="AA272" s="38"/>
      <c r="AB272" s="38"/>
      <c r="AC272" s="38"/>
      <c r="AD272" s="38"/>
      <c r="AE272" s="38"/>
      <c r="AT272" s="17" t="s">
        <v>215</v>
      </c>
      <c r="AU272" s="17" t="s">
        <v>83</v>
      </c>
    </row>
    <row r="273" s="2" customFormat="1" ht="21.75" customHeight="1">
      <c r="A273" s="38"/>
      <c r="B273" s="39"/>
      <c r="C273" s="227" t="s">
        <v>409</v>
      </c>
      <c r="D273" s="227" t="s">
        <v>207</v>
      </c>
      <c r="E273" s="228" t="s">
        <v>2083</v>
      </c>
      <c r="F273" s="229" t="s">
        <v>2084</v>
      </c>
      <c r="G273" s="230" t="s">
        <v>245</v>
      </c>
      <c r="H273" s="231">
        <v>1</v>
      </c>
      <c r="I273" s="232"/>
      <c r="J273" s="233">
        <f>ROUND(I273*H273,2)</f>
        <v>0</v>
      </c>
      <c r="K273" s="229" t="s">
        <v>1006</v>
      </c>
      <c r="L273" s="44"/>
      <c r="M273" s="234" t="s">
        <v>19</v>
      </c>
      <c r="N273" s="235" t="s">
        <v>45</v>
      </c>
      <c r="O273" s="84"/>
      <c r="P273" s="236">
        <f>O273*H273</f>
        <v>0</v>
      </c>
      <c r="Q273" s="236">
        <v>0.0083999999999999995</v>
      </c>
      <c r="R273" s="236">
        <f>Q273*H273</f>
        <v>0.0083999999999999995</v>
      </c>
      <c r="S273" s="236">
        <v>0</v>
      </c>
      <c r="T273" s="237">
        <f>S273*H273</f>
        <v>0</v>
      </c>
      <c r="U273" s="38"/>
      <c r="V273" s="38"/>
      <c r="W273" s="38"/>
      <c r="X273" s="38"/>
      <c r="Y273" s="38"/>
      <c r="Z273" s="38"/>
      <c r="AA273" s="38"/>
      <c r="AB273" s="38"/>
      <c r="AC273" s="38"/>
      <c r="AD273" s="38"/>
      <c r="AE273" s="38"/>
      <c r="AR273" s="238" t="s">
        <v>104</v>
      </c>
      <c r="AT273" s="238" t="s">
        <v>207</v>
      </c>
      <c r="AU273" s="238" t="s">
        <v>83</v>
      </c>
      <c r="AY273" s="17" t="s">
        <v>204</v>
      </c>
      <c r="BE273" s="239">
        <f>IF(N273="základní",J273,0)</f>
        <v>0</v>
      </c>
      <c r="BF273" s="239">
        <f>IF(N273="snížená",J273,0)</f>
        <v>0</v>
      </c>
      <c r="BG273" s="239">
        <f>IF(N273="zákl. přenesená",J273,0)</f>
        <v>0</v>
      </c>
      <c r="BH273" s="239">
        <f>IF(N273="sníž. přenesená",J273,0)</f>
        <v>0</v>
      </c>
      <c r="BI273" s="239">
        <f>IF(N273="nulová",J273,0)</f>
        <v>0</v>
      </c>
      <c r="BJ273" s="17" t="s">
        <v>81</v>
      </c>
      <c r="BK273" s="239">
        <f>ROUND(I273*H273,2)</f>
        <v>0</v>
      </c>
      <c r="BL273" s="17" t="s">
        <v>104</v>
      </c>
      <c r="BM273" s="238" t="s">
        <v>2085</v>
      </c>
    </row>
    <row r="274" s="2" customFormat="1">
      <c r="A274" s="38"/>
      <c r="B274" s="39"/>
      <c r="C274" s="40"/>
      <c r="D274" s="240" t="s">
        <v>213</v>
      </c>
      <c r="E274" s="40"/>
      <c r="F274" s="241" t="s">
        <v>2084</v>
      </c>
      <c r="G274" s="40"/>
      <c r="H274" s="40"/>
      <c r="I274" s="147"/>
      <c r="J274" s="40"/>
      <c r="K274" s="40"/>
      <c r="L274" s="44"/>
      <c r="M274" s="242"/>
      <c r="N274" s="243"/>
      <c r="O274" s="84"/>
      <c r="P274" s="84"/>
      <c r="Q274" s="84"/>
      <c r="R274" s="84"/>
      <c r="S274" s="84"/>
      <c r="T274" s="85"/>
      <c r="U274" s="38"/>
      <c r="V274" s="38"/>
      <c r="W274" s="38"/>
      <c r="X274" s="38"/>
      <c r="Y274" s="38"/>
      <c r="Z274" s="38"/>
      <c r="AA274" s="38"/>
      <c r="AB274" s="38"/>
      <c r="AC274" s="38"/>
      <c r="AD274" s="38"/>
      <c r="AE274" s="38"/>
      <c r="AT274" s="17" t="s">
        <v>213</v>
      </c>
      <c r="AU274" s="17" t="s">
        <v>83</v>
      </c>
    </row>
    <row r="275" s="2" customFormat="1">
      <c r="A275" s="38"/>
      <c r="B275" s="39"/>
      <c r="C275" s="40"/>
      <c r="D275" s="240" t="s">
        <v>240</v>
      </c>
      <c r="E275" s="40"/>
      <c r="F275" s="244" t="s">
        <v>2086</v>
      </c>
      <c r="G275" s="40"/>
      <c r="H275" s="40"/>
      <c r="I275" s="147"/>
      <c r="J275" s="40"/>
      <c r="K275" s="40"/>
      <c r="L275" s="44"/>
      <c r="M275" s="242"/>
      <c r="N275" s="243"/>
      <c r="O275" s="84"/>
      <c r="P275" s="84"/>
      <c r="Q275" s="84"/>
      <c r="R275" s="84"/>
      <c r="S275" s="84"/>
      <c r="T275" s="85"/>
      <c r="U275" s="38"/>
      <c r="V275" s="38"/>
      <c r="W275" s="38"/>
      <c r="X275" s="38"/>
      <c r="Y275" s="38"/>
      <c r="Z275" s="38"/>
      <c r="AA275" s="38"/>
      <c r="AB275" s="38"/>
      <c r="AC275" s="38"/>
      <c r="AD275" s="38"/>
      <c r="AE275" s="38"/>
      <c r="AT275" s="17" t="s">
        <v>240</v>
      </c>
      <c r="AU275" s="17" t="s">
        <v>83</v>
      </c>
    </row>
    <row r="276" s="2" customFormat="1" ht="16.5" customHeight="1">
      <c r="A276" s="38"/>
      <c r="B276" s="39"/>
      <c r="C276" s="227" t="s">
        <v>416</v>
      </c>
      <c r="D276" s="227" t="s">
        <v>207</v>
      </c>
      <c r="E276" s="228" t="s">
        <v>1210</v>
      </c>
      <c r="F276" s="229" t="s">
        <v>1211</v>
      </c>
      <c r="G276" s="230" t="s">
        <v>250</v>
      </c>
      <c r="H276" s="231">
        <v>0.048000000000000001</v>
      </c>
      <c r="I276" s="232"/>
      <c r="J276" s="233">
        <f>ROUND(I276*H276,2)</f>
        <v>0</v>
      </c>
      <c r="K276" s="229" t="s">
        <v>1006</v>
      </c>
      <c r="L276" s="44"/>
      <c r="M276" s="234" t="s">
        <v>19</v>
      </c>
      <c r="N276" s="235" t="s">
        <v>45</v>
      </c>
      <c r="O276" s="84"/>
      <c r="P276" s="236">
        <f>O276*H276</f>
        <v>0</v>
      </c>
      <c r="Q276" s="236">
        <v>1.0383020000000001</v>
      </c>
      <c r="R276" s="236">
        <f>Q276*H276</f>
        <v>0.049838496000000003</v>
      </c>
      <c r="S276" s="236">
        <v>0</v>
      </c>
      <c r="T276" s="237">
        <f>S276*H276</f>
        <v>0</v>
      </c>
      <c r="U276" s="38"/>
      <c r="V276" s="38"/>
      <c r="W276" s="38"/>
      <c r="X276" s="38"/>
      <c r="Y276" s="38"/>
      <c r="Z276" s="38"/>
      <c r="AA276" s="38"/>
      <c r="AB276" s="38"/>
      <c r="AC276" s="38"/>
      <c r="AD276" s="38"/>
      <c r="AE276" s="38"/>
      <c r="AR276" s="238" t="s">
        <v>104</v>
      </c>
      <c r="AT276" s="238" t="s">
        <v>207</v>
      </c>
      <c r="AU276" s="238" t="s">
        <v>83</v>
      </c>
      <c r="AY276" s="17" t="s">
        <v>204</v>
      </c>
      <c r="BE276" s="239">
        <f>IF(N276="základní",J276,0)</f>
        <v>0</v>
      </c>
      <c r="BF276" s="239">
        <f>IF(N276="snížená",J276,0)</f>
        <v>0</v>
      </c>
      <c r="BG276" s="239">
        <f>IF(N276="zákl. přenesená",J276,0)</f>
        <v>0</v>
      </c>
      <c r="BH276" s="239">
        <f>IF(N276="sníž. přenesená",J276,0)</f>
        <v>0</v>
      </c>
      <c r="BI276" s="239">
        <f>IF(N276="nulová",J276,0)</f>
        <v>0</v>
      </c>
      <c r="BJ276" s="17" t="s">
        <v>81</v>
      </c>
      <c r="BK276" s="239">
        <f>ROUND(I276*H276,2)</f>
        <v>0</v>
      </c>
      <c r="BL276" s="17" t="s">
        <v>104</v>
      </c>
      <c r="BM276" s="238" t="s">
        <v>2087</v>
      </c>
    </row>
    <row r="277" s="2" customFormat="1">
      <c r="A277" s="38"/>
      <c r="B277" s="39"/>
      <c r="C277" s="40"/>
      <c r="D277" s="240" t="s">
        <v>213</v>
      </c>
      <c r="E277" s="40"/>
      <c r="F277" s="241" t="s">
        <v>1213</v>
      </c>
      <c r="G277" s="40"/>
      <c r="H277" s="40"/>
      <c r="I277" s="147"/>
      <c r="J277" s="40"/>
      <c r="K277" s="40"/>
      <c r="L277" s="44"/>
      <c r="M277" s="242"/>
      <c r="N277" s="243"/>
      <c r="O277" s="84"/>
      <c r="P277" s="84"/>
      <c r="Q277" s="84"/>
      <c r="R277" s="84"/>
      <c r="S277" s="84"/>
      <c r="T277" s="85"/>
      <c r="U277" s="38"/>
      <c r="V277" s="38"/>
      <c r="W277" s="38"/>
      <c r="X277" s="38"/>
      <c r="Y277" s="38"/>
      <c r="Z277" s="38"/>
      <c r="AA277" s="38"/>
      <c r="AB277" s="38"/>
      <c r="AC277" s="38"/>
      <c r="AD277" s="38"/>
      <c r="AE277" s="38"/>
      <c r="AT277" s="17" t="s">
        <v>213</v>
      </c>
      <c r="AU277" s="17" t="s">
        <v>83</v>
      </c>
    </row>
    <row r="278" s="2" customFormat="1">
      <c r="A278" s="38"/>
      <c r="B278" s="39"/>
      <c r="C278" s="40"/>
      <c r="D278" s="240" t="s">
        <v>215</v>
      </c>
      <c r="E278" s="40"/>
      <c r="F278" s="244" t="s">
        <v>1214</v>
      </c>
      <c r="G278" s="40"/>
      <c r="H278" s="40"/>
      <c r="I278" s="147"/>
      <c r="J278" s="40"/>
      <c r="K278" s="40"/>
      <c r="L278" s="44"/>
      <c r="M278" s="242"/>
      <c r="N278" s="243"/>
      <c r="O278" s="84"/>
      <c r="P278" s="84"/>
      <c r="Q278" s="84"/>
      <c r="R278" s="84"/>
      <c r="S278" s="84"/>
      <c r="T278" s="85"/>
      <c r="U278" s="38"/>
      <c r="V278" s="38"/>
      <c r="W278" s="38"/>
      <c r="X278" s="38"/>
      <c r="Y278" s="38"/>
      <c r="Z278" s="38"/>
      <c r="AA278" s="38"/>
      <c r="AB278" s="38"/>
      <c r="AC278" s="38"/>
      <c r="AD278" s="38"/>
      <c r="AE278" s="38"/>
      <c r="AT278" s="17" t="s">
        <v>215</v>
      </c>
      <c r="AU278" s="17" t="s">
        <v>83</v>
      </c>
    </row>
    <row r="279" s="14" customFormat="1">
      <c r="A279" s="14"/>
      <c r="B279" s="255"/>
      <c r="C279" s="256"/>
      <c r="D279" s="240" t="s">
        <v>217</v>
      </c>
      <c r="E279" s="257" t="s">
        <v>19</v>
      </c>
      <c r="F279" s="258" t="s">
        <v>2088</v>
      </c>
      <c r="G279" s="256"/>
      <c r="H279" s="259">
        <v>0.048000000000000001</v>
      </c>
      <c r="I279" s="260"/>
      <c r="J279" s="256"/>
      <c r="K279" s="256"/>
      <c r="L279" s="261"/>
      <c r="M279" s="262"/>
      <c r="N279" s="263"/>
      <c r="O279" s="263"/>
      <c r="P279" s="263"/>
      <c r="Q279" s="263"/>
      <c r="R279" s="263"/>
      <c r="S279" s="263"/>
      <c r="T279" s="264"/>
      <c r="U279" s="14"/>
      <c r="V279" s="14"/>
      <c r="W279" s="14"/>
      <c r="X279" s="14"/>
      <c r="Y279" s="14"/>
      <c r="Z279" s="14"/>
      <c r="AA279" s="14"/>
      <c r="AB279" s="14"/>
      <c r="AC279" s="14"/>
      <c r="AD279" s="14"/>
      <c r="AE279" s="14"/>
      <c r="AT279" s="265" t="s">
        <v>217</v>
      </c>
      <c r="AU279" s="265" t="s">
        <v>83</v>
      </c>
      <c r="AV279" s="14" t="s">
        <v>83</v>
      </c>
      <c r="AW279" s="14" t="s">
        <v>35</v>
      </c>
      <c r="AX279" s="14" t="s">
        <v>81</v>
      </c>
      <c r="AY279" s="265" t="s">
        <v>204</v>
      </c>
    </row>
    <row r="280" s="2" customFormat="1" ht="21.75" customHeight="1">
      <c r="A280" s="38"/>
      <c r="B280" s="39"/>
      <c r="C280" s="227" t="s">
        <v>424</v>
      </c>
      <c r="D280" s="227" t="s">
        <v>207</v>
      </c>
      <c r="E280" s="228" t="s">
        <v>1223</v>
      </c>
      <c r="F280" s="229" t="s">
        <v>1224</v>
      </c>
      <c r="G280" s="230" t="s">
        <v>286</v>
      </c>
      <c r="H280" s="231">
        <v>40</v>
      </c>
      <c r="I280" s="232"/>
      <c r="J280" s="233">
        <f>ROUND(I280*H280,2)</f>
        <v>0</v>
      </c>
      <c r="K280" s="229" t="s">
        <v>1006</v>
      </c>
      <c r="L280" s="44"/>
      <c r="M280" s="234" t="s">
        <v>19</v>
      </c>
      <c r="N280" s="235" t="s">
        <v>45</v>
      </c>
      <c r="O280" s="84"/>
      <c r="P280" s="236">
        <f>O280*H280</f>
        <v>0</v>
      </c>
      <c r="Q280" s="236">
        <v>0.00662</v>
      </c>
      <c r="R280" s="236">
        <f>Q280*H280</f>
        <v>0.26479999999999998</v>
      </c>
      <c r="S280" s="236">
        <v>0</v>
      </c>
      <c r="T280" s="237">
        <f>S280*H280</f>
        <v>0</v>
      </c>
      <c r="U280" s="38"/>
      <c r="V280" s="38"/>
      <c r="W280" s="38"/>
      <c r="X280" s="38"/>
      <c r="Y280" s="38"/>
      <c r="Z280" s="38"/>
      <c r="AA280" s="38"/>
      <c r="AB280" s="38"/>
      <c r="AC280" s="38"/>
      <c r="AD280" s="38"/>
      <c r="AE280" s="38"/>
      <c r="AR280" s="238" t="s">
        <v>104</v>
      </c>
      <c r="AT280" s="238" t="s">
        <v>207</v>
      </c>
      <c r="AU280" s="238" t="s">
        <v>83</v>
      </c>
      <c r="AY280" s="17" t="s">
        <v>204</v>
      </c>
      <c r="BE280" s="239">
        <f>IF(N280="základní",J280,0)</f>
        <v>0</v>
      </c>
      <c r="BF280" s="239">
        <f>IF(N280="snížená",J280,0)</f>
        <v>0</v>
      </c>
      <c r="BG280" s="239">
        <f>IF(N280="zákl. přenesená",J280,0)</f>
        <v>0</v>
      </c>
      <c r="BH280" s="239">
        <f>IF(N280="sníž. přenesená",J280,0)</f>
        <v>0</v>
      </c>
      <c r="BI280" s="239">
        <f>IF(N280="nulová",J280,0)</f>
        <v>0</v>
      </c>
      <c r="BJ280" s="17" t="s">
        <v>81</v>
      </c>
      <c r="BK280" s="239">
        <f>ROUND(I280*H280,2)</f>
        <v>0</v>
      </c>
      <c r="BL280" s="17" t="s">
        <v>104</v>
      </c>
      <c r="BM280" s="238" t="s">
        <v>2089</v>
      </c>
    </row>
    <row r="281" s="2" customFormat="1">
      <c r="A281" s="38"/>
      <c r="B281" s="39"/>
      <c r="C281" s="40"/>
      <c r="D281" s="240" t="s">
        <v>213</v>
      </c>
      <c r="E281" s="40"/>
      <c r="F281" s="241" t="s">
        <v>1226</v>
      </c>
      <c r="G281" s="40"/>
      <c r="H281" s="40"/>
      <c r="I281" s="147"/>
      <c r="J281" s="40"/>
      <c r="K281" s="40"/>
      <c r="L281" s="44"/>
      <c r="M281" s="242"/>
      <c r="N281" s="243"/>
      <c r="O281" s="84"/>
      <c r="P281" s="84"/>
      <c r="Q281" s="84"/>
      <c r="R281" s="84"/>
      <c r="S281" s="84"/>
      <c r="T281" s="85"/>
      <c r="U281" s="38"/>
      <c r="V281" s="38"/>
      <c r="W281" s="38"/>
      <c r="X281" s="38"/>
      <c r="Y281" s="38"/>
      <c r="Z281" s="38"/>
      <c r="AA281" s="38"/>
      <c r="AB281" s="38"/>
      <c r="AC281" s="38"/>
      <c r="AD281" s="38"/>
      <c r="AE281" s="38"/>
      <c r="AT281" s="17" t="s">
        <v>213</v>
      </c>
      <c r="AU281" s="17" t="s">
        <v>83</v>
      </c>
    </row>
    <row r="282" s="2" customFormat="1">
      <c r="A282" s="38"/>
      <c r="B282" s="39"/>
      <c r="C282" s="40"/>
      <c r="D282" s="240" t="s">
        <v>215</v>
      </c>
      <c r="E282" s="40"/>
      <c r="F282" s="244" t="s">
        <v>1227</v>
      </c>
      <c r="G282" s="40"/>
      <c r="H282" s="40"/>
      <c r="I282" s="147"/>
      <c r="J282" s="40"/>
      <c r="K282" s="40"/>
      <c r="L282" s="44"/>
      <c r="M282" s="242"/>
      <c r="N282" s="243"/>
      <c r="O282" s="84"/>
      <c r="P282" s="84"/>
      <c r="Q282" s="84"/>
      <c r="R282" s="84"/>
      <c r="S282" s="84"/>
      <c r="T282" s="85"/>
      <c r="U282" s="38"/>
      <c r="V282" s="38"/>
      <c r="W282" s="38"/>
      <c r="X282" s="38"/>
      <c r="Y282" s="38"/>
      <c r="Z282" s="38"/>
      <c r="AA282" s="38"/>
      <c r="AB282" s="38"/>
      <c r="AC282" s="38"/>
      <c r="AD282" s="38"/>
      <c r="AE282" s="38"/>
      <c r="AT282" s="17" t="s">
        <v>215</v>
      </c>
      <c r="AU282" s="17" t="s">
        <v>83</v>
      </c>
    </row>
    <row r="283" s="13" customFormat="1">
      <c r="A283" s="13"/>
      <c r="B283" s="245"/>
      <c r="C283" s="246"/>
      <c r="D283" s="240" t="s">
        <v>217</v>
      </c>
      <c r="E283" s="247" t="s">
        <v>19</v>
      </c>
      <c r="F283" s="248" t="s">
        <v>2090</v>
      </c>
      <c r="G283" s="246"/>
      <c r="H283" s="247" t="s">
        <v>19</v>
      </c>
      <c r="I283" s="249"/>
      <c r="J283" s="246"/>
      <c r="K283" s="246"/>
      <c r="L283" s="250"/>
      <c r="M283" s="251"/>
      <c r="N283" s="252"/>
      <c r="O283" s="252"/>
      <c r="P283" s="252"/>
      <c r="Q283" s="252"/>
      <c r="R283" s="252"/>
      <c r="S283" s="252"/>
      <c r="T283" s="253"/>
      <c r="U283" s="13"/>
      <c r="V283" s="13"/>
      <c r="W283" s="13"/>
      <c r="X283" s="13"/>
      <c r="Y283" s="13"/>
      <c r="Z283" s="13"/>
      <c r="AA283" s="13"/>
      <c r="AB283" s="13"/>
      <c r="AC283" s="13"/>
      <c r="AD283" s="13"/>
      <c r="AE283" s="13"/>
      <c r="AT283" s="254" t="s">
        <v>217</v>
      </c>
      <c r="AU283" s="254" t="s">
        <v>83</v>
      </c>
      <c r="AV283" s="13" t="s">
        <v>81</v>
      </c>
      <c r="AW283" s="13" t="s">
        <v>35</v>
      </c>
      <c r="AX283" s="13" t="s">
        <v>74</v>
      </c>
      <c r="AY283" s="254" t="s">
        <v>204</v>
      </c>
    </row>
    <row r="284" s="14" customFormat="1">
      <c r="A284" s="14"/>
      <c r="B284" s="255"/>
      <c r="C284" s="256"/>
      <c r="D284" s="240" t="s">
        <v>217</v>
      </c>
      <c r="E284" s="257" t="s">
        <v>19</v>
      </c>
      <c r="F284" s="258" t="s">
        <v>2091</v>
      </c>
      <c r="G284" s="256"/>
      <c r="H284" s="259">
        <v>20</v>
      </c>
      <c r="I284" s="260"/>
      <c r="J284" s="256"/>
      <c r="K284" s="256"/>
      <c r="L284" s="261"/>
      <c r="M284" s="262"/>
      <c r="N284" s="263"/>
      <c r="O284" s="263"/>
      <c r="P284" s="263"/>
      <c r="Q284" s="263"/>
      <c r="R284" s="263"/>
      <c r="S284" s="263"/>
      <c r="T284" s="264"/>
      <c r="U284" s="14"/>
      <c r="V284" s="14"/>
      <c r="W284" s="14"/>
      <c r="X284" s="14"/>
      <c r="Y284" s="14"/>
      <c r="Z284" s="14"/>
      <c r="AA284" s="14"/>
      <c r="AB284" s="14"/>
      <c r="AC284" s="14"/>
      <c r="AD284" s="14"/>
      <c r="AE284" s="14"/>
      <c r="AT284" s="265" t="s">
        <v>217</v>
      </c>
      <c r="AU284" s="265" t="s">
        <v>83</v>
      </c>
      <c r="AV284" s="14" t="s">
        <v>83</v>
      </c>
      <c r="AW284" s="14" t="s">
        <v>35</v>
      </c>
      <c r="AX284" s="14" t="s">
        <v>74</v>
      </c>
      <c r="AY284" s="265" t="s">
        <v>204</v>
      </c>
    </row>
    <row r="285" s="13" customFormat="1">
      <c r="A285" s="13"/>
      <c r="B285" s="245"/>
      <c r="C285" s="246"/>
      <c r="D285" s="240" t="s">
        <v>217</v>
      </c>
      <c r="E285" s="247" t="s">
        <v>19</v>
      </c>
      <c r="F285" s="248" t="s">
        <v>1024</v>
      </c>
      <c r="G285" s="246"/>
      <c r="H285" s="247" t="s">
        <v>19</v>
      </c>
      <c r="I285" s="249"/>
      <c r="J285" s="246"/>
      <c r="K285" s="246"/>
      <c r="L285" s="250"/>
      <c r="M285" s="251"/>
      <c r="N285" s="252"/>
      <c r="O285" s="252"/>
      <c r="P285" s="252"/>
      <c r="Q285" s="252"/>
      <c r="R285" s="252"/>
      <c r="S285" s="252"/>
      <c r="T285" s="253"/>
      <c r="U285" s="13"/>
      <c r="V285" s="13"/>
      <c r="W285" s="13"/>
      <c r="X285" s="13"/>
      <c r="Y285" s="13"/>
      <c r="Z285" s="13"/>
      <c r="AA285" s="13"/>
      <c r="AB285" s="13"/>
      <c r="AC285" s="13"/>
      <c r="AD285" s="13"/>
      <c r="AE285" s="13"/>
      <c r="AT285" s="254" t="s">
        <v>217</v>
      </c>
      <c r="AU285" s="254" t="s">
        <v>83</v>
      </c>
      <c r="AV285" s="13" t="s">
        <v>81</v>
      </c>
      <c r="AW285" s="13" t="s">
        <v>35</v>
      </c>
      <c r="AX285" s="13" t="s">
        <v>74</v>
      </c>
      <c r="AY285" s="254" t="s">
        <v>204</v>
      </c>
    </row>
    <row r="286" s="14" customFormat="1">
      <c r="A286" s="14"/>
      <c r="B286" s="255"/>
      <c r="C286" s="256"/>
      <c r="D286" s="240" t="s">
        <v>217</v>
      </c>
      <c r="E286" s="257" t="s">
        <v>19</v>
      </c>
      <c r="F286" s="258" t="s">
        <v>2091</v>
      </c>
      <c r="G286" s="256"/>
      <c r="H286" s="259">
        <v>20</v>
      </c>
      <c r="I286" s="260"/>
      <c r="J286" s="256"/>
      <c r="K286" s="256"/>
      <c r="L286" s="261"/>
      <c r="M286" s="262"/>
      <c r="N286" s="263"/>
      <c r="O286" s="263"/>
      <c r="P286" s="263"/>
      <c r="Q286" s="263"/>
      <c r="R286" s="263"/>
      <c r="S286" s="263"/>
      <c r="T286" s="264"/>
      <c r="U286" s="14"/>
      <c r="V286" s="14"/>
      <c r="W286" s="14"/>
      <c r="X286" s="14"/>
      <c r="Y286" s="14"/>
      <c r="Z286" s="14"/>
      <c r="AA286" s="14"/>
      <c r="AB286" s="14"/>
      <c r="AC286" s="14"/>
      <c r="AD286" s="14"/>
      <c r="AE286" s="14"/>
      <c r="AT286" s="265" t="s">
        <v>217</v>
      </c>
      <c r="AU286" s="265" t="s">
        <v>83</v>
      </c>
      <c r="AV286" s="14" t="s">
        <v>83</v>
      </c>
      <c r="AW286" s="14" t="s">
        <v>35</v>
      </c>
      <c r="AX286" s="14" t="s">
        <v>74</v>
      </c>
      <c r="AY286" s="265" t="s">
        <v>204</v>
      </c>
    </row>
    <row r="287" s="15" customFormat="1">
      <c r="A287" s="15"/>
      <c r="B287" s="266"/>
      <c r="C287" s="267"/>
      <c r="D287" s="240" t="s">
        <v>217</v>
      </c>
      <c r="E287" s="268" t="s">
        <v>19</v>
      </c>
      <c r="F287" s="269" t="s">
        <v>268</v>
      </c>
      <c r="G287" s="267"/>
      <c r="H287" s="270">
        <v>40</v>
      </c>
      <c r="I287" s="271"/>
      <c r="J287" s="267"/>
      <c r="K287" s="267"/>
      <c r="L287" s="272"/>
      <c r="M287" s="273"/>
      <c r="N287" s="274"/>
      <c r="O287" s="274"/>
      <c r="P287" s="274"/>
      <c r="Q287" s="274"/>
      <c r="R287" s="274"/>
      <c r="S287" s="274"/>
      <c r="T287" s="275"/>
      <c r="U287" s="15"/>
      <c r="V287" s="15"/>
      <c r="W287" s="15"/>
      <c r="X287" s="15"/>
      <c r="Y287" s="15"/>
      <c r="Z287" s="15"/>
      <c r="AA287" s="15"/>
      <c r="AB287" s="15"/>
      <c r="AC287" s="15"/>
      <c r="AD287" s="15"/>
      <c r="AE287" s="15"/>
      <c r="AT287" s="276" t="s">
        <v>217</v>
      </c>
      <c r="AU287" s="276" t="s">
        <v>83</v>
      </c>
      <c r="AV287" s="15" t="s">
        <v>104</v>
      </c>
      <c r="AW287" s="15" t="s">
        <v>35</v>
      </c>
      <c r="AX287" s="15" t="s">
        <v>81</v>
      </c>
      <c r="AY287" s="276" t="s">
        <v>204</v>
      </c>
    </row>
    <row r="288" s="12" customFormat="1" ht="22.8" customHeight="1">
      <c r="A288" s="12"/>
      <c r="B288" s="211"/>
      <c r="C288" s="212"/>
      <c r="D288" s="213" t="s">
        <v>73</v>
      </c>
      <c r="E288" s="225" t="s">
        <v>104</v>
      </c>
      <c r="F288" s="225" t="s">
        <v>1228</v>
      </c>
      <c r="G288" s="212"/>
      <c r="H288" s="212"/>
      <c r="I288" s="215"/>
      <c r="J288" s="226">
        <f>BK288</f>
        <v>0</v>
      </c>
      <c r="K288" s="212"/>
      <c r="L288" s="217"/>
      <c r="M288" s="218"/>
      <c r="N288" s="219"/>
      <c r="O288" s="219"/>
      <c r="P288" s="220">
        <f>SUM(P289:P309)</f>
        <v>0</v>
      </c>
      <c r="Q288" s="219"/>
      <c r="R288" s="220">
        <f>SUM(R289:R309)</f>
        <v>43.498299528000004</v>
      </c>
      <c r="S288" s="219"/>
      <c r="T288" s="221">
        <f>SUM(T289:T309)</f>
        <v>0</v>
      </c>
      <c r="U288" s="12"/>
      <c r="V288" s="12"/>
      <c r="W288" s="12"/>
      <c r="X288" s="12"/>
      <c r="Y288" s="12"/>
      <c r="Z288" s="12"/>
      <c r="AA288" s="12"/>
      <c r="AB288" s="12"/>
      <c r="AC288" s="12"/>
      <c r="AD288" s="12"/>
      <c r="AE288" s="12"/>
      <c r="AR288" s="222" t="s">
        <v>81</v>
      </c>
      <c r="AT288" s="223" t="s">
        <v>73</v>
      </c>
      <c r="AU288" s="223" t="s">
        <v>81</v>
      </c>
      <c r="AY288" s="222" t="s">
        <v>204</v>
      </c>
      <c r="BK288" s="224">
        <f>SUM(BK289:BK309)</f>
        <v>0</v>
      </c>
    </row>
    <row r="289" s="2" customFormat="1" ht="21.75" customHeight="1">
      <c r="A289" s="38"/>
      <c r="B289" s="39"/>
      <c r="C289" s="227" t="s">
        <v>432</v>
      </c>
      <c r="D289" s="227" t="s">
        <v>207</v>
      </c>
      <c r="E289" s="228" t="s">
        <v>1254</v>
      </c>
      <c r="F289" s="229" t="s">
        <v>1255</v>
      </c>
      <c r="G289" s="230" t="s">
        <v>250</v>
      </c>
      <c r="H289" s="231">
        <v>0.20699999999999999</v>
      </c>
      <c r="I289" s="232"/>
      <c r="J289" s="233">
        <f>ROUND(I289*H289,2)</f>
        <v>0</v>
      </c>
      <c r="K289" s="229" t="s">
        <v>1006</v>
      </c>
      <c r="L289" s="44"/>
      <c r="M289" s="234" t="s">
        <v>19</v>
      </c>
      <c r="N289" s="235" t="s">
        <v>45</v>
      </c>
      <c r="O289" s="84"/>
      <c r="P289" s="236">
        <f>O289*H289</f>
        <v>0</v>
      </c>
      <c r="Q289" s="236">
        <v>1.0597380000000001</v>
      </c>
      <c r="R289" s="236">
        <f>Q289*H289</f>
        <v>0.21936576599999999</v>
      </c>
      <c r="S289" s="236">
        <v>0</v>
      </c>
      <c r="T289" s="237">
        <f>S289*H289</f>
        <v>0</v>
      </c>
      <c r="U289" s="38"/>
      <c r="V289" s="38"/>
      <c r="W289" s="38"/>
      <c r="X289" s="38"/>
      <c r="Y289" s="38"/>
      <c r="Z289" s="38"/>
      <c r="AA289" s="38"/>
      <c r="AB289" s="38"/>
      <c r="AC289" s="38"/>
      <c r="AD289" s="38"/>
      <c r="AE289" s="38"/>
      <c r="AR289" s="238" t="s">
        <v>104</v>
      </c>
      <c r="AT289" s="238" t="s">
        <v>207</v>
      </c>
      <c r="AU289" s="238" t="s">
        <v>83</v>
      </c>
      <c r="AY289" s="17" t="s">
        <v>204</v>
      </c>
      <c r="BE289" s="239">
        <f>IF(N289="základní",J289,0)</f>
        <v>0</v>
      </c>
      <c r="BF289" s="239">
        <f>IF(N289="snížená",J289,0)</f>
        <v>0</v>
      </c>
      <c r="BG289" s="239">
        <f>IF(N289="zákl. přenesená",J289,0)</f>
        <v>0</v>
      </c>
      <c r="BH289" s="239">
        <f>IF(N289="sníž. přenesená",J289,0)</f>
        <v>0</v>
      </c>
      <c r="BI289" s="239">
        <f>IF(N289="nulová",J289,0)</f>
        <v>0</v>
      </c>
      <c r="BJ289" s="17" t="s">
        <v>81</v>
      </c>
      <c r="BK289" s="239">
        <f>ROUND(I289*H289,2)</f>
        <v>0</v>
      </c>
      <c r="BL289" s="17" t="s">
        <v>104</v>
      </c>
      <c r="BM289" s="238" t="s">
        <v>2092</v>
      </c>
    </row>
    <row r="290" s="2" customFormat="1">
      <c r="A290" s="38"/>
      <c r="B290" s="39"/>
      <c r="C290" s="40"/>
      <c r="D290" s="240" t="s">
        <v>213</v>
      </c>
      <c r="E290" s="40"/>
      <c r="F290" s="241" t="s">
        <v>1257</v>
      </c>
      <c r="G290" s="40"/>
      <c r="H290" s="40"/>
      <c r="I290" s="147"/>
      <c r="J290" s="40"/>
      <c r="K290" s="40"/>
      <c r="L290" s="44"/>
      <c r="M290" s="242"/>
      <c r="N290" s="243"/>
      <c r="O290" s="84"/>
      <c r="P290" s="84"/>
      <c r="Q290" s="84"/>
      <c r="R290" s="84"/>
      <c r="S290" s="84"/>
      <c r="T290" s="85"/>
      <c r="U290" s="38"/>
      <c r="V290" s="38"/>
      <c r="W290" s="38"/>
      <c r="X290" s="38"/>
      <c r="Y290" s="38"/>
      <c r="Z290" s="38"/>
      <c r="AA290" s="38"/>
      <c r="AB290" s="38"/>
      <c r="AC290" s="38"/>
      <c r="AD290" s="38"/>
      <c r="AE290" s="38"/>
      <c r="AT290" s="17" t="s">
        <v>213</v>
      </c>
      <c r="AU290" s="17" t="s">
        <v>83</v>
      </c>
    </row>
    <row r="291" s="2" customFormat="1">
      <c r="A291" s="38"/>
      <c r="B291" s="39"/>
      <c r="C291" s="40"/>
      <c r="D291" s="240" t="s">
        <v>215</v>
      </c>
      <c r="E291" s="40"/>
      <c r="F291" s="244" t="s">
        <v>1258</v>
      </c>
      <c r="G291" s="40"/>
      <c r="H291" s="40"/>
      <c r="I291" s="147"/>
      <c r="J291" s="40"/>
      <c r="K291" s="40"/>
      <c r="L291" s="44"/>
      <c r="M291" s="242"/>
      <c r="N291" s="243"/>
      <c r="O291" s="84"/>
      <c r="P291" s="84"/>
      <c r="Q291" s="84"/>
      <c r="R291" s="84"/>
      <c r="S291" s="84"/>
      <c r="T291" s="85"/>
      <c r="U291" s="38"/>
      <c r="V291" s="38"/>
      <c r="W291" s="38"/>
      <c r="X291" s="38"/>
      <c r="Y291" s="38"/>
      <c r="Z291" s="38"/>
      <c r="AA291" s="38"/>
      <c r="AB291" s="38"/>
      <c r="AC291" s="38"/>
      <c r="AD291" s="38"/>
      <c r="AE291" s="38"/>
      <c r="AT291" s="17" t="s">
        <v>215</v>
      </c>
      <c r="AU291" s="17" t="s">
        <v>83</v>
      </c>
    </row>
    <row r="292" s="2" customFormat="1">
      <c r="A292" s="38"/>
      <c r="B292" s="39"/>
      <c r="C292" s="40"/>
      <c r="D292" s="240" t="s">
        <v>240</v>
      </c>
      <c r="E292" s="40"/>
      <c r="F292" s="244" t="s">
        <v>2093</v>
      </c>
      <c r="G292" s="40"/>
      <c r="H292" s="40"/>
      <c r="I292" s="147"/>
      <c r="J292" s="40"/>
      <c r="K292" s="40"/>
      <c r="L292" s="44"/>
      <c r="M292" s="242"/>
      <c r="N292" s="243"/>
      <c r="O292" s="84"/>
      <c r="P292" s="84"/>
      <c r="Q292" s="84"/>
      <c r="R292" s="84"/>
      <c r="S292" s="84"/>
      <c r="T292" s="85"/>
      <c r="U292" s="38"/>
      <c r="V292" s="38"/>
      <c r="W292" s="38"/>
      <c r="X292" s="38"/>
      <c r="Y292" s="38"/>
      <c r="Z292" s="38"/>
      <c r="AA292" s="38"/>
      <c r="AB292" s="38"/>
      <c r="AC292" s="38"/>
      <c r="AD292" s="38"/>
      <c r="AE292" s="38"/>
      <c r="AT292" s="17" t="s">
        <v>240</v>
      </c>
      <c r="AU292" s="17" t="s">
        <v>83</v>
      </c>
    </row>
    <row r="293" s="14" customFormat="1">
      <c r="A293" s="14"/>
      <c r="B293" s="255"/>
      <c r="C293" s="256"/>
      <c r="D293" s="240" t="s">
        <v>217</v>
      </c>
      <c r="E293" s="257" t="s">
        <v>19</v>
      </c>
      <c r="F293" s="258" t="s">
        <v>2094</v>
      </c>
      <c r="G293" s="256"/>
      <c r="H293" s="259">
        <v>0.20699999999999999</v>
      </c>
      <c r="I293" s="260"/>
      <c r="J293" s="256"/>
      <c r="K293" s="256"/>
      <c r="L293" s="261"/>
      <c r="M293" s="262"/>
      <c r="N293" s="263"/>
      <c r="O293" s="263"/>
      <c r="P293" s="263"/>
      <c r="Q293" s="263"/>
      <c r="R293" s="263"/>
      <c r="S293" s="263"/>
      <c r="T293" s="264"/>
      <c r="U293" s="14"/>
      <c r="V293" s="14"/>
      <c r="W293" s="14"/>
      <c r="X293" s="14"/>
      <c r="Y293" s="14"/>
      <c r="Z293" s="14"/>
      <c r="AA293" s="14"/>
      <c r="AB293" s="14"/>
      <c r="AC293" s="14"/>
      <c r="AD293" s="14"/>
      <c r="AE293" s="14"/>
      <c r="AT293" s="265" t="s">
        <v>217</v>
      </c>
      <c r="AU293" s="265" t="s">
        <v>83</v>
      </c>
      <c r="AV293" s="14" t="s">
        <v>83</v>
      </c>
      <c r="AW293" s="14" t="s">
        <v>35</v>
      </c>
      <c r="AX293" s="14" t="s">
        <v>81</v>
      </c>
      <c r="AY293" s="265" t="s">
        <v>204</v>
      </c>
    </row>
    <row r="294" s="2" customFormat="1" ht="21.75" customHeight="1">
      <c r="A294" s="38"/>
      <c r="B294" s="39"/>
      <c r="C294" s="227" t="s">
        <v>439</v>
      </c>
      <c r="D294" s="227" t="s">
        <v>207</v>
      </c>
      <c r="E294" s="228" t="s">
        <v>2095</v>
      </c>
      <c r="F294" s="229" t="s">
        <v>2096</v>
      </c>
      <c r="G294" s="230" t="s">
        <v>525</v>
      </c>
      <c r="H294" s="231">
        <v>32.119999999999997</v>
      </c>
      <c r="I294" s="232"/>
      <c r="J294" s="233">
        <f>ROUND(I294*H294,2)</f>
        <v>0</v>
      </c>
      <c r="K294" s="229" t="s">
        <v>1006</v>
      </c>
      <c r="L294" s="44"/>
      <c r="M294" s="234" t="s">
        <v>19</v>
      </c>
      <c r="N294" s="235" t="s">
        <v>45</v>
      </c>
      <c r="O294" s="84"/>
      <c r="P294" s="236">
        <f>O294*H294</f>
        <v>0</v>
      </c>
      <c r="Q294" s="236">
        <v>0</v>
      </c>
      <c r="R294" s="236">
        <f>Q294*H294</f>
        <v>0</v>
      </c>
      <c r="S294" s="236">
        <v>0</v>
      </c>
      <c r="T294" s="237">
        <f>S294*H294</f>
        <v>0</v>
      </c>
      <c r="U294" s="38"/>
      <c r="V294" s="38"/>
      <c r="W294" s="38"/>
      <c r="X294" s="38"/>
      <c r="Y294" s="38"/>
      <c r="Z294" s="38"/>
      <c r="AA294" s="38"/>
      <c r="AB294" s="38"/>
      <c r="AC294" s="38"/>
      <c r="AD294" s="38"/>
      <c r="AE294" s="38"/>
      <c r="AR294" s="238" t="s">
        <v>104</v>
      </c>
      <c r="AT294" s="238" t="s">
        <v>207</v>
      </c>
      <c r="AU294" s="238" t="s">
        <v>83</v>
      </c>
      <c r="AY294" s="17" t="s">
        <v>204</v>
      </c>
      <c r="BE294" s="239">
        <f>IF(N294="základní",J294,0)</f>
        <v>0</v>
      </c>
      <c r="BF294" s="239">
        <f>IF(N294="snížená",J294,0)</f>
        <v>0</v>
      </c>
      <c r="BG294" s="239">
        <f>IF(N294="zákl. přenesená",J294,0)</f>
        <v>0</v>
      </c>
      <c r="BH294" s="239">
        <f>IF(N294="sníž. přenesená",J294,0)</f>
        <v>0</v>
      </c>
      <c r="BI294" s="239">
        <f>IF(N294="nulová",J294,0)</f>
        <v>0</v>
      </c>
      <c r="BJ294" s="17" t="s">
        <v>81</v>
      </c>
      <c r="BK294" s="239">
        <f>ROUND(I294*H294,2)</f>
        <v>0</v>
      </c>
      <c r="BL294" s="17" t="s">
        <v>104</v>
      </c>
      <c r="BM294" s="238" t="s">
        <v>2097</v>
      </c>
    </row>
    <row r="295" s="2" customFormat="1">
      <c r="A295" s="38"/>
      <c r="B295" s="39"/>
      <c r="C295" s="40"/>
      <c r="D295" s="240" t="s">
        <v>213</v>
      </c>
      <c r="E295" s="40"/>
      <c r="F295" s="241" t="s">
        <v>2098</v>
      </c>
      <c r="G295" s="40"/>
      <c r="H295" s="40"/>
      <c r="I295" s="147"/>
      <c r="J295" s="40"/>
      <c r="K295" s="40"/>
      <c r="L295" s="44"/>
      <c r="M295" s="242"/>
      <c r="N295" s="243"/>
      <c r="O295" s="84"/>
      <c r="P295" s="84"/>
      <c r="Q295" s="84"/>
      <c r="R295" s="84"/>
      <c r="S295" s="84"/>
      <c r="T295" s="85"/>
      <c r="U295" s="38"/>
      <c r="V295" s="38"/>
      <c r="W295" s="38"/>
      <c r="X295" s="38"/>
      <c r="Y295" s="38"/>
      <c r="Z295" s="38"/>
      <c r="AA295" s="38"/>
      <c r="AB295" s="38"/>
      <c r="AC295" s="38"/>
      <c r="AD295" s="38"/>
      <c r="AE295" s="38"/>
      <c r="AT295" s="17" t="s">
        <v>213</v>
      </c>
      <c r="AU295" s="17" t="s">
        <v>83</v>
      </c>
    </row>
    <row r="296" s="2" customFormat="1">
      <c r="A296" s="38"/>
      <c r="B296" s="39"/>
      <c r="C296" s="40"/>
      <c r="D296" s="240" t="s">
        <v>215</v>
      </c>
      <c r="E296" s="40"/>
      <c r="F296" s="244" t="s">
        <v>1233</v>
      </c>
      <c r="G296" s="40"/>
      <c r="H296" s="40"/>
      <c r="I296" s="147"/>
      <c r="J296" s="40"/>
      <c r="K296" s="40"/>
      <c r="L296" s="44"/>
      <c r="M296" s="242"/>
      <c r="N296" s="243"/>
      <c r="O296" s="84"/>
      <c r="P296" s="84"/>
      <c r="Q296" s="84"/>
      <c r="R296" s="84"/>
      <c r="S296" s="84"/>
      <c r="T296" s="85"/>
      <c r="U296" s="38"/>
      <c r="V296" s="38"/>
      <c r="W296" s="38"/>
      <c r="X296" s="38"/>
      <c r="Y296" s="38"/>
      <c r="Z296" s="38"/>
      <c r="AA296" s="38"/>
      <c r="AB296" s="38"/>
      <c r="AC296" s="38"/>
      <c r="AD296" s="38"/>
      <c r="AE296" s="38"/>
      <c r="AT296" s="17" t="s">
        <v>215</v>
      </c>
      <c r="AU296" s="17" t="s">
        <v>83</v>
      </c>
    </row>
    <row r="297" s="13" customFormat="1">
      <c r="A297" s="13"/>
      <c r="B297" s="245"/>
      <c r="C297" s="246"/>
      <c r="D297" s="240" t="s">
        <v>217</v>
      </c>
      <c r="E297" s="247" t="s">
        <v>19</v>
      </c>
      <c r="F297" s="248" t="s">
        <v>2099</v>
      </c>
      <c r="G297" s="246"/>
      <c r="H297" s="247" t="s">
        <v>19</v>
      </c>
      <c r="I297" s="249"/>
      <c r="J297" s="246"/>
      <c r="K297" s="246"/>
      <c r="L297" s="250"/>
      <c r="M297" s="251"/>
      <c r="N297" s="252"/>
      <c r="O297" s="252"/>
      <c r="P297" s="252"/>
      <c r="Q297" s="252"/>
      <c r="R297" s="252"/>
      <c r="S297" s="252"/>
      <c r="T297" s="253"/>
      <c r="U297" s="13"/>
      <c r="V297" s="13"/>
      <c r="W297" s="13"/>
      <c r="X297" s="13"/>
      <c r="Y297" s="13"/>
      <c r="Z297" s="13"/>
      <c r="AA297" s="13"/>
      <c r="AB297" s="13"/>
      <c r="AC297" s="13"/>
      <c r="AD297" s="13"/>
      <c r="AE297" s="13"/>
      <c r="AT297" s="254" t="s">
        <v>217</v>
      </c>
      <c r="AU297" s="254" t="s">
        <v>83</v>
      </c>
      <c r="AV297" s="13" t="s">
        <v>81</v>
      </c>
      <c r="AW297" s="13" t="s">
        <v>35</v>
      </c>
      <c r="AX297" s="13" t="s">
        <v>74</v>
      </c>
      <c r="AY297" s="254" t="s">
        <v>204</v>
      </c>
    </row>
    <row r="298" s="14" customFormat="1">
      <c r="A298" s="14"/>
      <c r="B298" s="255"/>
      <c r="C298" s="256"/>
      <c r="D298" s="240" t="s">
        <v>217</v>
      </c>
      <c r="E298" s="257" t="s">
        <v>19</v>
      </c>
      <c r="F298" s="258" t="s">
        <v>2100</v>
      </c>
      <c r="G298" s="256"/>
      <c r="H298" s="259">
        <v>32.119999999999997</v>
      </c>
      <c r="I298" s="260"/>
      <c r="J298" s="256"/>
      <c r="K298" s="256"/>
      <c r="L298" s="261"/>
      <c r="M298" s="262"/>
      <c r="N298" s="263"/>
      <c r="O298" s="263"/>
      <c r="P298" s="263"/>
      <c r="Q298" s="263"/>
      <c r="R298" s="263"/>
      <c r="S298" s="263"/>
      <c r="T298" s="264"/>
      <c r="U298" s="14"/>
      <c r="V298" s="14"/>
      <c r="W298" s="14"/>
      <c r="X298" s="14"/>
      <c r="Y298" s="14"/>
      <c r="Z298" s="14"/>
      <c r="AA298" s="14"/>
      <c r="AB298" s="14"/>
      <c r="AC298" s="14"/>
      <c r="AD298" s="14"/>
      <c r="AE298" s="14"/>
      <c r="AT298" s="265" t="s">
        <v>217</v>
      </c>
      <c r="AU298" s="265" t="s">
        <v>83</v>
      </c>
      <c r="AV298" s="14" t="s">
        <v>83</v>
      </c>
      <c r="AW298" s="14" t="s">
        <v>35</v>
      </c>
      <c r="AX298" s="14" t="s">
        <v>81</v>
      </c>
      <c r="AY298" s="265" t="s">
        <v>204</v>
      </c>
    </row>
    <row r="299" s="2" customFormat="1" ht="16.5" customHeight="1">
      <c r="A299" s="38"/>
      <c r="B299" s="39"/>
      <c r="C299" s="227" t="s">
        <v>445</v>
      </c>
      <c r="D299" s="227" t="s">
        <v>207</v>
      </c>
      <c r="E299" s="228" t="s">
        <v>2101</v>
      </c>
      <c r="F299" s="229" t="s">
        <v>2102</v>
      </c>
      <c r="G299" s="230" t="s">
        <v>525</v>
      </c>
      <c r="H299" s="231">
        <v>34.798000000000002</v>
      </c>
      <c r="I299" s="232"/>
      <c r="J299" s="233">
        <f>ROUND(I299*H299,2)</f>
        <v>0</v>
      </c>
      <c r="K299" s="229" t="s">
        <v>1006</v>
      </c>
      <c r="L299" s="44"/>
      <c r="M299" s="234" t="s">
        <v>19</v>
      </c>
      <c r="N299" s="235" t="s">
        <v>45</v>
      </c>
      <c r="O299" s="84"/>
      <c r="P299" s="236">
        <f>O299*H299</f>
        <v>0</v>
      </c>
      <c r="Q299" s="236">
        <v>0.21251999999999999</v>
      </c>
      <c r="R299" s="236">
        <f>Q299*H299</f>
        <v>7.3952709599999995</v>
      </c>
      <c r="S299" s="236">
        <v>0</v>
      </c>
      <c r="T299" s="237">
        <f>S299*H299</f>
        <v>0</v>
      </c>
      <c r="U299" s="38"/>
      <c r="V299" s="38"/>
      <c r="W299" s="38"/>
      <c r="X299" s="38"/>
      <c r="Y299" s="38"/>
      <c r="Z299" s="38"/>
      <c r="AA299" s="38"/>
      <c r="AB299" s="38"/>
      <c r="AC299" s="38"/>
      <c r="AD299" s="38"/>
      <c r="AE299" s="38"/>
      <c r="AR299" s="238" t="s">
        <v>104</v>
      </c>
      <c r="AT299" s="238" t="s">
        <v>207</v>
      </c>
      <c r="AU299" s="238" t="s">
        <v>83</v>
      </c>
      <c r="AY299" s="17" t="s">
        <v>204</v>
      </c>
      <c r="BE299" s="239">
        <f>IF(N299="základní",J299,0)</f>
        <v>0</v>
      </c>
      <c r="BF299" s="239">
        <f>IF(N299="snížená",J299,0)</f>
        <v>0</v>
      </c>
      <c r="BG299" s="239">
        <f>IF(N299="zákl. přenesená",J299,0)</f>
        <v>0</v>
      </c>
      <c r="BH299" s="239">
        <f>IF(N299="sníž. přenesená",J299,0)</f>
        <v>0</v>
      </c>
      <c r="BI299" s="239">
        <f>IF(N299="nulová",J299,0)</f>
        <v>0</v>
      </c>
      <c r="BJ299" s="17" t="s">
        <v>81</v>
      </c>
      <c r="BK299" s="239">
        <f>ROUND(I299*H299,2)</f>
        <v>0</v>
      </c>
      <c r="BL299" s="17" t="s">
        <v>104</v>
      </c>
      <c r="BM299" s="238" t="s">
        <v>2103</v>
      </c>
    </row>
    <row r="300" s="2" customFormat="1">
      <c r="A300" s="38"/>
      <c r="B300" s="39"/>
      <c r="C300" s="40"/>
      <c r="D300" s="240" t="s">
        <v>213</v>
      </c>
      <c r="E300" s="40"/>
      <c r="F300" s="241" t="s">
        <v>2104</v>
      </c>
      <c r="G300" s="40"/>
      <c r="H300" s="40"/>
      <c r="I300" s="147"/>
      <c r="J300" s="40"/>
      <c r="K300" s="40"/>
      <c r="L300" s="44"/>
      <c r="M300" s="242"/>
      <c r="N300" s="243"/>
      <c r="O300" s="84"/>
      <c r="P300" s="84"/>
      <c r="Q300" s="84"/>
      <c r="R300" s="84"/>
      <c r="S300" s="84"/>
      <c r="T300" s="85"/>
      <c r="U300" s="38"/>
      <c r="V300" s="38"/>
      <c r="W300" s="38"/>
      <c r="X300" s="38"/>
      <c r="Y300" s="38"/>
      <c r="Z300" s="38"/>
      <c r="AA300" s="38"/>
      <c r="AB300" s="38"/>
      <c r="AC300" s="38"/>
      <c r="AD300" s="38"/>
      <c r="AE300" s="38"/>
      <c r="AT300" s="17" t="s">
        <v>213</v>
      </c>
      <c r="AU300" s="17" t="s">
        <v>83</v>
      </c>
    </row>
    <row r="301" s="2" customFormat="1">
      <c r="A301" s="38"/>
      <c r="B301" s="39"/>
      <c r="C301" s="40"/>
      <c r="D301" s="240" t="s">
        <v>215</v>
      </c>
      <c r="E301" s="40"/>
      <c r="F301" s="244" t="s">
        <v>2105</v>
      </c>
      <c r="G301" s="40"/>
      <c r="H301" s="40"/>
      <c r="I301" s="147"/>
      <c r="J301" s="40"/>
      <c r="K301" s="40"/>
      <c r="L301" s="44"/>
      <c r="M301" s="242"/>
      <c r="N301" s="243"/>
      <c r="O301" s="84"/>
      <c r="P301" s="84"/>
      <c r="Q301" s="84"/>
      <c r="R301" s="84"/>
      <c r="S301" s="84"/>
      <c r="T301" s="85"/>
      <c r="U301" s="38"/>
      <c r="V301" s="38"/>
      <c r="W301" s="38"/>
      <c r="X301" s="38"/>
      <c r="Y301" s="38"/>
      <c r="Z301" s="38"/>
      <c r="AA301" s="38"/>
      <c r="AB301" s="38"/>
      <c r="AC301" s="38"/>
      <c r="AD301" s="38"/>
      <c r="AE301" s="38"/>
      <c r="AT301" s="17" t="s">
        <v>215</v>
      </c>
      <c r="AU301" s="17" t="s">
        <v>83</v>
      </c>
    </row>
    <row r="302" s="2" customFormat="1" ht="21.75" customHeight="1">
      <c r="A302" s="38"/>
      <c r="B302" s="39"/>
      <c r="C302" s="227" t="s">
        <v>450</v>
      </c>
      <c r="D302" s="227" t="s">
        <v>207</v>
      </c>
      <c r="E302" s="228" t="s">
        <v>2106</v>
      </c>
      <c r="F302" s="229" t="s">
        <v>2107</v>
      </c>
      <c r="G302" s="230" t="s">
        <v>525</v>
      </c>
      <c r="H302" s="231">
        <v>34.798000000000002</v>
      </c>
      <c r="I302" s="232"/>
      <c r="J302" s="233">
        <f>ROUND(I302*H302,2)</f>
        <v>0</v>
      </c>
      <c r="K302" s="229" t="s">
        <v>1006</v>
      </c>
      <c r="L302" s="44"/>
      <c r="M302" s="234" t="s">
        <v>19</v>
      </c>
      <c r="N302" s="235" t="s">
        <v>45</v>
      </c>
      <c r="O302" s="84"/>
      <c r="P302" s="236">
        <f>O302*H302</f>
        <v>0</v>
      </c>
      <c r="Q302" s="236">
        <v>1.031199</v>
      </c>
      <c r="R302" s="236">
        <f>Q302*H302</f>
        <v>35.883662802000003</v>
      </c>
      <c r="S302" s="236">
        <v>0</v>
      </c>
      <c r="T302" s="237">
        <f>S302*H302</f>
        <v>0</v>
      </c>
      <c r="U302" s="38"/>
      <c r="V302" s="38"/>
      <c r="W302" s="38"/>
      <c r="X302" s="38"/>
      <c r="Y302" s="38"/>
      <c r="Z302" s="38"/>
      <c r="AA302" s="38"/>
      <c r="AB302" s="38"/>
      <c r="AC302" s="38"/>
      <c r="AD302" s="38"/>
      <c r="AE302" s="38"/>
      <c r="AR302" s="238" t="s">
        <v>104</v>
      </c>
      <c r="AT302" s="238" t="s">
        <v>207</v>
      </c>
      <c r="AU302" s="238" t="s">
        <v>83</v>
      </c>
      <c r="AY302" s="17" t="s">
        <v>204</v>
      </c>
      <c r="BE302" s="239">
        <f>IF(N302="základní",J302,0)</f>
        <v>0</v>
      </c>
      <c r="BF302" s="239">
        <f>IF(N302="snížená",J302,0)</f>
        <v>0</v>
      </c>
      <c r="BG302" s="239">
        <f>IF(N302="zákl. přenesená",J302,0)</f>
        <v>0</v>
      </c>
      <c r="BH302" s="239">
        <f>IF(N302="sníž. přenesená",J302,0)</f>
        <v>0</v>
      </c>
      <c r="BI302" s="239">
        <f>IF(N302="nulová",J302,0)</f>
        <v>0</v>
      </c>
      <c r="BJ302" s="17" t="s">
        <v>81</v>
      </c>
      <c r="BK302" s="239">
        <f>ROUND(I302*H302,2)</f>
        <v>0</v>
      </c>
      <c r="BL302" s="17" t="s">
        <v>104</v>
      </c>
      <c r="BM302" s="238" t="s">
        <v>2108</v>
      </c>
    </row>
    <row r="303" s="2" customFormat="1">
      <c r="A303" s="38"/>
      <c r="B303" s="39"/>
      <c r="C303" s="40"/>
      <c r="D303" s="240" t="s">
        <v>213</v>
      </c>
      <c r="E303" s="40"/>
      <c r="F303" s="241" t="s">
        <v>2109</v>
      </c>
      <c r="G303" s="40"/>
      <c r="H303" s="40"/>
      <c r="I303" s="147"/>
      <c r="J303" s="40"/>
      <c r="K303" s="40"/>
      <c r="L303" s="44"/>
      <c r="M303" s="242"/>
      <c r="N303" s="243"/>
      <c r="O303" s="84"/>
      <c r="P303" s="84"/>
      <c r="Q303" s="84"/>
      <c r="R303" s="84"/>
      <c r="S303" s="84"/>
      <c r="T303" s="85"/>
      <c r="U303" s="38"/>
      <c r="V303" s="38"/>
      <c r="W303" s="38"/>
      <c r="X303" s="38"/>
      <c r="Y303" s="38"/>
      <c r="Z303" s="38"/>
      <c r="AA303" s="38"/>
      <c r="AB303" s="38"/>
      <c r="AC303" s="38"/>
      <c r="AD303" s="38"/>
      <c r="AE303" s="38"/>
      <c r="AT303" s="17" t="s">
        <v>213</v>
      </c>
      <c r="AU303" s="17" t="s">
        <v>83</v>
      </c>
    </row>
    <row r="304" s="2" customFormat="1">
      <c r="A304" s="38"/>
      <c r="B304" s="39"/>
      <c r="C304" s="40"/>
      <c r="D304" s="240" t="s">
        <v>215</v>
      </c>
      <c r="E304" s="40"/>
      <c r="F304" s="244" t="s">
        <v>1272</v>
      </c>
      <c r="G304" s="40"/>
      <c r="H304" s="40"/>
      <c r="I304" s="147"/>
      <c r="J304" s="40"/>
      <c r="K304" s="40"/>
      <c r="L304" s="44"/>
      <c r="M304" s="242"/>
      <c r="N304" s="243"/>
      <c r="O304" s="84"/>
      <c r="P304" s="84"/>
      <c r="Q304" s="84"/>
      <c r="R304" s="84"/>
      <c r="S304" s="84"/>
      <c r="T304" s="85"/>
      <c r="U304" s="38"/>
      <c r="V304" s="38"/>
      <c r="W304" s="38"/>
      <c r="X304" s="38"/>
      <c r="Y304" s="38"/>
      <c r="Z304" s="38"/>
      <c r="AA304" s="38"/>
      <c r="AB304" s="38"/>
      <c r="AC304" s="38"/>
      <c r="AD304" s="38"/>
      <c r="AE304" s="38"/>
      <c r="AT304" s="17" t="s">
        <v>215</v>
      </c>
      <c r="AU304" s="17" t="s">
        <v>83</v>
      </c>
    </row>
    <row r="305" s="13" customFormat="1">
      <c r="A305" s="13"/>
      <c r="B305" s="245"/>
      <c r="C305" s="246"/>
      <c r="D305" s="240" t="s">
        <v>217</v>
      </c>
      <c r="E305" s="247" t="s">
        <v>19</v>
      </c>
      <c r="F305" s="248" t="s">
        <v>2110</v>
      </c>
      <c r="G305" s="246"/>
      <c r="H305" s="247" t="s">
        <v>19</v>
      </c>
      <c r="I305" s="249"/>
      <c r="J305" s="246"/>
      <c r="K305" s="246"/>
      <c r="L305" s="250"/>
      <c r="M305" s="251"/>
      <c r="N305" s="252"/>
      <c r="O305" s="252"/>
      <c r="P305" s="252"/>
      <c r="Q305" s="252"/>
      <c r="R305" s="252"/>
      <c r="S305" s="252"/>
      <c r="T305" s="253"/>
      <c r="U305" s="13"/>
      <c r="V305" s="13"/>
      <c r="W305" s="13"/>
      <c r="X305" s="13"/>
      <c r="Y305" s="13"/>
      <c r="Z305" s="13"/>
      <c r="AA305" s="13"/>
      <c r="AB305" s="13"/>
      <c r="AC305" s="13"/>
      <c r="AD305" s="13"/>
      <c r="AE305" s="13"/>
      <c r="AT305" s="254" t="s">
        <v>217</v>
      </c>
      <c r="AU305" s="254" t="s">
        <v>83</v>
      </c>
      <c r="AV305" s="13" t="s">
        <v>81</v>
      </c>
      <c r="AW305" s="13" t="s">
        <v>35</v>
      </c>
      <c r="AX305" s="13" t="s">
        <v>74</v>
      </c>
      <c r="AY305" s="254" t="s">
        <v>204</v>
      </c>
    </row>
    <row r="306" s="14" customFormat="1">
      <c r="A306" s="14"/>
      <c r="B306" s="255"/>
      <c r="C306" s="256"/>
      <c r="D306" s="240" t="s">
        <v>217</v>
      </c>
      <c r="E306" s="257" t="s">
        <v>19</v>
      </c>
      <c r="F306" s="258" t="s">
        <v>2111</v>
      </c>
      <c r="G306" s="256"/>
      <c r="H306" s="259">
        <v>13.662000000000001</v>
      </c>
      <c r="I306" s="260"/>
      <c r="J306" s="256"/>
      <c r="K306" s="256"/>
      <c r="L306" s="261"/>
      <c r="M306" s="262"/>
      <c r="N306" s="263"/>
      <c r="O306" s="263"/>
      <c r="P306" s="263"/>
      <c r="Q306" s="263"/>
      <c r="R306" s="263"/>
      <c r="S306" s="263"/>
      <c r="T306" s="264"/>
      <c r="U306" s="14"/>
      <c r="V306" s="14"/>
      <c r="W306" s="14"/>
      <c r="X306" s="14"/>
      <c r="Y306" s="14"/>
      <c r="Z306" s="14"/>
      <c r="AA306" s="14"/>
      <c r="AB306" s="14"/>
      <c r="AC306" s="14"/>
      <c r="AD306" s="14"/>
      <c r="AE306" s="14"/>
      <c r="AT306" s="265" t="s">
        <v>217</v>
      </c>
      <c r="AU306" s="265" t="s">
        <v>83</v>
      </c>
      <c r="AV306" s="14" t="s">
        <v>83</v>
      </c>
      <c r="AW306" s="14" t="s">
        <v>35</v>
      </c>
      <c r="AX306" s="14" t="s">
        <v>74</v>
      </c>
      <c r="AY306" s="265" t="s">
        <v>204</v>
      </c>
    </row>
    <row r="307" s="13" customFormat="1">
      <c r="A307" s="13"/>
      <c r="B307" s="245"/>
      <c r="C307" s="246"/>
      <c r="D307" s="240" t="s">
        <v>217</v>
      </c>
      <c r="E307" s="247" t="s">
        <v>19</v>
      </c>
      <c r="F307" s="248" t="s">
        <v>2112</v>
      </c>
      <c r="G307" s="246"/>
      <c r="H307" s="247" t="s">
        <v>19</v>
      </c>
      <c r="I307" s="249"/>
      <c r="J307" s="246"/>
      <c r="K307" s="246"/>
      <c r="L307" s="250"/>
      <c r="M307" s="251"/>
      <c r="N307" s="252"/>
      <c r="O307" s="252"/>
      <c r="P307" s="252"/>
      <c r="Q307" s="252"/>
      <c r="R307" s="252"/>
      <c r="S307" s="252"/>
      <c r="T307" s="253"/>
      <c r="U307" s="13"/>
      <c r="V307" s="13"/>
      <c r="W307" s="13"/>
      <c r="X307" s="13"/>
      <c r="Y307" s="13"/>
      <c r="Z307" s="13"/>
      <c r="AA307" s="13"/>
      <c r="AB307" s="13"/>
      <c r="AC307" s="13"/>
      <c r="AD307" s="13"/>
      <c r="AE307" s="13"/>
      <c r="AT307" s="254" t="s">
        <v>217</v>
      </c>
      <c r="AU307" s="254" t="s">
        <v>83</v>
      </c>
      <c r="AV307" s="13" t="s">
        <v>81</v>
      </c>
      <c r="AW307" s="13" t="s">
        <v>35</v>
      </c>
      <c r="AX307" s="13" t="s">
        <v>74</v>
      </c>
      <c r="AY307" s="254" t="s">
        <v>204</v>
      </c>
    </row>
    <row r="308" s="14" customFormat="1">
      <c r="A308" s="14"/>
      <c r="B308" s="255"/>
      <c r="C308" s="256"/>
      <c r="D308" s="240" t="s">
        <v>217</v>
      </c>
      <c r="E308" s="257" t="s">
        <v>19</v>
      </c>
      <c r="F308" s="258" t="s">
        <v>2113</v>
      </c>
      <c r="G308" s="256"/>
      <c r="H308" s="259">
        <v>21.135999999999999</v>
      </c>
      <c r="I308" s="260"/>
      <c r="J308" s="256"/>
      <c r="K308" s="256"/>
      <c r="L308" s="261"/>
      <c r="M308" s="262"/>
      <c r="N308" s="263"/>
      <c r="O308" s="263"/>
      <c r="P308" s="263"/>
      <c r="Q308" s="263"/>
      <c r="R308" s="263"/>
      <c r="S308" s="263"/>
      <c r="T308" s="264"/>
      <c r="U308" s="14"/>
      <c r="V308" s="14"/>
      <c r="W308" s="14"/>
      <c r="X308" s="14"/>
      <c r="Y308" s="14"/>
      <c r="Z308" s="14"/>
      <c r="AA308" s="14"/>
      <c r="AB308" s="14"/>
      <c r="AC308" s="14"/>
      <c r="AD308" s="14"/>
      <c r="AE308" s="14"/>
      <c r="AT308" s="265" t="s">
        <v>217</v>
      </c>
      <c r="AU308" s="265" t="s">
        <v>83</v>
      </c>
      <c r="AV308" s="14" t="s">
        <v>83</v>
      </c>
      <c r="AW308" s="14" t="s">
        <v>35</v>
      </c>
      <c r="AX308" s="14" t="s">
        <v>74</v>
      </c>
      <c r="AY308" s="265" t="s">
        <v>204</v>
      </c>
    </row>
    <row r="309" s="15" customFormat="1">
      <c r="A309" s="15"/>
      <c r="B309" s="266"/>
      <c r="C309" s="267"/>
      <c r="D309" s="240" t="s">
        <v>217</v>
      </c>
      <c r="E309" s="268" t="s">
        <v>19</v>
      </c>
      <c r="F309" s="269" t="s">
        <v>268</v>
      </c>
      <c r="G309" s="267"/>
      <c r="H309" s="270">
        <v>34.798000000000002</v>
      </c>
      <c r="I309" s="271"/>
      <c r="J309" s="267"/>
      <c r="K309" s="267"/>
      <c r="L309" s="272"/>
      <c r="M309" s="273"/>
      <c r="N309" s="274"/>
      <c r="O309" s="274"/>
      <c r="P309" s="274"/>
      <c r="Q309" s="274"/>
      <c r="R309" s="274"/>
      <c r="S309" s="274"/>
      <c r="T309" s="275"/>
      <c r="U309" s="15"/>
      <c r="V309" s="15"/>
      <c r="W309" s="15"/>
      <c r="X309" s="15"/>
      <c r="Y309" s="15"/>
      <c r="Z309" s="15"/>
      <c r="AA309" s="15"/>
      <c r="AB309" s="15"/>
      <c r="AC309" s="15"/>
      <c r="AD309" s="15"/>
      <c r="AE309" s="15"/>
      <c r="AT309" s="276" t="s">
        <v>217</v>
      </c>
      <c r="AU309" s="276" t="s">
        <v>83</v>
      </c>
      <c r="AV309" s="15" t="s">
        <v>104</v>
      </c>
      <c r="AW309" s="15" t="s">
        <v>35</v>
      </c>
      <c r="AX309" s="15" t="s">
        <v>81</v>
      </c>
      <c r="AY309" s="276" t="s">
        <v>204</v>
      </c>
    </row>
    <row r="310" s="12" customFormat="1" ht="22.8" customHeight="1">
      <c r="A310" s="12"/>
      <c r="B310" s="211"/>
      <c r="C310" s="212"/>
      <c r="D310" s="213" t="s">
        <v>73</v>
      </c>
      <c r="E310" s="225" t="s">
        <v>252</v>
      </c>
      <c r="F310" s="225" t="s">
        <v>2114</v>
      </c>
      <c r="G310" s="212"/>
      <c r="H310" s="212"/>
      <c r="I310" s="215"/>
      <c r="J310" s="226">
        <f>BK310</f>
        <v>0</v>
      </c>
      <c r="K310" s="212"/>
      <c r="L310" s="217"/>
      <c r="M310" s="218"/>
      <c r="N310" s="219"/>
      <c r="O310" s="219"/>
      <c r="P310" s="220">
        <f>SUM(P311:P322)</f>
        <v>0</v>
      </c>
      <c r="Q310" s="219"/>
      <c r="R310" s="220">
        <f>SUM(R311:R322)</f>
        <v>19.00634496</v>
      </c>
      <c r="S310" s="219"/>
      <c r="T310" s="221">
        <f>SUM(T311:T322)</f>
        <v>0</v>
      </c>
      <c r="U310" s="12"/>
      <c r="V310" s="12"/>
      <c r="W310" s="12"/>
      <c r="X310" s="12"/>
      <c r="Y310" s="12"/>
      <c r="Z310" s="12"/>
      <c r="AA310" s="12"/>
      <c r="AB310" s="12"/>
      <c r="AC310" s="12"/>
      <c r="AD310" s="12"/>
      <c r="AE310" s="12"/>
      <c r="AR310" s="222" t="s">
        <v>81</v>
      </c>
      <c r="AT310" s="223" t="s">
        <v>73</v>
      </c>
      <c r="AU310" s="223" t="s">
        <v>81</v>
      </c>
      <c r="AY310" s="222" t="s">
        <v>204</v>
      </c>
      <c r="BK310" s="224">
        <f>SUM(BK311:BK322)</f>
        <v>0</v>
      </c>
    </row>
    <row r="311" s="2" customFormat="1" ht="21.75" customHeight="1">
      <c r="A311" s="38"/>
      <c r="B311" s="39"/>
      <c r="C311" s="227" t="s">
        <v>456</v>
      </c>
      <c r="D311" s="227" t="s">
        <v>207</v>
      </c>
      <c r="E311" s="228" t="s">
        <v>2115</v>
      </c>
      <c r="F311" s="229" t="s">
        <v>2116</v>
      </c>
      <c r="G311" s="230" t="s">
        <v>286</v>
      </c>
      <c r="H311" s="231">
        <v>15.4</v>
      </c>
      <c r="I311" s="232"/>
      <c r="J311" s="233">
        <f>ROUND(I311*H311,2)</f>
        <v>0</v>
      </c>
      <c r="K311" s="229" t="s">
        <v>1006</v>
      </c>
      <c r="L311" s="44"/>
      <c r="M311" s="234" t="s">
        <v>19</v>
      </c>
      <c r="N311" s="235" t="s">
        <v>45</v>
      </c>
      <c r="O311" s="84"/>
      <c r="P311" s="236">
        <f>O311*H311</f>
        <v>0</v>
      </c>
      <c r="Q311" s="236">
        <v>2.2399999999999999E-05</v>
      </c>
      <c r="R311" s="236">
        <f>Q311*H311</f>
        <v>0.00034496</v>
      </c>
      <c r="S311" s="236">
        <v>0</v>
      </c>
      <c r="T311" s="237">
        <f>S311*H311</f>
        <v>0</v>
      </c>
      <c r="U311" s="38"/>
      <c r="V311" s="38"/>
      <c r="W311" s="38"/>
      <c r="X311" s="38"/>
      <c r="Y311" s="38"/>
      <c r="Z311" s="38"/>
      <c r="AA311" s="38"/>
      <c r="AB311" s="38"/>
      <c r="AC311" s="38"/>
      <c r="AD311" s="38"/>
      <c r="AE311" s="38"/>
      <c r="AR311" s="238" t="s">
        <v>104</v>
      </c>
      <c r="AT311" s="238" t="s">
        <v>207</v>
      </c>
      <c r="AU311" s="238" t="s">
        <v>83</v>
      </c>
      <c r="AY311" s="17" t="s">
        <v>204</v>
      </c>
      <c r="BE311" s="239">
        <f>IF(N311="základní",J311,0)</f>
        <v>0</v>
      </c>
      <c r="BF311" s="239">
        <f>IF(N311="snížená",J311,0)</f>
        <v>0</v>
      </c>
      <c r="BG311" s="239">
        <f>IF(N311="zákl. přenesená",J311,0)</f>
        <v>0</v>
      </c>
      <c r="BH311" s="239">
        <f>IF(N311="sníž. přenesená",J311,0)</f>
        <v>0</v>
      </c>
      <c r="BI311" s="239">
        <f>IF(N311="nulová",J311,0)</f>
        <v>0</v>
      </c>
      <c r="BJ311" s="17" t="s">
        <v>81</v>
      </c>
      <c r="BK311" s="239">
        <f>ROUND(I311*H311,2)</f>
        <v>0</v>
      </c>
      <c r="BL311" s="17" t="s">
        <v>104</v>
      </c>
      <c r="BM311" s="238" t="s">
        <v>2117</v>
      </c>
    </row>
    <row r="312" s="2" customFormat="1">
      <c r="A312" s="38"/>
      <c r="B312" s="39"/>
      <c r="C312" s="40"/>
      <c r="D312" s="240" t="s">
        <v>213</v>
      </c>
      <c r="E312" s="40"/>
      <c r="F312" s="241" t="s">
        <v>2118</v>
      </c>
      <c r="G312" s="40"/>
      <c r="H312" s="40"/>
      <c r="I312" s="147"/>
      <c r="J312" s="40"/>
      <c r="K312" s="40"/>
      <c r="L312" s="44"/>
      <c r="M312" s="242"/>
      <c r="N312" s="243"/>
      <c r="O312" s="84"/>
      <c r="P312" s="84"/>
      <c r="Q312" s="84"/>
      <c r="R312" s="84"/>
      <c r="S312" s="84"/>
      <c r="T312" s="85"/>
      <c r="U312" s="38"/>
      <c r="V312" s="38"/>
      <c r="W312" s="38"/>
      <c r="X312" s="38"/>
      <c r="Y312" s="38"/>
      <c r="Z312" s="38"/>
      <c r="AA312" s="38"/>
      <c r="AB312" s="38"/>
      <c r="AC312" s="38"/>
      <c r="AD312" s="38"/>
      <c r="AE312" s="38"/>
      <c r="AT312" s="17" t="s">
        <v>213</v>
      </c>
      <c r="AU312" s="17" t="s">
        <v>83</v>
      </c>
    </row>
    <row r="313" s="2" customFormat="1">
      <c r="A313" s="38"/>
      <c r="B313" s="39"/>
      <c r="C313" s="40"/>
      <c r="D313" s="240" t="s">
        <v>215</v>
      </c>
      <c r="E313" s="40"/>
      <c r="F313" s="244" t="s">
        <v>2119</v>
      </c>
      <c r="G313" s="40"/>
      <c r="H313" s="40"/>
      <c r="I313" s="147"/>
      <c r="J313" s="40"/>
      <c r="K313" s="40"/>
      <c r="L313" s="44"/>
      <c r="M313" s="242"/>
      <c r="N313" s="243"/>
      <c r="O313" s="84"/>
      <c r="P313" s="84"/>
      <c r="Q313" s="84"/>
      <c r="R313" s="84"/>
      <c r="S313" s="84"/>
      <c r="T313" s="85"/>
      <c r="U313" s="38"/>
      <c r="V313" s="38"/>
      <c r="W313" s="38"/>
      <c r="X313" s="38"/>
      <c r="Y313" s="38"/>
      <c r="Z313" s="38"/>
      <c r="AA313" s="38"/>
      <c r="AB313" s="38"/>
      <c r="AC313" s="38"/>
      <c r="AD313" s="38"/>
      <c r="AE313" s="38"/>
      <c r="AT313" s="17" t="s">
        <v>215</v>
      </c>
      <c r="AU313" s="17" t="s">
        <v>83</v>
      </c>
    </row>
    <row r="314" s="2" customFormat="1" ht="16.5" customHeight="1">
      <c r="A314" s="38"/>
      <c r="B314" s="39"/>
      <c r="C314" s="277" t="s">
        <v>462</v>
      </c>
      <c r="D314" s="277" t="s">
        <v>270</v>
      </c>
      <c r="E314" s="278" t="s">
        <v>2120</v>
      </c>
      <c r="F314" s="279" t="s">
        <v>2121</v>
      </c>
      <c r="G314" s="280" t="s">
        <v>245</v>
      </c>
      <c r="H314" s="281">
        <v>12</v>
      </c>
      <c r="I314" s="282"/>
      <c r="J314" s="283">
        <f>ROUND(I314*H314,2)</f>
        <v>0</v>
      </c>
      <c r="K314" s="279" t="s">
        <v>19</v>
      </c>
      <c r="L314" s="284"/>
      <c r="M314" s="285" t="s">
        <v>19</v>
      </c>
      <c r="N314" s="286" t="s">
        <v>45</v>
      </c>
      <c r="O314" s="84"/>
      <c r="P314" s="236">
        <f>O314*H314</f>
        <v>0</v>
      </c>
      <c r="Q314" s="236">
        <v>1.343</v>
      </c>
      <c r="R314" s="236">
        <f>Q314*H314</f>
        <v>16.116</v>
      </c>
      <c r="S314" s="236">
        <v>0</v>
      </c>
      <c r="T314" s="237">
        <f>S314*H314</f>
        <v>0</v>
      </c>
      <c r="U314" s="38"/>
      <c r="V314" s="38"/>
      <c r="W314" s="38"/>
      <c r="X314" s="38"/>
      <c r="Y314" s="38"/>
      <c r="Z314" s="38"/>
      <c r="AA314" s="38"/>
      <c r="AB314" s="38"/>
      <c r="AC314" s="38"/>
      <c r="AD314" s="38"/>
      <c r="AE314" s="38"/>
      <c r="AR314" s="238" t="s">
        <v>252</v>
      </c>
      <c r="AT314" s="238" t="s">
        <v>270</v>
      </c>
      <c r="AU314" s="238" t="s">
        <v>83</v>
      </c>
      <c r="AY314" s="17" t="s">
        <v>204</v>
      </c>
      <c r="BE314" s="239">
        <f>IF(N314="základní",J314,0)</f>
        <v>0</v>
      </c>
      <c r="BF314" s="239">
        <f>IF(N314="snížená",J314,0)</f>
        <v>0</v>
      </c>
      <c r="BG314" s="239">
        <f>IF(N314="zákl. přenesená",J314,0)</f>
        <v>0</v>
      </c>
      <c r="BH314" s="239">
        <f>IF(N314="sníž. přenesená",J314,0)</f>
        <v>0</v>
      </c>
      <c r="BI314" s="239">
        <f>IF(N314="nulová",J314,0)</f>
        <v>0</v>
      </c>
      <c r="BJ314" s="17" t="s">
        <v>81</v>
      </c>
      <c r="BK314" s="239">
        <f>ROUND(I314*H314,2)</f>
        <v>0</v>
      </c>
      <c r="BL314" s="17" t="s">
        <v>104</v>
      </c>
      <c r="BM314" s="238" t="s">
        <v>2122</v>
      </c>
    </row>
    <row r="315" s="2" customFormat="1">
      <c r="A315" s="38"/>
      <c r="B315" s="39"/>
      <c r="C315" s="40"/>
      <c r="D315" s="240" t="s">
        <v>213</v>
      </c>
      <c r="E315" s="40"/>
      <c r="F315" s="241" t="s">
        <v>2121</v>
      </c>
      <c r="G315" s="40"/>
      <c r="H315" s="40"/>
      <c r="I315" s="147"/>
      <c r="J315" s="40"/>
      <c r="K315" s="40"/>
      <c r="L315" s="44"/>
      <c r="M315" s="242"/>
      <c r="N315" s="243"/>
      <c r="O315" s="84"/>
      <c r="P315" s="84"/>
      <c r="Q315" s="84"/>
      <c r="R315" s="84"/>
      <c r="S315" s="84"/>
      <c r="T315" s="85"/>
      <c r="U315" s="38"/>
      <c r="V315" s="38"/>
      <c r="W315" s="38"/>
      <c r="X315" s="38"/>
      <c r="Y315" s="38"/>
      <c r="Z315" s="38"/>
      <c r="AA315" s="38"/>
      <c r="AB315" s="38"/>
      <c r="AC315" s="38"/>
      <c r="AD315" s="38"/>
      <c r="AE315" s="38"/>
      <c r="AT315" s="17" t="s">
        <v>213</v>
      </c>
      <c r="AU315" s="17" t="s">
        <v>83</v>
      </c>
    </row>
    <row r="316" s="2" customFormat="1">
      <c r="A316" s="38"/>
      <c r="B316" s="39"/>
      <c r="C316" s="40"/>
      <c r="D316" s="240" t="s">
        <v>240</v>
      </c>
      <c r="E316" s="40"/>
      <c r="F316" s="244" t="s">
        <v>2123</v>
      </c>
      <c r="G316" s="40"/>
      <c r="H316" s="40"/>
      <c r="I316" s="147"/>
      <c r="J316" s="40"/>
      <c r="K316" s="40"/>
      <c r="L316" s="44"/>
      <c r="M316" s="242"/>
      <c r="N316" s="243"/>
      <c r="O316" s="84"/>
      <c r="P316" s="84"/>
      <c r="Q316" s="84"/>
      <c r="R316" s="84"/>
      <c r="S316" s="84"/>
      <c r="T316" s="85"/>
      <c r="U316" s="38"/>
      <c r="V316" s="38"/>
      <c r="W316" s="38"/>
      <c r="X316" s="38"/>
      <c r="Y316" s="38"/>
      <c r="Z316" s="38"/>
      <c r="AA316" s="38"/>
      <c r="AB316" s="38"/>
      <c r="AC316" s="38"/>
      <c r="AD316" s="38"/>
      <c r="AE316" s="38"/>
      <c r="AT316" s="17" t="s">
        <v>240</v>
      </c>
      <c r="AU316" s="17" t="s">
        <v>83</v>
      </c>
    </row>
    <row r="317" s="2" customFormat="1" ht="16.5" customHeight="1">
      <c r="A317" s="38"/>
      <c r="B317" s="39"/>
      <c r="C317" s="277" t="s">
        <v>1294</v>
      </c>
      <c r="D317" s="277" t="s">
        <v>270</v>
      </c>
      <c r="E317" s="278" t="s">
        <v>2124</v>
      </c>
      <c r="F317" s="279" t="s">
        <v>2125</v>
      </c>
      <c r="G317" s="280" t="s">
        <v>245</v>
      </c>
      <c r="H317" s="281">
        <v>1</v>
      </c>
      <c r="I317" s="282"/>
      <c r="J317" s="283">
        <f>ROUND(I317*H317,2)</f>
        <v>0</v>
      </c>
      <c r="K317" s="279" t="s">
        <v>19</v>
      </c>
      <c r="L317" s="284"/>
      <c r="M317" s="285" t="s">
        <v>19</v>
      </c>
      <c r="N317" s="286" t="s">
        <v>45</v>
      </c>
      <c r="O317" s="84"/>
      <c r="P317" s="236">
        <f>O317*H317</f>
        <v>0</v>
      </c>
      <c r="Q317" s="236">
        <v>1.25</v>
      </c>
      <c r="R317" s="236">
        <f>Q317*H317</f>
        <v>1.25</v>
      </c>
      <c r="S317" s="236">
        <v>0</v>
      </c>
      <c r="T317" s="237">
        <f>S317*H317</f>
        <v>0</v>
      </c>
      <c r="U317" s="38"/>
      <c r="V317" s="38"/>
      <c r="W317" s="38"/>
      <c r="X317" s="38"/>
      <c r="Y317" s="38"/>
      <c r="Z317" s="38"/>
      <c r="AA317" s="38"/>
      <c r="AB317" s="38"/>
      <c r="AC317" s="38"/>
      <c r="AD317" s="38"/>
      <c r="AE317" s="38"/>
      <c r="AR317" s="238" t="s">
        <v>252</v>
      </c>
      <c r="AT317" s="238" t="s">
        <v>270</v>
      </c>
      <c r="AU317" s="238" t="s">
        <v>83</v>
      </c>
      <c r="AY317" s="17" t="s">
        <v>204</v>
      </c>
      <c r="BE317" s="239">
        <f>IF(N317="základní",J317,0)</f>
        <v>0</v>
      </c>
      <c r="BF317" s="239">
        <f>IF(N317="snížená",J317,0)</f>
        <v>0</v>
      </c>
      <c r="BG317" s="239">
        <f>IF(N317="zákl. přenesená",J317,0)</f>
        <v>0</v>
      </c>
      <c r="BH317" s="239">
        <f>IF(N317="sníž. přenesená",J317,0)</f>
        <v>0</v>
      </c>
      <c r="BI317" s="239">
        <f>IF(N317="nulová",J317,0)</f>
        <v>0</v>
      </c>
      <c r="BJ317" s="17" t="s">
        <v>81</v>
      </c>
      <c r="BK317" s="239">
        <f>ROUND(I317*H317,2)</f>
        <v>0</v>
      </c>
      <c r="BL317" s="17" t="s">
        <v>104</v>
      </c>
      <c r="BM317" s="238" t="s">
        <v>2126</v>
      </c>
    </row>
    <row r="318" s="2" customFormat="1">
      <c r="A318" s="38"/>
      <c r="B318" s="39"/>
      <c r="C318" s="40"/>
      <c r="D318" s="240" t="s">
        <v>213</v>
      </c>
      <c r="E318" s="40"/>
      <c r="F318" s="241" t="s">
        <v>2125</v>
      </c>
      <c r="G318" s="40"/>
      <c r="H318" s="40"/>
      <c r="I318" s="147"/>
      <c r="J318" s="40"/>
      <c r="K318" s="40"/>
      <c r="L318" s="44"/>
      <c r="M318" s="242"/>
      <c r="N318" s="243"/>
      <c r="O318" s="84"/>
      <c r="P318" s="84"/>
      <c r="Q318" s="84"/>
      <c r="R318" s="84"/>
      <c r="S318" s="84"/>
      <c r="T318" s="85"/>
      <c r="U318" s="38"/>
      <c r="V318" s="38"/>
      <c r="W318" s="38"/>
      <c r="X318" s="38"/>
      <c r="Y318" s="38"/>
      <c r="Z318" s="38"/>
      <c r="AA318" s="38"/>
      <c r="AB318" s="38"/>
      <c r="AC318" s="38"/>
      <c r="AD318" s="38"/>
      <c r="AE318" s="38"/>
      <c r="AT318" s="17" t="s">
        <v>213</v>
      </c>
      <c r="AU318" s="17" t="s">
        <v>83</v>
      </c>
    </row>
    <row r="319" s="2" customFormat="1">
      <c r="A319" s="38"/>
      <c r="B319" s="39"/>
      <c r="C319" s="40"/>
      <c r="D319" s="240" t="s">
        <v>240</v>
      </c>
      <c r="E319" s="40"/>
      <c r="F319" s="244" t="s">
        <v>2123</v>
      </c>
      <c r="G319" s="40"/>
      <c r="H319" s="40"/>
      <c r="I319" s="147"/>
      <c r="J319" s="40"/>
      <c r="K319" s="40"/>
      <c r="L319" s="44"/>
      <c r="M319" s="242"/>
      <c r="N319" s="243"/>
      <c r="O319" s="84"/>
      <c r="P319" s="84"/>
      <c r="Q319" s="84"/>
      <c r="R319" s="84"/>
      <c r="S319" s="84"/>
      <c r="T319" s="85"/>
      <c r="U319" s="38"/>
      <c r="V319" s="38"/>
      <c r="W319" s="38"/>
      <c r="X319" s="38"/>
      <c r="Y319" s="38"/>
      <c r="Z319" s="38"/>
      <c r="AA319" s="38"/>
      <c r="AB319" s="38"/>
      <c r="AC319" s="38"/>
      <c r="AD319" s="38"/>
      <c r="AE319" s="38"/>
      <c r="AT319" s="17" t="s">
        <v>240</v>
      </c>
      <c r="AU319" s="17" t="s">
        <v>83</v>
      </c>
    </row>
    <row r="320" s="2" customFormat="1" ht="16.5" customHeight="1">
      <c r="A320" s="38"/>
      <c r="B320" s="39"/>
      <c r="C320" s="277" t="s">
        <v>1300</v>
      </c>
      <c r="D320" s="277" t="s">
        <v>270</v>
      </c>
      <c r="E320" s="278" t="s">
        <v>2127</v>
      </c>
      <c r="F320" s="279" t="s">
        <v>2128</v>
      </c>
      <c r="G320" s="280" t="s">
        <v>245</v>
      </c>
      <c r="H320" s="281">
        <v>1</v>
      </c>
      <c r="I320" s="282"/>
      <c r="J320" s="283">
        <f>ROUND(I320*H320,2)</f>
        <v>0</v>
      </c>
      <c r="K320" s="279" t="s">
        <v>19</v>
      </c>
      <c r="L320" s="284"/>
      <c r="M320" s="285" t="s">
        <v>19</v>
      </c>
      <c r="N320" s="286" t="s">
        <v>45</v>
      </c>
      <c r="O320" s="84"/>
      <c r="P320" s="236">
        <f>O320*H320</f>
        <v>0</v>
      </c>
      <c r="Q320" s="236">
        <v>1.6399999999999999</v>
      </c>
      <c r="R320" s="236">
        <f>Q320*H320</f>
        <v>1.6399999999999999</v>
      </c>
      <c r="S320" s="236">
        <v>0</v>
      </c>
      <c r="T320" s="237">
        <f>S320*H320</f>
        <v>0</v>
      </c>
      <c r="U320" s="38"/>
      <c r="V320" s="38"/>
      <c r="W320" s="38"/>
      <c r="X320" s="38"/>
      <c r="Y320" s="38"/>
      <c r="Z320" s="38"/>
      <c r="AA320" s="38"/>
      <c r="AB320" s="38"/>
      <c r="AC320" s="38"/>
      <c r="AD320" s="38"/>
      <c r="AE320" s="38"/>
      <c r="AR320" s="238" t="s">
        <v>252</v>
      </c>
      <c r="AT320" s="238" t="s">
        <v>270</v>
      </c>
      <c r="AU320" s="238" t="s">
        <v>83</v>
      </c>
      <c r="AY320" s="17" t="s">
        <v>204</v>
      </c>
      <c r="BE320" s="239">
        <f>IF(N320="základní",J320,0)</f>
        <v>0</v>
      </c>
      <c r="BF320" s="239">
        <f>IF(N320="snížená",J320,0)</f>
        <v>0</v>
      </c>
      <c r="BG320" s="239">
        <f>IF(N320="zákl. přenesená",J320,0)</f>
        <v>0</v>
      </c>
      <c r="BH320" s="239">
        <f>IF(N320="sníž. přenesená",J320,0)</f>
        <v>0</v>
      </c>
      <c r="BI320" s="239">
        <f>IF(N320="nulová",J320,0)</f>
        <v>0</v>
      </c>
      <c r="BJ320" s="17" t="s">
        <v>81</v>
      </c>
      <c r="BK320" s="239">
        <f>ROUND(I320*H320,2)</f>
        <v>0</v>
      </c>
      <c r="BL320" s="17" t="s">
        <v>104</v>
      </c>
      <c r="BM320" s="238" t="s">
        <v>2129</v>
      </c>
    </row>
    <row r="321" s="2" customFormat="1">
      <c r="A321" s="38"/>
      <c r="B321" s="39"/>
      <c r="C321" s="40"/>
      <c r="D321" s="240" t="s">
        <v>213</v>
      </c>
      <c r="E321" s="40"/>
      <c r="F321" s="241" t="s">
        <v>2128</v>
      </c>
      <c r="G321" s="40"/>
      <c r="H321" s="40"/>
      <c r="I321" s="147"/>
      <c r="J321" s="40"/>
      <c r="K321" s="40"/>
      <c r="L321" s="44"/>
      <c r="M321" s="242"/>
      <c r="N321" s="243"/>
      <c r="O321" s="84"/>
      <c r="P321" s="84"/>
      <c r="Q321" s="84"/>
      <c r="R321" s="84"/>
      <c r="S321" s="84"/>
      <c r="T321" s="85"/>
      <c r="U321" s="38"/>
      <c r="V321" s="38"/>
      <c r="W321" s="38"/>
      <c r="X321" s="38"/>
      <c r="Y321" s="38"/>
      <c r="Z321" s="38"/>
      <c r="AA321" s="38"/>
      <c r="AB321" s="38"/>
      <c r="AC321" s="38"/>
      <c r="AD321" s="38"/>
      <c r="AE321" s="38"/>
      <c r="AT321" s="17" t="s">
        <v>213</v>
      </c>
      <c r="AU321" s="17" t="s">
        <v>83</v>
      </c>
    </row>
    <row r="322" s="2" customFormat="1">
      <c r="A322" s="38"/>
      <c r="B322" s="39"/>
      <c r="C322" s="40"/>
      <c r="D322" s="240" t="s">
        <v>240</v>
      </c>
      <c r="E322" s="40"/>
      <c r="F322" s="244" t="s">
        <v>2123</v>
      </c>
      <c r="G322" s="40"/>
      <c r="H322" s="40"/>
      <c r="I322" s="147"/>
      <c r="J322" s="40"/>
      <c r="K322" s="40"/>
      <c r="L322" s="44"/>
      <c r="M322" s="242"/>
      <c r="N322" s="243"/>
      <c r="O322" s="84"/>
      <c r="P322" s="84"/>
      <c r="Q322" s="84"/>
      <c r="R322" s="84"/>
      <c r="S322" s="84"/>
      <c r="T322" s="85"/>
      <c r="U322" s="38"/>
      <c r="V322" s="38"/>
      <c r="W322" s="38"/>
      <c r="X322" s="38"/>
      <c r="Y322" s="38"/>
      <c r="Z322" s="38"/>
      <c r="AA322" s="38"/>
      <c r="AB322" s="38"/>
      <c r="AC322" s="38"/>
      <c r="AD322" s="38"/>
      <c r="AE322" s="38"/>
      <c r="AT322" s="17" t="s">
        <v>240</v>
      </c>
      <c r="AU322" s="17" t="s">
        <v>83</v>
      </c>
    </row>
    <row r="323" s="12" customFormat="1" ht="22.8" customHeight="1">
      <c r="A323" s="12"/>
      <c r="B323" s="211"/>
      <c r="C323" s="212"/>
      <c r="D323" s="213" t="s">
        <v>73</v>
      </c>
      <c r="E323" s="225" t="s">
        <v>258</v>
      </c>
      <c r="F323" s="225" t="s">
        <v>1307</v>
      </c>
      <c r="G323" s="212"/>
      <c r="H323" s="212"/>
      <c r="I323" s="215"/>
      <c r="J323" s="226">
        <f>BK323</f>
        <v>0</v>
      </c>
      <c r="K323" s="212"/>
      <c r="L323" s="217"/>
      <c r="M323" s="218"/>
      <c r="N323" s="219"/>
      <c r="O323" s="219"/>
      <c r="P323" s="220">
        <f>SUM(P324:P358)</f>
        <v>0</v>
      </c>
      <c r="Q323" s="219"/>
      <c r="R323" s="220">
        <f>SUM(R324:R358)</f>
        <v>1.0951873839999999</v>
      </c>
      <c r="S323" s="219"/>
      <c r="T323" s="221">
        <f>SUM(T324:T358)</f>
        <v>22.419960000000003</v>
      </c>
      <c r="U323" s="12"/>
      <c r="V323" s="12"/>
      <c r="W323" s="12"/>
      <c r="X323" s="12"/>
      <c r="Y323" s="12"/>
      <c r="Z323" s="12"/>
      <c r="AA323" s="12"/>
      <c r="AB323" s="12"/>
      <c r="AC323" s="12"/>
      <c r="AD323" s="12"/>
      <c r="AE323" s="12"/>
      <c r="AR323" s="222" t="s">
        <v>81</v>
      </c>
      <c r="AT323" s="223" t="s">
        <v>73</v>
      </c>
      <c r="AU323" s="223" t="s">
        <v>81</v>
      </c>
      <c r="AY323" s="222" t="s">
        <v>204</v>
      </c>
      <c r="BK323" s="224">
        <f>SUM(BK324:BK358)</f>
        <v>0</v>
      </c>
    </row>
    <row r="324" s="2" customFormat="1" ht="21.75" customHeight="1">
      <c r="A324" s="38"/>
      <c r="B324" s="39"/>
      <c r="C324" s="227" t="s">
        <v>1308</v>
      </c>
      <c r="D324" s="227" t="s">
        <v>207</v>
      </c>
      <c r="E324" s="228" t="s">
        <v>2130</v>
      </c>
      <c r="F324" s="229" t="s">
        <v>2131</v>
      </c>
      <c r="G324" s="230" t="s">
        <v>525</v>
      </c>
      <c r="H324" s="231">
        <v>1.1970000000000001</v>
      </c>
      <c r="I324" s="232"/>
      <c r="J324" s="233">
        <f>ROUND(I324*H324,2)</f>
        <v>0</v>
      </c>
      <c r="K324" s="229" t="s">
        <v>1006</v>
      </c>
      <c r="L324" s="44"/>
      <c r="M324" s="234" t="s">
        <v>19</v>
      </c>
      <c r="N324" s="235" t="s">
        <v>45</v>
      </c>
      <c r="O324" s="84"/>
      <c r="P324" s="236">
        <f>O324*H324</f>
        <v>0</v>
      </c>
      <c r="Q324" s="236">
        <v>0.00063000000000000003</v>
      </c>
      <c r="R324" s="236">
        <f>Q324*H324</f>
        <v>0.00075411000000000011</v>
      </c>
      <c r="S324" s="236">
        <v>0</v>
      </c>
      <c r="T324" s="237">
        <f>S324*H324</f>
        <v>0</v>
      </c>
      <c r="U324" s="38"/>
      <c r="V324" s="38"/>
      <c r="W324" s="38"/>
      <c r="X324" s="38"/>
      <c r="Y324" s="38"/>
      <c r="Z324" s="38"/>
      <c r="AA324" s="38"/>
      <c r="AB324" s="38"/>
      <c r="AC324" s="38"/>
      <c r="AD324" s="38"/>
      <c r="AE324" s="38"/>
      <c r="AR324" s="238" t="s">
        <v>104</v>
      </c>
      <c r="AT324" s="238" t="s">
        <v>207</v>
      </c>
      <c r="AU324" s="238" t="s">
        <v>83</v>
      </c>
      <c r="AY324" s="17" t="s">
        <v>204</v>
      </c>
      <c r="BE324" s="239">
        <f>IF(N324="základní",J324,0)</f>
        <v>0</v>
      </c>
      <c r="BF324" s="239">
        <f>IF(N324="snížená",J324,0)</f>
        <v>0</v>
      </c>
      <c r="BG324" s="239">
        <f>IF(N324="zákl. přenesená",J324,0)</f>
        <v>0</v>
      </c>
      <c r="BH324" s="239">
        <f>IF(N324="sníž. přenesená",J324,0)</f>
        <v>0</v>
      </c>
      <c r="BI324" s="239">
        <f>IF(N324="nulová",J324,0)</f>
        <v>0</v>
      </c>
      <c r="BJ324" s="17" t="s">
        <v>81</v>
      </c>
      <c r="BK324" s="239">
        <f>ROUND(I324*H324,2)</f>
        <v>0</v>
      </c>
      <c r="BL324" s="17" t="s">
        <v>104</v>
      </c>
      <c r="BM324" s="238" t="s">
        <v>2132</v>
      </c>
    </row>
    <row r="325" s="2" customFormat="1">
      <c r="A325" s="38"/>
      <c r="B325" s="39"/>
      <c r="C325" s="40"/>
      <c r="D325" s="240" t="s">
        <v>213</v>
      </c>
      <c r="E325" s="40"/>
      <c r="F325" s="241" t="s">
        <v>2133</v>
      </c>
      <c r="G325" s="40"/>
      <c r="H325" s="40"/>
      <c r="I325" s="147"/>
      <c r="J325" s="40"/>
      <c r="K325" s="40"/>
      <c r="L325" s="44"/>
      <c r="M325" s="242"/>
      <c r="N325" s="243"/>
      <c r="O325" s="84"/>
      <c r="P325" s="84"/>
      <c r="Q325" s="84"/>
      <c r="R325" s="84"/>
      <c r="S325" s="84"/>
      <c r="T325" s="85"/>
      <c r="U325" s="38"/>
      <c r="V325" s="38"/>
      <c r="W325" s="38"/>
      <c r="X325" s="38"/>
      <c r="Y325" s="38"/>
      <c r="Z325" s="38"/>
      <c r="AA325" s="38"/>
      <c r="AB325" s="38"/>
      <c r="AC325" s="38"/>
      <c r="AD325" s="38"/>
      <c r="AE325" s="38"/>
      <c r="AT325" s="17" t="s">
        <v>213</v>
      </c>
      <c r="AU325" s="17" t="s">
        <v>83</v>
      </c>
    </row>
    <row r="326" s="2" customFormat="1">
      <c r="A326" s="38"/>
      <c r="B326" s="39"/>
      <c r="C326" s="40"/>
      <c r="D326" s="240" t="s">
        <v>215</v>
      </c>
      <c r="E326" s="40"/>
      <c r="F326" s="244" t="s">
        <v>2134</v>
      </c>
      <c r="G326" s="40"/>
      <c r="H326" s="40"/>
      <c r="I326" s="147"/>
      <c r="J326" s="40"/>
      <c r="K326" s="40"/>
      <c r="L326" s="44"/>
      <c r="M326" s="242"/>
      <c r="N326" s="243"/>
      <c r="O326" s="84"/>
      <c r="P326" s="84"/>
      <c r="Q326" s="84"/>
      <c r="R326" s="84"/>
      <c r="S326" s="84"/>
      <c r="T326" s="85"/>
      <c r="U326" s="38"/>
      <c r="V326" s="38"/>
      <c r="W326" s="38"/>
      <c r="X326" s="38"/>
      <c r="Y326" s="38"/>
      <c r="Z326" s="38"/>
      <c r="AA326" s="38"/>
      <c r="AB326" s="38"/>
      <c r="AC326" s="38"/>
      <c r="AD326" s="38"/>
      <c r="AE326" s="38"/>
      <c r="AT326" s="17" t="s">
        <v>215</v>
      </c>
      <c r="AU326" s="17" t="s">
        <v>83</v>
      </c>
    </row>
    <row r="327" s="13" customFormat="1">
      <c r="A327" s="13"/>
      <c r="B327" s="245"/>
      <c r="C327" s="246"/>
      <c r="D327" s="240" t="s">
        <v>217</v>
      </c>
      <c r="E327" s="247" t="s">
        <v>19</v>
      </c>
      <c r="F327" s="248" t="s">
        <v>2135</v>
      </c>
      <c r="G327" s="246"/>
      <c r="H327" s="247" t="s">
        <v>19</v>
      </c>
      <c r="I327" s="249"/>
      <c r="J327" s="246"/>
      <c r="K327" s="246"/>
      <c r="L327" s="250"/>
      <c r="M327" s="251"/>
      <c r="N327" s="252"/>
      <c r="O327" s="252"/>
      <c r="P327" s="252"/>
      <c r="Q327" s="252"/>
      <c r="R327" s="252"/>
      <c r="S327" s="252"/>
      <c r="T327" s="253"/>
      <c r="U327" s="13"/>
      <c r="V327" s="13"/>
      <c r="W327" s="13"/>
      <c r="X327" s="13"/>
      <c r="Y327" s="13"/>
      <c r="Z327" s="13"/>
      <c r="AA327" s="13"/>
      <c r="AB327" s="13"/>
      <c r="AC327" s="13"/>
      <c r="AD327" s="13"/>
      <c r="AE327" s="13"/>
      <c r="AT327" s="254" t="s">
        <v>217</v>
      </c>
      <c r="AU327" s="254" t="s">
        <v>83</v>
      </c>
      <c r="AV327" s="13" t="s">
        <v>81</v>
      </c>
      <c r="AW327" s="13" t="s">
        <v>35</v>
      </c>
      <c r="AX327" s="13" t="s">
        <v>74</v>
      </c>
      <c r="AY327" s="254" t="s">
        <v>204</v>
      </c>
    </row>
    <row r="328" s="14" customFormat="1">
      <c r="A328" s="14"/>
      <c r="B328" s="255"/>
      <c r="C328" s="256"/>
      <c r="D328" s="240" t="s">
        <v>217</v>
      </c>
      <c r="E328" s="257" t="s">
        <v>19</v>
      </c>
      <c r="F328" s="258" t="s">
        <v>2136</v>
      </c>
      <c r="G328" s="256"/>
      <c r="H328" s="259">
        <v>0.119</v>
      </c>
      <c r="I328" s="260"/>
      <c r="J328" s="256"/>
      <c r="K328" s="256"/>
      <c r="L328" s="261"/>
      <c r="M328" s="262"/>
      <c r="N328" s="263"/>
      <c r="O328" s="263"/>
      <c r="P328" s="263"/>
      <c r="Q328" s="263"/>
      <c r="R328" s="263"/>
      <c r="S328" s="263"/>
      <c r="T328" s="264"/>
      <c r="U328" s="14"/>
      <c r="V328" s="14"/>
      <c r="W328" s="14"/>
      <c r="X328" s="14"/>
      <c r="Y328" s="14"/>
      <c r="Z328" s="14"/>
      <c r="AA328" s="14"/>
      <c r="AB328" s="14"/>
      <c r="AC328" s="14"/>
      <c r="AD328" s="14"/>
      <c r="AE328" s="14"/>
      <c r="AT328" s="265" t="s">
        <v>217</v>
      </c>
      <c r="AU328" s="265" t="s">
        <v>83</v>
      </c>
      <c r="AV328" s="14" t="s">
        <v>83</v>
      </c>
      <c r="AW328" s="14" t="s">
        <v>35</v>
      </c>
      <c r="AX328" s="14" t="s">
        <v>74</v>
      </c>
      <c r="AY328" s="265" t="s">
        <v>204</v>
      </c>
    </row>
    <row r="329" s="13" customFormat="1">
      <c r="A329" s="13"/>
      <c r="B329" s="245"/>
      <c r="C329" s="246"/>
      <c r="D329" s="240" t="s">
        <v>217</v>
      </c>
      <c r="E329" s="247" t="s">
        <v>19</v>
      </c>
      <c r="F329" s="248" t="s">
        <v>2137</v>
      </c>
      <c r="G329" s="246"/>
      <c r="H329" s="247" t="s">
        <v>19</v>
      </c>
      <c r="I329" s="249"/>
      <c r="J329" s="246"/>
      <c r="K329" s="246"/>
      <c r="L329" s="250"/>
      <c r="M329" s="251"/>
      <c r="N329" s="252"/>
      <c r="O329" s="252"/>
      <c r="P329" s="252"/>
      <c r="Q329" s="252"/>
      <c r="R329" s="252"/>
      <c r="S329" s="252"/>
      <c r="T329" s="253"/>
      <c r="U329" s="13"/>
      <c r="V329" s="13"/>
      <c r="W329" s="13"/>
      <c r="X329" s="13"/>
      <c r="Y329" s="13"/>
      <c r="Z329" s="13"/>
      <c r="AA329" s="13"/>
      <c r="AB329" s="13"/>
      <c r="AC329" s="13"/>
      <c r="AD329" s="13"/>
      <c r="AE329" s="13"/>
      <c r="AT329" s="254" t="s">
        <v>217</v>
      </c>
      <c r="AU329" s="254" t="s">
        <v>83</v>
      </c>
      <c r="AV329" s="13" t="s">
        <v>81</v>
      </c>
      <c r="AW329" s="13" t="s">
        <v>35</v>
      </c>
      <c r="AX329" s="13" t="s">
        <v>74</v>
      </c>
      <c r="AY329" s="254" t="s">
        <v>204</v>
      </c>
    </row>
    <row r="330" s="14" customFormat="1">
      <c r="A330" s="14"/>
      <c r="B330" s="255"/>
      <c r="C330" s="256"/>
      <c r="D330" s="240" t="s">
        <v>217</v>
      </c>
      <c r="E330" s="257" t="s">
        <v>19</v>
      </c>
      <c r="F330" s="258" t="s">
        <v>2138</v>
      </c>
      <c r="G330" s="256"/>
      <c r="H330" s="259">
        <v>0.67800000000000005</v>
      </c>
      <c r="I330" s="260"/>
      <c r="J330" s="256"/>
      <c r="K330" s="256"/>
      <c r="L330" s="261"/>
      <c r="M330" s="262"/>
      <c r="N330" s="263"/>
      <c r="O330" s="263"/>
      <c r="P330" s="263"/>
      <c r="Q330" s="263"/>
      <c r="R330" s="263"/>
      <c r="S330" s="263"/>
      <c r="T330" s="264"/>
      <c r="U330" s="14"/>
      <c r="V330" s="14"/>
      <c r="W330" s="14"/>
      <c r="X330" s="14"/>
      <c r="Y330" s="14"/>
      <c r="Z330" s="14"/>
      <c r="AA330" s="14"/>
      <c r="AB330" s="14"/>
      <c r="AC330" s="14"/>
      <c r="AD330" s="14"/>
      <c r="AE330" s="14"/>
      <c r="AT330" s="265" t="s">
        <v>217</v>
      </c>
      <c r="AU330" s="265" t="s">
        <v>83</v>
      </c>
      <c r="AV330" s="14" t="s">
        <v>83</v>
      </c>
      <c r="AW330" s="14" t="s">
        <v>35</v>
      </c>
      <c r="AX330" s="14" t="s">
        <v>74</v>
      </c>
      <c r="AY330" s="265" t="s">
        <v>204</v>
      </c>
    </row>
    <row r="331" s="13" customFormat="1">
      <c r="A331" s="13"/>
      <c r="B331" s="245"/>
      <c r="C331" s="246"/>
      <c r="D331" s="240" t="s">
        <v>217</v>
      </c>
      <c r="E331" s="247" t="s">
        <v>19</v>
      </c>
      <c r="F331" s="248" t="s">
        <v>2139</v>
      </c>
      <c r="G331" s="246"/>
      <c r="H331" s="247" t="s">
        <v>19</v>
      </c>
      <c r="I331" s="249"/>
      <c r="J331" s="246"/>
      <c r="K331" s="246"/>
      <c r="L331" s="250"/>
      <c r="M331" s="251"/>
      <c r="N331" s="252"/>
      <c r="O331" s="252"/>
      <c r="P331" s="252"/>
      <c r="Q331" s="252"/>
      <c r="R331" s="252"/>
      <c r="S331" s="252"/>
      <c r="T331" s="253"/>
      <c r="U331" s="13"/>
      <c r="V331" s="13"/>
      <c r="W331" s="13"/>
      <c r="X331" s="13"/>
      <c r="Y331" s="13"/>
      <c r="Z331" s="13"/>
      <c r="AA331" s="13"/>
      <c r="AB331" s="13"/>
      <c r="AC331" s="13"/>
      <c r="AD331" s="13"/>
      <c r="AE331" s="13"/>
      <c r="AT331" s="254" t="s">
        <v>217</v>
      </c>
      <c r="AU331" s="254" t="s">
        <v>83</v>
      </c>
      <c r="AV331" s="13" t="s">
        <v>81</v>
      </c>
      <c r="AW331" s="13" t="s">
        <v>35</v>
      </c>
      <c r="AX331" s="13" t="s">
        <v>74</v>
      </c>
      <c r="AY331" s="254" t="s">
        <v>204</v>
      </c>
    </row>
    <row r="332" s="14" customFormat="1">
      <c r="A332" s="14"/>
      <c r="B332" s="255"/>
      <c r="C332" s="256"/>
      <c r="D332" s="240" t="s">
        <v>217</v>
      </c>
      <c r="E332" s="257" t="s">
        <v>19</v>
      </c>
      <c r="F332" s="258" t="s">
        <v>2140</v>
      </c>
      <c r="G332" s="256"/>
      <c r="H332" s="259">
        <v>0.40000000000000002</v>
      </c>
      <c r="I332" s="260"/>
      <c r="J332" s="256"/>
      <c r="K332" s="256"/>
      <c r="L332" s="261"/>
      <c r="M332" s="262"/>
      <c r="N332" s="263"/>
      <c r="O332" s="263"/>
      <c r="P332" s="263"/>
      <c r="Q332" s="263"/>
      <c r="R332" s="263"/>
      <c r="S332" s="263"/>
      <c r="T332" s="264"/>
      <c r="U332" s="14"/>
      <c r="V332" s="14"/>
      <c r="W332" s="14"/>
      <c r="X332" s="14"/>
      <c r="Y332" s="14"/>
      <c r="Z332" s="14"/>
      <c r="AA332" s="14"/>
      <c r="AB332" s="14"/>
      <c r="AC332" s="14"/>
      <c r="AD332" s="14"/>
      <c r="AE332" s="14"/>
      <c r="AT332" s="265" t="s">
        <v>217</v>
      </c>
      <c r="AU332" s="265" t="s">
        <v>83</v>
      </c>
      <c r="AV332" s="14" t="s">
        <v>83</v>
      </c>
      <c r="AW332" s="14" t="s">
        <v>35</v>
      </c>
      <c r="AX332" s="14" t="s">
        <v>74</v>
      </c>
      <c r="AY332" s="265" t="s">
        <v>204</v>
      </c>
    </row>
    <row r="333" s="15" customFormat="1">
      <c r="A333" s="15"/>
      <c r="B333" s="266"/>
      <c r="C333" s="267"/>
      <c r="D333" s="240" t="s">
        <v>217</v>
      </c>
      <c r="E333" s="268" t="s">
        <v>19</v>
      </c>
      <c r="F333" s="269" t="s">
        <v>268</v>
      </c>
      <c r="G333" s="267"/>
      <c r="H333" s="270">
        <v>1.1970000000000001</v>
      </c>
      <c r="I333" s="271"/>
      <c r="J333" s="267"/>
      <c r="K333" s="267"/>
      <c r="L333" s="272"/>
      <c r="M333" s="273"/>
      <c r="N333" s="274"/>
      <c r="O333" s="274"/>
      <c r="P333" s="274"/>
      <c r="Q333" s="274"/>
      <c r="R333" s="274"/>
      <c r="S333" s="274"/>
      <c r="T333" s="275"/>
      <c r="U333" s="15"/>
      <c r="V333" s="15"/>
      <c r="W333" s="15"/>
      <c r="X333" s="15"/>
      <c r="Y333" s="15"/>
      <c r="Z333" s="15"/>
      <c r="AA333" s="15"/>
      <c r="AB333" s="15"/>
      <c r="AC333" s="15"/>
      <c r="AD333" s="15"/>
      <c r="AE333" s="15"/>
      <c r="AT333" s="276" t="s">
        <v>217</v>
      </c>
      <c r="AU333" s="276" t="s">
        <v>83</v>
      </c>
      <c r="AV333" s="15" t="s">
        <v>104</v>
      </c>
      <c r="AW333" s="15" t="s">
        <v>35</v>
      </c>
      <c r="AX333" s="15" t="s">
        <v>81</v>
      </c>
      <c r="AY333" s="276" t="s">
        <v>204</v>
      </c>
    </row>
    <row r="334" s="2" customFormat="1" ht="21.75" customHeight="1">
      <c r="A334" s="38"/>
      <c r="B334" s="39"/>
      <c r="C334" s="227" t="s">
        <v>1316</v>
      </c>
      <c r="D334" s="227" t="s">
        <v>207</v>
      </c>
      <c r="E334" s="228" t="s">
        <v>2141</v>
      </c>
      <c r="F334" s="229" t="s">
        <v>2142</v>
      </c>
      <c r="G334" s="230" t="s">
        <v>286</v>
      </c>
      <c r="H334" s="231">
        <v>5.6509999999999998</v>
      </c>
      <c r="I334" s="232"/>
      <c r="J334" s="233">
        <f>ROUND(I334*H334,2)</f>
        <v>0</v>
      </c>
      <c r="K334" s="229" t="s">
        <v>1006</v>
      </c>
      <c r="L334" s="44"/>
      <c r="M334" s="234" t="s">
        <v>19</v>
      </c>
      <c r="N334" s="235" t="s">
        <v>45</v>
      </c>
      <c r="O334" s="84"/>
      <c r="P334" s="236">
        <f>O334*H334</f>
        <v>0</v>
      </c>
      <c r="Q334" s="236">
        <v>0.000174</v>
      </c>
      <c r="R334" s="236">
        <f>Q334*H334</f>
        <v>0.00098327399999999991</v>
      </c>
      <c r="S334" s="236">
        <v>0</v>
      </c>
      <c r="T334" s="237">
        <f>S334*H334</f>
        <v>0</v>
      </c>
      <c r="U334" s="38"/>
      <c r="V334" s="38"/>
      <c r="W334" s="38"/>
      <c r="X334" s="38"/>
      <c r="Y334" s="38"/>
      <c r="Z334" s="38"/>
      <c r="AA334" s="38"/>
      <c r="AB334" s="38"/>
      <c r="AC334" s="38"/>
      <c r="AD334" s="38"/>
      <c r="AE334" s="38"/>
      <c r="AR334" s="238" t="s">
        <v>104</v>
      </c>
      <c r="AT334" s="238" t="s">
        <v>207</v>
      </c>
      <c r="AU334" s="238" t="s">
        <v>83</v>
      </c>
      <c r="AY334" s="17" t="s">
        <v>204</v>
      </c>
      <c r="BE334" s="239">
        <f>IF(N334="základní",J334,0)</f>
        <v>0</v>
      </c>
      <c r="BF334" s="239">
        <f>IF(N334="snížená",J334,0)</f>
        <v>0</v>
      </c>
      <c r="BG334" s="239">
        <f>IF(N334="zákl. přenesená",J334,0)</f>
        <v>0</v>
      </c>
      <c r="BH334" s="239">
        <f>IF(N334="sníž. přenesená",J334,0)</f>
        <v>0</v>
      </c>
      <c r="BI334" s="239">
        <f>IF(N334="nulová",J334,0)</f>
        <v>0</v>
      </c>
      <c r="BJ334" s="17" t="s">
        <v>81</v>
      </c>
      <c r="BK334" s="239">
        <f>ROUND(I334*H334,2)</f>
        <v>0</v>
      </c>
      <c r="BL334" s="17" t="s">
        <v>104</v>
      </c>
      <c r="BM334" s="238" t="s">
        <v>2143</v>
      </c>
    </row>
    <row r="335" s="2" customFormat="1">
      <c r="A335" s="38"/>
      <c r="B335" s="39"/>
      <c r="C335" s="40"/>
      <c r="D335" s="240" t="s">
        <v>213</v>
      </c>
      <c r="E335" s="40"/>
      <c r="F335" s="241" t="s">
        <v>2144</v>
      </c>
      <c r="G335" s="40"/>
      <c r="H335" s="40"/>
      <c r="I335" s="147"/>
      <c r="J335" s="40"/>
      <c r="K335" s="40"/>
      <c r="L335" s="44"/>
      <c r="M335" s="242"/>
      <c r="N335" s="243"/>
      <c r="O335" s="84"/>
      <c r="P335" s="84"/>
      <c r="Q335" s="84"/>
      <c r="R335" s="84"/>
      <c r="S335" s="84"/>
      <c r="T335" s="85"/>
      <c r="U335" s="38"/>
      <c r="V335" s="38"/>
      <c r="W335" s="38"/>
      <c r="X335" s="38"/>
      <c r="Y335" s="38"/>
      <c r="Z335" s="38"/>
      <c r="AA335" s="38"/>
      <c r="AB335" s="38"/>
      <c r="AC335" s="38"/>
      <c r="AD335" s="38"/>
      <c r="AE335" s="38"/>
      <c r="AT335" s="17" t="s">
        <v>213</v>
      </c>
      <c r="AU335" s="17" t="s">
        <v>83</v>
      </c>
    </row>
    <row r="336" s="2" customFormat="1">
      <c r="A336" s="38"/>
      <c r="B336" s="39"/>
      <c r="C336" s="40"/>
      <c r="D336" s="240" t="s">
        <v>215</v>
      </c>
      <c r="E336" s="40"/>
      <c r="F336" s="244" t="s">
        <v>2145</v>
      </c>
      <c r="G336" s="40"/>
      <c r="H336" s="40"/>
      <c r="I336" s="147"/>
      <c r="J336" s="40"/>
      <c r="K336" s="40"/>
      <c r="L336" s="44"/>
      <c r="M336" s="242"/>
      <c r="N336" s="243"/>
      <c r="O336" s="84"/>
      <c r="P336" s="84"/>
      <c r="Q336" s="84"/>
      <c r="R336" s="84"/>
      <c r="S336" s="84"/>
      <c r="T336" s="85"/>
      <c r="U336" s="38"/>
      <c r="V336" s="38"/>
      <c r="W336" s="38"/>
      <c r="X336" s="38"/>
      <c r="Y336" s="38"/>
      <c r="Z336" s="38"/>
      <c r="AA336" s="38"/>
      <c r="AB336" s="38"/>
      <c r="AC336" s="38"/>
      <c r="AD336" s="38"/>
      <c r="AE336" s="38"/>
      <c r="AT336" s="17" t="s">
        <v>215</v>
      </c>
      <c r="AU336" s="17" t="s">
        <v>83</v>
      </c>
    </row>
    <row r="337" s="13" customFormat="1">
      <c r="A337" s="13"/>
      <c r="B337" s="245"/>
      <c r="C337" s="246"/>
      <c r="D337" s="240" t="s">
        <v>217</v>
      </c>
      <c r="E337" s="247" t="s">
        <v>19</v>
      </c>
      <c r="F337" s="248" t="s">
        <v>2146</v>
      </c>
      <c r="G337" s="246"/>
      <c r="H337" s="247" t="s">
        <v>19</v>
      </c>
      <c r="I337" s="249"/>
      <c r="J337" s="246"/>
      <c r="K337" s="246"/>
      <c r="L337" s="250"/>
      <c r="M337" s="251"/>
      <c r="N337" s="252"/>
      <c r="O337" s="252"/>
      <c r="P337" s="252"/>
      <c r="Q337" s="252"/>
      <c r="R337" s="252"/>
      <c r="S337" s="252"/>
      <c r="T337" s="253"/>
      <c r="U337" s="13"/>
      <c r="V337" s="13"/>
      <c r="W337" s="13"/>
      <c r="X337" s="13"/>
      <c r="Y337" s="13"/>
      <c r="Z337" s="13"/>
      <c r="AA337" s="13"/>
      <c r="AB337" s="13"/>
      <c r="AC337" s="13"/>
      <c r="AD337" s="13"/>
      <c r="AE337" s="13"/>
      <c r="AT337" s="254" t="s">
        <v>217</v>
      </c>
      <c r="AU337" s="254" t="s">
        <v>83</v>
      </c>
      <c r="AV337" s="13" t="s">
        <v>81</v>
      </c>
      <c r="AW337" s="13" t="s">
        <v>35</v>
      </c>
      <c r="AX337" s="13" t="s">
        <v>74</v>
      </c>
      <c r="AY337" s="254" t="s">
        <v>204</v>
      </c>
    </row>
    <row r="338" s="14" customFormat="1">
      <c r="A338" s="14"/>
      <c r="B338" s="255"/>
      <c r="C338" s="256"/>
      <c r="D338" s="240" t="s">
        <v>217</v>
      </c>
      <c r="E338" s="257" t="s">
        <v>19</v>
      </c>
      <c r="F338" s="258" t="s">
        <v>2147</v>
      </c>
      <c r="G338" s="256"/>
      <c r="H338" s="259">
        <v>0.44</v>
      </c>
      <c r="I338" s="260"/>
      <c r="J338" s="256"/>
      <c r="K338" s="256"/>
      <c r="L338" s="261"/>
      <c r="M338" s="262"/>
      <c r="N338" s="263"/>
      <c r="O338" s="263"/>
      <c r="P338" s="263"/>
      <c r="Q338" s="263"/>
      <c r="R338" s="263"/>
      <c r="S338" s="263"/>
      <c r="T338" s="264"/>
      <c r="U338" s="14"/>
      <c r="V338" s="14"/>
      <c r="W338" s="14"/>
      <c r="X338" s="14"/>
      <c r="Y338" s="14"/>
      <c r="Z338" s="14"/>
      <c r="AA338" s="14"/>
      <c r="AB338" s="14"/>
      <c r="AC338" s="14"/>
      <c r="AD338" s="14"/>
      <c r="AE338" s="14"/>
      <c r="AT338" s="265" t="s">
        <v>217</v>
      </c>
      <c r="AU338" s="265" t="s">
        <v>83</v>
      </c>
      <c r="AV338" s="14" t="s">
        <v>83</v>
      </c>
      <c r="AW338" s="14" t="s">
        <v>35</v>
      </c>
      <c r="AX338" s="14" t="s">
        <v>74</v>
      </c>
      <c r="AY338" s="265" t="s">
        <v>204</v>
      </c>
    </row>
    <row r="339" s="13" customFormat="1">
      <c r="A339" s="13"/>
      <c r="B339" s="245"/>
      <c r="C339" s="246"/>
      <c r="D339" s="240" t="s">
        <v>217</v>
      </c>
      <c r="E339" s="247" t="s">
        <v>19</v>
      </c>
      <c r="F339" s="248" t="s">
        <v>2148</v>
      </c>
      <c r="G339" s="246"/>
      <c r="H339" s="247" t="s">
        <v>19</v>
      </c>
      <c r="I339" s="249"/>
      <c r="J339" s="246"/>
      <c r="K339" s="246"/>
      <c r="L339" s="250"/>
      <c r="M339" s="251"/>
      <c r="N339" s="252"/>
      <c r="O339" s="252"/>
      <c r="P339" s="252"/>
      <c r="Q339" s="252"/>
      <c r="R339" s="252"/>
      <c r="S339" s="252"/>
      <c r="T339" s="253"/>
      <c r="U339" s="13"/>
      <c r="V339" s="13"/>
      <c r="W339" s="13"/>
      <c r="X339" s="13"/>
      <c r="Y339" s="13"/>
      <c r="Z339" s="13"/>
      <c r="AA339" s="13"/>
      <c r="AB339" s="13"/>
      <c r="AC339" s="13"/>
      <c r="AD339" s="13"/>
      <c r="AE339" s="13"/>
      <c r="AT339" s="254" t="s">
        <v>217</v>
      </c>
      <c r="AU339" s="254" t="s">
        <v>83</v>
      </c>
      <c r="AV339" s="13" t="s">
        <v>81</v>
      </c>
      <c r="AW339" s="13" t="s">
        <v>35</v>
      </c>
      <c r="AX339" s="13" t="s">
        <v>74</v>
      </c>
      <c r="AY339" s="254" t="s">
        <v>204</v>
      </c>
    </row>
    <row r="340" s="14" customFormat="1">
      <c r="A340" s="14"/>
      <c r="B340" s="255"/>
      <c r="C340" s="256"/>
      <c r="D340" s="240" t="s">
        <v>217</v>
      </c>
      <c r="E340" s="257" t="s">
        <v>19</v>
      </c>
      <c r="F340" s="258" t="s">
        <v>2149</v>
      </c>
      <c r="G340" s="256"/>
      <c r="H340" s="259">
        <v>3.6110000000000002</v>
      </c>
      <c r="I340" s="260"/>
      <c r="J340" s="256"/>
      <c r="K340" s="256"/>
      <c r="L340" s="261"/>
      <c r="M340" s="262"/>
      <c r="N340" s="263"/>
      <c r="O340" s="263"/>
      <c r="P340" s="263"/>
      <c r="Q340" s="263"/>
      <c r="R340" s="263"/>
      <c r="S340" s="263"/>
      <c r="T340" s="264"/>
      <c r="U340" s="14"/>
      <c r="V340" s="14"/>
      <c r="W340" s="14"/>
      <c r="X340" s="14"/>
      <c r="Y340" s="14"/>
      <c r="Z340" s="14"/>
      <c r="AA340" s="14"/>
      <c r="AB340" s="14"/>
      <c r="AC340" s="14"/>
      <c r="AD340" s="14"/>
      <c r="AE340" s="14"/>
      <c r="AT340" s="265" t="s">
        <v>217</v>
      </c>
      <c r="AU340" s="265" t="s">
        <v>83</v>
      </c>
      <c r="AV340" s="14" t="s">
        <v>83</v>
      </c>
      <c r="AW340" s="14" t="s">
        <v>35</v>
      </c>
      <c r="AX340" s="14" t="s">
        <v>74</v>
      </c>
      <c r="AY340" s="265" t="s">
        <v>204</v>
      </c>
    </row>
    <row r="341" s="13" customFormat="1">
      <c r="A341" s="13"/>
      <c r="B341" s="245"/>
      <c r="C341" s="246"/>
      <c r="D341" s="240" t="s">
        <v>217</v>
      </c>
      <c r="E341" s="247" t="s">
        <v>19</v>
      </c>
      <c r="F341" s="248" t="s">
        <v>2139</v>
      </c>
      <c r="G341" s="246"/>
      <c r="H341" s="247" t="s">
        <v>19</v>
      </c>
      <c r="I341" s="249"/>
      <c r="J341" s="246"/>
      <c r="K341" s="246"/>
      <c r="L341" s="250"/>
      <c r="M341" s="251"/>
      <c r="N341" s="252"/>
      <c r="O341" s="252"/>
      <c r="P341" s="252"/>
      <c r="Q341" s="252"/>
      <c r="R341" s="252"/>
      <c r="S341" s="252"/>
      <c r="T341" s="253"/>
      <c r="U341" s="13"/>
      <c r="V341" s="13"/>
      <c r="W341" s="13"/>
      <c r="X341" s="13"/>
      <c r="Y341" s="13"/>
      <c r="Z341" s="13"/>
      <c r="AA341" s="13"/>
      <c r="AB341" s="13"/>
      <c r="AC341" s="13"/>
      <c r="AD341" s="13"/>
      <c r="AE341" s="13"/>
      <c r="AT341" s="254" t="s">
        <v>217</v>
      </c>
      <c r="AU341" s="254" t="s">
        <v>83</v>
      </c>
      <c r="AV341" s="13" t="s">
        <v>81</v>
      </c>
      <c r="AW341" s="13" t="s">
        <v>35</v>
      </c>
      <c r="AX341" s="13" t="s">
        <v>74</v>
      </c>
      <c r="AY341" s="254" t="s">
        <v>204</v>
      </c>
    </row>
    <row r="342" s="14" customFormat="1">
      <c r="A342" s="14"/>
      <c r="B342" s="255"/>
      <c r="C342" s="256"/>
      <c r="D342" s="240" t="s">
        <v>217</v>
      </c>
      <c r="E342" s="257" t="s">
        <v>19</v>
      </c>
      <c r="F342" s="258" t="s">
        <v>2150</v>
      </c>
      <c r="G342" s="256"/>
      <c r="H342" s="259">
        <v>1.6000000000000001</v>
      </c>
      <c r="I342" s="260"/>
      <c r="J342" s="256"/>
      <c r="K342" s="256"/>
      <c r="L342" s="261"/>
      <c r="M342" s="262"/>
      <c r="N342" s="263"/>
      <c r="O342" s="263"/>
      <c r="P342" s="263"/>
      <c r="Q342" s="263"/>
      <c r="R342" s="263"/>
      <c r="S342" s="263"/>
      <c r="T342" s="264"/>
      <c r="U342" s="14"/>
      <c r="V342" s="14"/>
      <c r="W342" s="14"/>
      <c r="X342" s="14"/>
      <c r="Y342" s="14"/>
      <c r="Z342" s="14"/>
      <c r="AA342" s="14"/>
      <c r="AB342" s="14"/>
      <c r="AC342" s="14"/>
      <c r="AD342" s="14"/>
      <c r="AE342" s="14"/>
      <c r="AT342" s="265" t="s">
        <v>217</v>
      </c>
      <c r="AU342" s="265" t="s">
        <v>83</v>
      </c>
      <c r="AV342" s="14" t="s">
        <v>83</v>
      </c>
      <c r="AW342" s="14" t="s">
        <v>35</v>
      </c>
      <c r="AX342" s="14" t="s">
        <v>74</v>
      </c>
      <c r="AY342" s="265" t="s">
        <v>204</v>
      </c>
    </row>
    <row r="343" s="15" customFormat="1">
      <c r="A343" s="15"/>
      <c r="B343" s="266"/>
      <c r="C343" s="267"/>
      <c r="D343" s="240" t="s">
        <v>217</v>
      </c>
      <c r="E343" s="268" t="s">
        <v>19</v>
      </c>
      <c r="F343" s="269" t="s">
        <v>268</v>
      </c>
      <c r="G343" s="267"/>
      <c r="H343" s="270">
        <v>5.6509999999999998</v>
      </c>
      <c r="I343" s="271"/>
      <c r="J343" s="267"/>
      <c r="K343" s="267"/>
      <c r="L343" s="272"/>
      <c r="M343" s="273"/>
      <c r="N343" s="274"/>
      <c r="O343" s="274"/>
      <c r="P343" s="274"/>
      <c r="Q343" s="274"/>
      <c r="R343" s="274"/>
      <c r="S343" s="274"/>
      <c r="T343" s="275"/>
      <c r="U343" s="15"/>
      <c r="V343" s="15"/>
      <c r="W343" s="15"/>
      <c r="X343" s="15"/>
      <c r="Y343" s="15"/>
      <c r="Z343" s="15"/>
      <c r="AA343" s="15"/>
      <c r="AB343" s="15"/>
      <c r="AC343" s="15"/>
      <c r="AD343" s="15"/>
      <c r="AE343" s="15"/>
      <c r="AT343" s="276" t="s">
        <v>217</v>
      </c>
      <c r="AU343" s="276" t="s">
        <v>83</v>
      </c>
      <c r="AV343" s="15" t="s">
        <v>104</v>
      </c>
      <c r="AW343" s="15" t="s">
        <v>35</v>
      </c>
      <c r="AX343" s="15" t="s">
        <v>81</v>
      </c>
      <c r="AY343" s="276" t="s">
        <v>204</v>
      </c>
    </row>
    <row r="344" s="2" customFormat="1" ht="21.75" customHeight="1">
      <c r="A344" s="38"/>
      <c r="B344" s="39"/>
      <c r="C344" s="227" t="s">
        <v>1321</v>
      </c>
      <c r="D344" s="227" t="s">
        <v>207</v>
      </c>
      <c r="E344" s="228" t="s">
        <v>1343</v>
      </c>
      <c r="F344" s="229" t="s">
        <v>1344</v>
      </c>
      <c r="G344" s="230" t="s">
        <v>245</v>
      </c>
      <c r="H344" s="231">
        <v>2</v>
      </c>
      <c r="I344" s="232"/>
      <c r="J344" s="233">
        <f>ROUND(I344*H344,2)</f>
        <v>0</v>
      </c>
      <c r="K344" s="229" t="s">
        <v>1006</v>
      </c>
      <c r="L344" s="44"/>
      <c r="M344" s="234" t="s">
        <v>19</v>
      </c>
      <c r="N344" s="235" t="s">
        <v>45</v>
      </c>
      <c r="O344" s="84"/>
      <c r="P344" s="236">
        <f>O344*H344</f>
        <v>0</v>
      </c>
      <c r="Q344" s="236">
        <v>0.0064850000000000003</v>
      </c>
      <c r="R344" s="236">
        <f>Q344*H344</f>
        <v>0.012970000000000001</v>
      </c>
      <c r="S344" s="236">
        <v>0</v>
      </c>
      <c r="T344" s="237">
        <f>S344*H344</f>
        <v>0</v>
      </c>
      <c r="U344" s="38"/>
      <c r="V344" s="38"/>
      <c r="W344" s="38"/>
      <c r="X344" s="38"/>
      <c r="Y344" s="38"/>
      <c r="Z344" s="38"/>
      <c r="AA344" s="38"/>
      <c r="AB344" s="38"/>
      <c r="AC344" s="38"/>
      <c r="AD344" s="38"/>
      <c r="AE344" s="38"/>
      <c r="AR344" s="238" t="s">
        <v>104</v>
      </c>
      <c r="AT344" s="238" t="s">
        <v>207</v>
      </c>
      <c r="AU344" s="238" t="s">
        <v>83</v>
      </c>
      <c r="AY344" s="17" t="s">
        <v>204</v>
      </c>
      <c r="BE344" s="239">
        <f>IF(N344="základní",J344,0)</f>
        <v>0</v>
      </c>
      <c r="BF344" s="239">
        <f>IF(N344="snížená",J344,0)</f>
        <v>0</v>
      </c>
      <c r="BG344" s="239">
        <f>IF(N344="zákl. přenesená",J344,0)</f>
        <v>0</v>
      </c>
      <c r="BH344" s="239">
        <f>IF(N344="sníž. přenesená",J344,0)</f>
        <v>0</v>
      </c>
      <c r="BI344" s="239">
        <f>IF(N344="nulová",J344,0)</f>
        <v>0</v>
      </c>
      <c r="BJ344" s="17" t="s">
        <v>81</v>
      </c>
      <c r="BK344" s="239">
        <f>ROUND(I344*H344,2)</f>
        <v>0</v>
      </c>
      <c r="BL344" s="17" t="s">
        <v>104</v>
      </c>
      <c r="BM344" s="238" t="s">
        <v>2151</v>
      </c>
    </row>
    <row r="345" s="2" customFormat="1">
      <c r="A345" s="38"/>
      <c r="B345" s="39"/>
      <c r="C345" s="40"/>
      <c r="D345" s="240" t="s">
        <v>213</v>
      </c>
      <c r="E345" s="40"/>
      <c r="F345" s="241" t="s">
        <v>1346</v>
      </c>
      <c r="G345" s="40"/>
      <c r="H345" s="40"/>
      <c r="I345" s="147"/>
      <c r="J345" s="40"/>
      <c r="K345" s="40"/>
      <c r="L345" s="44"/>
      <c r="M345" s="242"/>
      <c r="N345" s="243"/>
      <c r="O345" s="84"/>
      <c r="P345" s="84"/>
      <c r="Q345" s="84"/>
      <c r="R345" s="84"/>
      <c r="S345" s="84"/>
      <c r="T345" s="85"/>
      <c r="U345" s="38"/>
      <c r="V345" s="38"/>
      <c r="W345" s="38"/>
      <c r="X345" s="38"/>
      <c r="Y345" s="38"/>
      <c r="Z345" s="38"/>
      <c r="AA345" s="38"/>
      <c r="AB345" s="38"/>
      <c r="AC345" s="38"/>
      <c r="AD345" s="38"/>
      <c r="AE345" s="38"/>
      <c r="AT345" s="17" t="s">
        <v>213</v>
      </c>
      <c r="AU345" s="17" t="s">
        <v>83</v>
      </c>
    </row>
    <row r="346" s="13" customFormat="1">
      <c r="A346" s="13"/>
      <c r="B346" s="245"/>
      <c r="C346" s="246"/>
      <c r="D346" s="240" t="s">
        <v>217</v>
      </c>
      <c r="E346" s="247" t="s">
        <v>19</v>
      </c>
      <c r="F346" s="248" t="s">
        <v>2152</v>
      </c>
      <c r="G346" s="246"/>
      <c r="H346" s="247" t="s">
        <v>19</v>
      </c>
      <c r="I346" s="249"/>
      <c r="J346" s="246"/>
      <c r="K346" s="246"/>
      <c r="L346" s="250"/>
      <c r="M346" s="251"/>
      <c r="N346" s="252"/>
      <c r="O346" s="252"/>
      <c r="P346" s="252"/>
      <c r="Q346" s="252"/>
      <c r="R346" s="252"/>
      <c r="S346" s="252"/>
      <c r="T346" s="253"/>
      <c r="U346" s="13"/>
      <c r="V346" s="13"/>
      <c r="W346" s="13"/>
      <c r="X346" s="13"/>
      <c r="Y346" s="13"/>
      <c r="Z346" s="13"/>
      <c r="AA346" s="13"/>
      <c r="AB346" s="13"/>
      <c r="AC346" s="13"/>
      <c r="AD346" s="13"/>
      <c r="AE346" s="13"/>
      <c r="AT346" s="254" t="s">
        <v>217</v>
      </c>
      <c r="AU346" s="254" t="s">
        <v>83</v>
      </c>
      <c r="AV346" s="13" t="s">
        <v>81</v>
      </c>
      <c r="AW346" s="13" t="s">
        <v>35</v>
      </c>
      <c r="AX346" s="13" t="s">
        <v>74</v>
      </c>
      <c r="AY346" s="254" t="s">
        <v>204</v>
      </c>
    </row>
    <row r="347" s="14" customFormat="1">
      <c r="A347" s="14"/>
      <c r="B347" s="255"/>
      <c r="C347" s="256"/>
      <c r="D347" s="240" t="s">
        <v>217</v>
      </c>
      <c r="E347" s="257" t="s">
        <v>19</v>
      </c>
      <c r="F347" s="258" t="s">
        <v>81</v>
      </c>
      <c r="G347" s="256"/>
      <c r="H347" s="259">
        <v>1</v>
      </c>
      <c r="I347" s="260"/>
      <c r="J347" s="256"/>
      <c r="K347" s="256"/>
      <c r="L347" s="261"/>
      <c r="M347" s="262"/>
      <c r="N347" s="263"/>
      <c r="O347" s="263"/>
      <c r="P347" s="263"/>
      <c r="Q347" s="263"/>
      <c r="R347" s="263"/>
      <c r="S347" s="263"/>
      <c r="T347" s="264"/>
      <c r="U347" s="14"/>
      <c r="V347" s="14"/>
      <c r="W347" s="14"/>
      <c r="X347" s="14"/>
      <c r="Y347" s="14"/>
      <c r="Z347" s="14"/>
      <c r="AA347" s="14"/>
      <c r="AB347" s="14"/>
      <c r="AC347" s="14"/>
      <c r="AD347" s="14"/>
      <c r="AE347" s="14"/>
      <c r="AT347" s="265" t="s">
        <v>217</v>
      </c>
      <c r="AU347" s="265" t="s">
        <v>83</v>
      </c>
      <c r="AV347" s="14" t="s">
        <v>83</v>
      </c>
      <c r="AW347" s="14" t="s">
        <v>35</v>
      </c>
      <c r="AX347" s="14" t="s">
        <v>74</v>
      </c>
      <c r="AY347" s="265" t="s">
        <v>204</v>
      </c>
    </row>
    <row r="348" s="13" customFormat="1">
      <c r="A348" s="13"/>
      <c r="B348" s="245"/>
      <c r="C348" s="246"/>
      <c r="D348" s="240" t="s">
        <v>217</v>
      </c>
      <c r="E348" s="247" t="s">
        <v>19</v>
      </c>
      <c r="F348" s="248" t="s">
        <v>2153</v>
      </c>
      <c r="G348" s="246"/>
      <c r="H348" s="247" t="s">
        <v>19</v>
      </c>
      <c r="I348" s="249"/>
      <c r="J348" s="246"/>
      <c r="K348" s="246"/>
      <c r="L348" s="250"/>
      <c r="M348" s="251"/>
      <c r="N348" s="252"/>
      <c r="O348" s="252"/>
      <c r="P348" s="252"/>
      <c r="Q348" s="252"/>
      <c r="R348" s="252"/>
      <c r="S348" s="252"/>
      <c r="T348" s="253"/>
      <c r="U348" s="13"/>
      <c r="V348" s="13"/>
      <c r="W348" s="13"/>
      <c r="X348" s="13"/>
      <c r="Y348" s="13"/>
      <c r="Z348" s="13"/>
      <c r="AA348" s="13"/>
      <c r="AB348" s="13"/>
      <c r="AC348" s="13"/>
      <c r="AD348" s="13"/>
      <c r="AE348" s="13"/>
      <c r="AT348" s="254" t="s">
        <v>217</v>
      </c>
      <c r="AU348" s="254" t="s">
        <v>83</v>
      </c>
      <c r="AV348" s="13" t="s">
        <v>81</v>
      </c>
      <c r="AW348" s="13" t="s">
        <v>35</v>
      </c>
      <c r="AX348" s="13" t="s">
        <v>74</v>
      </c>
      <c r="AY348" s="254" t="s">
        <v>204</v>
      </c>
    </row>
    <row r="349" s="14" customFormat="1">
      <c r="A349" s="14"/>
      <c r="B349" s="255"/>
      <c r="C349" s="256"/>
      <c r="D349" s="240" t="s">
        <v>217</v>
      </c>
      <c r="E349" s="257" t="s">
        <v>19</v>
      </c>
      <c r="F349" s="258" t="s">
        <v>81</v>
      </c>
      <c r="G349" s="256"/>
      <c r="H349" s="259">
        <v>1</v>
      </c>
      <c r="I349" s="260"/>
      <c r="J349" s="256"/>
      <c r="K349" s="256"/>
      <c r="L349" s="261"/>
      <c r="M349" s="262"/>
      <c r="N349" s="263"/>
      <c r="O349" s="263"/>
      <c r="P349" s="263"/>
      <c r="Q349" s="263"/>
      <c r="R349" s="263"/>
      <c r="S349" s="263"/>
      <c r="T349" s="264"/>
      <c r="U349" s="14"/>
      <c r="V349" s="14"/>
      <c r="W349" s="14"/>
      <c r="X349" s="14"/>
      <c r="Y349" s="14"/>
      <c r="Z349" s="14"/>
      <c r="AA349" s="14"/>
      <c r="AB349" s="14"/>
      <c r="AC349" s="14"/>
      <c r="AD349" s="14"/>
      <c r="AE349" s="14"/>
      <c r="AT349" s="265" t="s">
        <v>217</v>
      </c>
      <c r="AU349" s="265" t="s">
        <v>83</v>
      </c>
      <c r="AV349" s="14" t="s">
        <v>83</v>
      </c>
      <c r="AW349" s="14" t="s">
        <v>35</v>
      </c>
      <c r="AX349" s="14" t="s">
        <v>74</v>
      </c>
      <c r="AY349" s="265" t="s">
        <v>204</v>
      </c>
    </row>
    <row r="350" s="15" customFormat="1">
      <c r="A350" s="15"/>
      <c r="B350" s="266"/>
      <c r="C350" s="267"/>
      <c r="D350" s="240" t="s">
        <v>217</v>
      </c>
      <c r="E350" s="268" t="s">
        <v>19</v>
      </c>
      <c r="F350" s="269" t="s">
        <v>268</v>
      </c>
      <c r="G350" s="267"/>
      <c r="H350" s="270">
        <v>2</v>
      </c>
      <c r="I350" s="271"/>
      <c r="J350" s="267"/>
      <c r="K350" s="267"/>
      <c r="L350" s="272"/>
      <c r="M350" s="273"/>
      <c r="N350" s="274"/>
      <c r="O350" s="274"/>
      <c r="P350" s="274"/>
      <c r="Q350" s="274"/>
      <c r="R350" s="274"/>
      <c r="S350" s="274"/>
      <c r="T350" s="275"/>
      <c r="U350" s="15"/>
      <c r="V350" s="15"/>
      <c r="W350" s="15"/>
      <c r="X350" s="15"/>
      <c r="Y350" s="15"/>
      <c r="Z350" s="15"/>
      <c r="AA350" s="15"/>
      <c r="AB350" s="15"/>
      <c r="AC350" s="15"/>
      <c r="AD350" s="15"/>
      <c r="AE350" s="15"/>
      <c r="AT350" s="276" t="s">
        <v>217</v>
      </c>
      <c r="AU350" s="276" t="s">
        <v>83</v>
      </c>
      <c r="AV350" s="15" t="s">
        <v>104</v>
      </c>
      <c r="AW350" s="15" t="s">
        <v>35</v>
      </c>
      <c r="AX350" s="15" t="s">
        <v>81</v>
      </c>
      <c r="AY350" s="276" t="s">
        <v>204</v>
      </c>
    </row>
    <row r="351" s="2" customFormat="1" ht="16.5" customHeight="1">
      <c r="A351" s="38"/>
      <c r="B351" s="39"/>
      <c r="C351" s="227" t="s">
        <v>1328</v>
      </c>
      <c r="D351" s="227" t="s">
        <v>207</v>
      </c>
      <c r="E351" s="228" t="s">
        <v>1405</v>
      </c>
      <c r="F351" s="229" t="s">
        <v>1406</v>
      </c>
      <c r="G351" s="230" t="s">
        <v>261</v>
      </c>
      <c r="H351" s="231">
        <v>6.3559999999999999</v>
      </c>
      <c r="I351" s="232"/>
      <c r="J351" s="233">
        <f>ROUND(I351*H351,2)</f>
        <v>0</v>
      </c>
      <c r="K351" s="229" t="s">
        <v>1006</v>
      </c>
      <c r="L351" s="44"/>
      <c r="M351" s="234" t="s">
        <v>19</v>
      </c>
      <c r="N351" s="235" t="s">
        <v>45</v>
      </c>
      <c r="O351" s="84"/>
      <c r="P351" s="236">
        <f>O351*H351</f>
        <v>0</v>
      </c>
      <c r="Q351" s="236">
        <v>0.12</v>
      </c>
      <c r="R351" s="236">
        <f>Q351*H351</f>
        <v>0.76271999999999995</v>
      </c>
      <c r="S351" s="236">
        <v>2.4900000000000002</v>
      </c>
      <c r="T351" s="237">
        <f>S351*H351</f>
        <v>15.826440000000002</v>
      </c>
      <c r="U351" s="38"/>
      <c r="V351" s="38"/>
      <c r="W351" s="38"/>
      <c r="X351" s="38"/>
      <c r="Y351" s="38"/>
      <c r="Z351" s="38"/>
      <c r="AA351" s="38"/>
      <c r="AB351" s="38"/>
      <c r="AC351" s="38"/>
      <c r="AD351" s="38"/>
      <c r="AE351" s="38"/>
      <c r="AR351" s="238" t="s">
        <v>104</v>
      </c>
      <c r="AT351" s="238" t="s">
        <v>207</v>
      </c>
      <c r="AU351" s="238" t="s">
        <v>83</v>
      </c>
      <c r="AY351" s="17" t="s">
        <v>204</v>
      </c>
      <c r="BE351" s="239">
        <f>IF(N351="základní",J351,0)</f>
        <v>0</v>
      </c>
      <c r="BF351" s="239">
        <f>IF(N351="snížená",J351,0)</f>
        <v>0</v>
      </c>
      <c r="BG351" s="239">
        <f>IF(N351="zákl. přenesená",J351,0)</f>
        <v>0</v>
      </c>
      <c r="BH351" s="239">
        <f>IF(N351="sníž. přenesená",J351,0)</f>
        <v>0</v>
      </c>
      <c r="BI351" s="239">
        <f>IF(N351="nulová",J351,0)</f>
        <v>0</v>
      </c>
      <c r="BJ351" s="17" t="s">
        <v>81</v>
      </c>
      <c r="BK351" s="239">
        <f>ROUND(I351*H351,2)</f>
        <v>0</v>
      </c>
      <c r="BL351" s="17" t="s">
        <v>104</v>
      </c>
      <c r="BM351" s="238" t="s">
        <v>2154</v>
      </c>
    </row>
    <row r="352" s="2" customFormat="1">
      <c r="A352" s="38"/>
      <c r="B352" s="39"/>
      <c r="C352" s="40"/>
      <c r="D352" s="240" t="s">
        <v>213</v>
      </c>
      <c r="E352" s="40"/>
      <c r="F352" s="241" t="s">
        <v>1408</v>
      </c>
      <c r="G352" s="40"/>
      <c r="H352" s="40"/>
      <c r="I352" s="147"/>
      <c r="J352" s="40"/>
      <c r="K352" s="40"/>
      <c r="L352" s="44"/>
      <c r="M352" s="242"/>
      <c r="N352" s="243"/>
      <c r="O352" s="84"/>
      <c r="P352" s="84"/>
      <c r="Q352" s="84"/>
      <c r="R352" s="84"/>
      <c r="S352" s="84"/>
      <c r="T352" s="85"/>
      <c r="U352" s="38"/>
      <c r="V352" s="38"/>
      <c r="W352" s="38"/>
      <c r="X352" s="38"/>
      <c r="Y352" s="38"/>
      <c r="Z352" s="38"/>
      <c r="AA352" s="38"/>
      <c r="AB352" s="38"/>
      <c r="AC352" s="38"/>
      <c r="AD352" s="38"/>
      <c r="AE352" s="38"/>
      <c r="AT352" s="17" t="s">
        <v>213</v>
      </c>
      <c r="AU352" s="17" t="s">
        <v>83</v>
      </c>
    </row>
    <row r="353" s="2" customFormat="1">
      <c r="A353" s="38"/>
      <c r="B353" s="39"/>
      <c r="C353" s="40"/>
      <c r="D353" s="240" t="s">
        <v>215</v>
      </c>
      <c r="E353" s="40"/>
      <c r="F353" s="244" t="s">
        <v>1409</v>
      </c>
      <c r="G353" s="40"/>
      <c r="H353" s="40"/>
      <c r="I353" s="147"/>
      <c r="J353" s="40"/>
      <c r="K353" s="40"/>
      <c r="L353" s="44"/>
      <c r="M353" s="242"/>
      <c r="N353" s="243"/>
      <c r="O353" s="84"/>
      <c r="P353" s="84"/>
      <c r="Q353" s="84"/>
      <c r="R353" s="84"/>
      <c r="S353" s="84"/>
      <c r="T353" s="85"/>
      <c r="U353" s="38"/>
      <c r="V353" s="38"/>
      <c r="W353" s="38"/>
      <c r="X353" s="38"/>
      <c r="Y353" s="38"/>
      <c r="Z353" s="38"/>
      <c r="AA353" s="38"/>
      <c r="AB353" s="38"/>
      <c r="AC353" s="38"/>
      <c r="AD353" s="38"/>
      <c r="AE353" s="38"/>
      <c r="AT353" s="17" t="s">
        <v>215</v>
      </c>
      <c r="AU353" s="17" t="s">
        <v>83</v>
      </c>
    </row>
    <row r="354" s="14" customFormat="1">
      <c r="A354" s="14"/>
      <c r="B354" s="255"/>
      <c r="C354" s="256"/>
      <c r="D354" s="240" t="s">
        <v>217</v>
      </c>
      <c r="E354" s="257" t="s">
        <v>19</v>
      </c>
      <c r="F354" s="258" t="s">
        <v>2155</v>
      </c>
      <c r="G354" s="256"/>
      <c r="H354" s="259">
        <v>6.3559999999999999</v>
      </c>
      <c r="I354" s="260"/>
      <c r="J354" s="256"/>
      <c r="K354" s="256"/>
      <c r="L354" s="261"/>
      <c r="M354" s="262"/>
      <c r="N354" s="263"/>
      <c r="O354" s="263"/>
      <c r="P354" s="263"/>
      <c r="Q354" s="263"/>
      <c r="R354" s="263"/>
      <c r="S354" s="263"/>
      <c r="T354" s="264"/>
      <c r="U354" s="14"/>
      <c r="V354" s="14"/>
      <c r="W354" s="14"/>
      <c r="X354" s="14"/>
      <c r="Y354" s="14"/>
      <c r="Z354" s="14"/>
      <c r="AA354" s="14"/>
      <c r="AB354" s="14"/>
      <c r="AC354" s="14"/>
      <c r="AD354" s="14"/>
      <c r="AE354" s="14"/>
      <c r="AT354" s="265" t="s">
        <v>217</v>
      </c>
      <c r="AU354" s="265" t="s">
        <v>83</v>
      </c>
      <c r="AV354" s="14" t="s">
        <v>83</v>
      </c>
      <c r="AW354" s="14" t="s">
        <v>35</v>
      </c>
      <c r="AX354" s="14" t="s">
        <v>81</v>
      </c>
      <c r="AY354" s="265" t="s">
        <v>204</v>
      </c>
    </row>
    <row r="355" s="2" customFormat="1" ht="16.5" customHeight="1">
      <c r="A355" s="38"/>
      <c r="B355" s="39"/>
      <c r="C355" s="227" t="s">
        <v>1335</v>
      </c>
      <c r="D355" s="227" t="s">
        <v>207</v>
      </c>
      <c r="E355" s="228" t="s">
        <v>1828</v>
      </c>
      <c r="F355" s="229" t="s">
        <v>1829</v>
      </c>
      <c r="G355" s="230" t="s">
        <v>261</v>
      </c>
      <c r="H355" s="231">
        <v>2.6480000000000001</v>
      </c>
      <c r="I355" s="232"/>
      <c r="J355" s="233">
        <f>ROUND(I355*H355,2)</f>
        <v>0</v>
      </c>
      <c r="K355" s="229" t="s">
        <v>1006</v>
      </c>
      <c r="L355" s="44"/>
      <c r="M355" s="234" t="s">
        <v>19</v>
      </c>
      <c r="N355" s="235" t="s">
        <v>45</v>
      </c>
      <c r="O355" s="84"/>
      <c r="P355" s="236">
        <f>O355*H355</f>
        <v>0</v>
      </c>
      <c r="Q355" s="236">
        <v>0.12</v>
      </c>
      <c r="R355" s="236">
        <f>Q355*H355</f>
        <v>0.31775999999999999</v>
      </c>
      <c r="S355" s="236">
        <v>2.4900000000000002</v>
      </c>
      <c r="T355" s="237">
        <f>S355*H355</f>
        <v>6.5935200000000007</v>
      </c>
      <c r="U355" s="38"/>
      <c r="V355" s="38"/>
      <c r="W355" s="38"/>
      <c r="X355" s="38"/>
      <c r="Y355" s="38"/>
      <c r="Z355" s="38"/>
      <c r="AA355" s="38"/>
      <c r="AB355" s="38"/>
      <c r="AC355" s="38"/>
      <c r="AD355" s="38"/>
      <c r="AE355" s="38"/>
      <c r="AR355" s="238" t="s">
        <v>104</v>
      </c>
      <c r="AT355" s="238" t="s">
        <v>207</v>
      </c>
      <c r="AU355" s="238" t="s">
        <v>83</v>
      </c>
      <c r="AY355" s="17" t="s">
        <v>204</v>
      </c>
      <c r="BE355" s="239">
        <f>IF(N355="základní",J355,0)</f>
        <v>0</v>
      </c>
      <c r="BF355" s="239">
        <f>IF(N355="snížená",J355,0)</f>
        <v>0</v>
      </c>
      <c r="BG355" s="239">
        <f>IF(N355="zákl. přenesená",J355,0)</f>
        <v>0</v>
      </c>
      <c r="BH355" s="239">
        <f>IF(N355="sníž. přenesená",J355,0)</f>
        <v>0</v>
      </c>
      <c r="BI355" s="239">
        <f>IF(N355="nulová",J355,0)</f>
        <v>0</v>
      </c>
      <c r="BJ355" s="17" t="s">
        <v>81</v>
      </c>
      <c r="BK355" s="239">
        <f>ROUND(I355*H355,2)</f>
        <v>0</v>
      </c>
      <c r="BL355" s="17" t="s">
        <v>104</v>
      </c>
      <c r="BM355" s="238" t="s">
        <v>2156</v>
      </c>
    </row>
    <row r="356" s="2" customFormat="1">
      <c r="A356" s="38"/>
      <c r="B356" s="39"/>
      <c r="C356" s="40"/>
      <c r="D356" s="240" t="s">
        <v>213</v>
      </c>
      <c r="E356" s="40"/>
      <c r="F356" s="241" t="s">
        <v>1831</v>
      </c>
      <c r="G356" s="40"/>
      <c r="H356" s="40"/>
      <c r="I356" s="147"/>
      <c r="J356" s="40"/>
      <c r="K356" s="40"/>
      <c r="L356" s="44"/>
      <c r="M356" s="242"/>
      <c r="N356" s="243"/>
      <c r="O356" s="84"/>
      <c r="P356" s="84"/>
      <c r="Q356" s="84"/>
      <c r="R356" s="84"/>
      <c r="S356" s="84"/>
      <c r="T356" s="85"/>
      <c r="U356" s="38"/>
      <c r="V356" s="38"/>
      <c r="W356" s="38"/>
      <c r="X356" s="38"/>
      <c r="Y356" s="38"/>
      <c r="Z356" s="38"/>
      <c r="AA356" s="38"/>
      <c r="AB356" s="38"/>
      <c r="AC356" s="38"/>
      <c r="AD356" s="38"/>
      <c r="AE356" s="38"/>
      <c r="AT356" s="17" t="s">
        <v>213</v>
      </c>
      <c r="AU356" s="17" t="s">
        <v>83</v>
      </c>
    </row>
    <row r="357" s="2" customFormat="1">
      <c r="A357" s="38"/>
      <c r="B357" s="39"/>
      <c r="C357" s="40"/>
      <c r="D357" s="240" t="s">
        <v>215</v>
      </c>
      <c r="E357" s="40"/>
      <c r="F357" s="244" t="s">
        <v>1409</v>
      </c>
      <c r="G357" s="40"/>
      <c r="H357" s="40"/>
      <c r="I357" s="147"/>
      <c r="J357" s="40"/>
      <c r="K357" s="40"/>
      <c r="L357" s="44"/>
      <c r="M357" s="242"/>
      <c r="N357" s="243"/>
      <c r="O357" s="84"/>
      <c r="P357" s="84"/>
      <c r="Q357" s="84"/>
      <c r="R357" s="84"/>
      <c r="S357" s="84"/>
      <c r="T357" s="85"/>
      <c r="U357" s="38"/>
      <c r="V357" s="38"/>
      <c r="W357" s="38"/>
      <c r="X357" s="38"/>
      <c r="Y357" s="38"/>
      <c r="Z357" s="38"/>
      <c r="AA357" s="38"/>
      <c r="AB357" s="38"/>
      <c r="AC357" s="38"/>
      <c r="AD357" s="38"/>
      <c r="AE357" s="38"/>
      <c r="AT357" s="17" t="s">
        <v>215</v>
      </c>
      <c r="AU357" s="17" t="s">
        <v>83</v>
      </c>
    </row>
    <row r="358" s="14" customFormat="1">
      <c r="A358" s="14"/>
      <c r="B358" s="255"/>
      <c r="C358" s="256"/>
      <c r="D358" s="240" t="s">
        <v>217</v>
      </c>
      <c r="E358" s="257" t="s">
        <v>19</v>
      </c>
      <c r="F358" s="258" t="s">
        <v>2157</v>
      </c>
      <c r="G358" s="256"/>
      <c r="H358" s="259">
        <v>2.6480000000000001</v>
      </c>
      <c r="I358" s="260"/>
      <c r="J358" s="256"/>
      <c r="K358" s="256"/>
      <c r="L358" s="261"/>
      <c r="M358" s="262"/>
      <c r="N358" s="263"/>
      <c r="O358" s="263"/>
      <c r="P358" s="263"/>
      <c r="Q358" s="263"/>
      <c r="R358" s="263"/>
      <c r="S358" s="263"/>
      <c r="T358" s="264"/>
      <c r="U358" s="14"/>
      <c r="V358" s="14"/>
      <c r="W358" s="14"/>
      <c r="X358" s="14"/>
      <c r="Y358" s="14"/>
      <c r="Z358" s="14"/>
      <c r="AA358" s="14"/>
      <c r="AB358" s="14"/>
      <c r="AC358" s="14"/>
      <c r="AD358" s="14"/>
      <c r="AE358" s="14"/>
      <c r="AT358" s="265" t="s">
        <v>217</v>
      </c>
      <c r="AU358" s="265" t="s">
        <v>83</v>
      </c>
      <c r="AV358" s="14" t="s">
        <v>83</v>
      </c>
      <c r="AW358" s="14" t="s">
        <v>35</v>
      </c>
      <c r="AX358" s="14" t="s">
        <v>81</v>
      </c>
      <c r="AY358" s="265" t="s">
        <v>204</v>
      </c>
    </row>
    <row r="359" s="12" customFormat="1" ht="22.8" customHeight="1">
      <c r="A359" s="12"/>
      <c r="B359" s="211"/>
      <c r="C359" s="212"/>
      <c r="D359" s="213" t="s">
        <v>73</v>
      </c>
      <c r="E359" s="225" t="s">
        <v>1516</v>
      </c>
      <c r="F359" s="225" t="s">
        <v>1517</v>
      </c>
      <c r="G359" s="212"/>
      <c r="H359" s="212"/>
      <c r="I359" s="215"/>
      <c r="J359" s="226">
        <f>BK359</f>
        <v>0</v>
      </c>
      <c r="K359" s="212"/>
      <c r="L359" s="217"/>
      <c r="M359" s="218"/>
      <c r="N359" s="219"/>
      <c r="O359" s="219"/>
      <c r="P359" s="220">
        <f>SUM(P360:P372)</f>
        <v>0</v>
      </c>
      <c r="Q359" s="219"/>
      <c r="R359" s="220">
        <f>SUM(R360:R372)</f>
        <v>0</v>
      </c>
      <c r="S359" s="219"/>
      <c r="T359" s="221">
        <f>SUM(T360:T372)</f>
        <v>0</v>
      </c>
      <c r="U359" s="12"/>
      <c r="V359" s="12"/>
      <c r="W359" s="12"/>
      <c r="X359" s="12"/>
      <c r="Y359" s="12"/>
      <c r="Z359" s="12"/>
      <c r="AA359" s="12"/>
      <c r="AB359" s="12"/>
      <c r="AC359" s="12"/>
      <c r="AD359" s="12"/>
      <c r="AE359" s="12"/>
      <c r="AR359" s="222" t="s">
        <v>81</v>
      </c>
      <c r="AT359" s="223" t="s">
        <v>73</v>
      </c>
      <c r="AU359" s="223" t="s">
        <v>81</v>
      </c>
      <c r="AY359" s="222" t="s">
        <v>204</v>
      </c>
      <c r="BK359" s="224">
        <f>SUM(BK360:BK372)</f>
        <v>0</v>
      </c>
    </row>
    <row r="360" s="2" customFormat="1" ht="33" customHeight="1">
      <c r="A360" s="38"/>
      <c r="B360" s="39"/>
      <c r="C360" s="227" t="s">
        <v>1342</v>
      </c>
      <c r="D360" s="227" t="s">
        <v>207</v>
      </c>
      <c r="E360" s="228" t="s">
        <v>1526</v>
      </c>
      <c r="F360" s="229" t="s">
        <v>1082</v>
      </c>
      <c r="G360" s="230" t="s">
        <v>250</v>
      </c>
      <c r="H360" s="231">
        <v>22.420000000000002</v>
      </c>
      <c r="I360" s="232"/>
      <c r="J360" s="233">
        <f>ROUND(I360*H360,2)</f>
        <v>0</v>
      </c>
      <c r="K360" s="229" t="s">
        <v>1006</v>
      </c>
      <c r="L360" s="44"/>
      <c r="M360" s="234" t="s">
        <v>19</v>
      </c>
      <c r="N360" s="235" t="s">
        <v>45</v>
      </c>
      <c r="O360" s="84"/>
      <c r="P360" s="236">
        <f>O360*H360</f>
        <v>0</v>
      </c>
      <c r="Q360" s="236">
        <v>0</v>
      </c>
      <c r="R360" s="236">
        <f>Q360*H360</f>
        <v>0</v>
      </c>
      <c r="S360" s="236">
        <v>0</v>
      </c>
      <c r="T360" s="237">
        <f>S360*H360</f>
        <v>0</v>
      </c>
      <c r="U360" s="38"/>
      <c r="V360" s="38"/>
      <c r="W360" s="38"/>
      <c r="X360" s="38"/>
      <c r="Y360" s="38"/>
      <c r="Z360" s="38"/>
      <c r="AA360" s="38"/>
      <c r="AB360" s="38"/>
      <c r="AC360" s="38"/>
      <c r="AD360" s="38"/>
      <c r="AE360" s="38"/>
      <c r="AR360" s="238" t="s">
        <v>104</v>
      </c>
      <c r="AT360" s="238" t="s">
        <v>207</v>
      </c>
      <c r="AU360" s="238" t="s">
        <v>83</v>
      </c>
      <c r="AY360" s="17" t="s">
        <v>204</v>
      </c>
      <c r="BE360" s="239">
        <f>IF(N360="základní",J360,0)</f>
        <v>0</v>
      </c>
      <c r="BF360" s="239">
        <f>IF(N360="snížená",J360,0)</f>
        <v>0</v>
      </c>
      <c r="BG360" s="239">
        <f>IF(N360="zákl. přenesená",J360,0)</f>
        <v>0</v>
      </c>
      <c r="BH360" s="239">
        <f>IF(N360="sníž. přenesená",J360,0)</f>
        <v>0</v>
      </c>
      <c r="BI360" s="239">
        <f>IF(N360="nulová",J360,0)</f>
        <v>0</v>
      </c>
      <c r="BJ360" s="17" t="s">
        <v>81</v>
      </c>
      <c r="BK360" s="239">
        <f>ROUND(I360*H360,2)</f>
        <v>0</v>
      </c>
      <c r="BL360" s="17" t="s">
        <v>104</v>
      </c>
      <c r="BM360" s="238" t="s">
        <v>2158</v>
      </c>
    </row>
    <row r="361" s="2" customFormat="1">
      <c r="A361" s="38"/>
      <c r="B361" s="39"/>
      <c r="C361" s="40"/>
      <c r="D361" s="240" t="s">
        <v>213</v>
      </c>
      <c r="E361" s="40"/>
      <c r="F361" s="241" t="s">
        <v>1082</v>
      </c>
      <c r="G361" s="40"/>
      <c r="H361" s="40"/>
      <c r="I361" s="147"/>
      <c r="J361" s="40"/>
      <c r="K361" s="40"/>
      <c r="L361" s="44"/>
      <c r="M361" s="242"/>
      <c r="N361" s="243"/>
      <c r="O361" s="84"/>
      <c r="P361" s="84"/>
      <c r="Q361" s="84"/>
      <c r="R361" s="84"/>
      <c r="S361" s="84"/>
      <c r="T361" s="85"/>
      <c r="U361" s="38"/>
      <c r="V361" s="38"/>
      <c r="W361" s="38"/>
      <c r="X361" s="38"/>
      <c r="Y361" s="38"/>
      <c r="Z361" s="38"/>
      <c r="AA361" s="38"/>
      <c r="AB361" s="38"/>
      <c r="AC361" s="38"/>
      <c r="AD361" s="38"/>
      <c r="AE361" s="38"/>
      <c r="AT361" s="17" t="s">
        <v>213</v>
      </c>
      <c r="AU361" s="17" t="s">
        <v>83</v>
      </c>
    </row>
    <row r="362" s="2" customFormat="1">
      <c r="A362" s="38"/>
      <c r="B362" s="39"/>
      <c r="C362" s="40"/>
      <c r="D362" s="240" t="s">
        <v>215</v>
      </c>
      <c r="E362" s="40"/>
      <c r="F362" s="244" t="s">
        <v>1523</v>
      </c>
      <c r="G362" s="40"/>
      <c r="H362" s="40"/>
      <c r="I362" s="147"/>
      <c r="J362" s="40"/>
      <c r="K362" s="40"/>
      <c r="L362" s="44"/>
      <c r="M362" s="242"/>
      <c r="N362" s="243"/>
      <c r="O362" s="84"/>
      <c r="P362" s="84"/>
      <c r="Q362" s="84"/>
      <c r="R362" s="84"/>
      <c r="S362" s="84"/>
      <c r="T362" s="85"/>
      <c r="U362" s="38"/>
      <c r="V362" s="38"/>
      <c r="W362" s="38"/>
      <c r="X362" s="38"/>
      <c r="Y362" s="38"/>
      <c r="Z362" s="38"/>
      <c r="AA362" s="38"/>
      <c r="AB362" s="38"/>
      <c r="AC362" s="38"/>
      <c r="AD362" s="38"/>
      <c r="AE362" s="38"/>
      <c r="AT362" s="17" t="s">
        <v>215</v>
      </c>
      <c r="AU362" s="17" t="s">
        <v>83</v>
      </c>
    </row>
    <row r="363" s="2" customFormat="1" ht="21.75" customHeight="1">
      <c r="A363" s="38"/>
      <c r="B363" s="39"/>
      <c r="C363" s="227" t="s">
        <v>1348</v>
      </c>
      <c r="D363" s="227" t="s">
        <v>207</v>
      </c>
      <c r="E363" s="228" t="s">
        <v>1530</v>
      </c>
      <c r="F363" s="229" t="s">
        <v>1531</v>
      </c>
      <c r="G363" s="230" t="s">
        <v>250</v>
      </c>
      <c r="H363" s="231">
        <v>22.420000000000002</v>
      </c>
      <c r="I363" s="232"/>
      <c r="J363" s="233">
        <f>ROUND(I363*H363,2)</f>
        <v>0</v>
      </c>
      <c r="K363" s="229" t="s">
        <v>1006</v>
      </c>
      <c r="L363" s="44"/>
      <c r="M363" s="234" t="s">
        <v>19</v>
      </c>
      <c r="N363" s="235" t="s">
        <v>45</v>
      </c>
      <c r="O363" s="84"/>
      <c r="P363" s="236">
        <f>O363*H363</f>
        <v>0</v>
      </c>
      <c r="Q363" s="236">
        <v>0</v>
      </c>
      <c r="R363" s="236">
        <f>Q363*H363</f>
        <v>0</v>
      </c>
      <c r="S363" s="236">
        <v>0</v>
      </c>
      <c r="T363" s="237">
        <f>S363*H363</f>
        <v>0</v>
      </c>
      <c r="U363" s="38"/>
      <c r="V363" s="38"/>
      <c r="W363" s="38"/>
      <c r="X363" s="38"/>
      <c r="Y363" s="38"/>
      <c r="Z363" s="38"/>
      <c r="AA363" s="38"/>
      <c r="AB363" s="38"/>
      <c r="AC363" s="38"/>
      <c r="AD363" s="38"/>
      <c r="AE363" s="38"/>
      <c r="AR363" s="238" t="s">
        <v>104</v>
      </c>
      <c r="AT363" s="238" t="s">
        <v>207</v>
      </c>
      <c r="AU363" s="238" t="s">
        <v>83</v>
      </c>
      <c r="AY363" s="17" t="s">
        <v>204</v>
      </c>
      <c r="BE363" s="239">
        <f>IF(N363="základní",J363,0)</f>
        <v>0</v>
      </c>
      <c r="BF363" s="239">
        <f>IF(N363="snížená",J363,0)</f>
        <v>0</v>
      </c>
      <c r="BG363" s="239">
        <f>IF(N363="zákl. přenesená",J363,0)</f>
        <v>0</v>
      </c>
      <c r="BH363" s="239">
        <f>IF(N363="sníž. přenesená",J363,0)</f>
        <v>0</v>
      </c>
      <c r="BI363" s="239">
        <f>IF(N363="nulová",J363,0)</f>
        <v>0</v>
      </c>
      <c r="BJ363" s="17" t="s">
        <v>81</v>
      </c>
      <c r="BK363" s="239">
        <f>ROUND(I363*H363,2)</f>
        <v>0</v>
      </c>
      <c r="BL363" s="17" t="s">
        <v>104</v>
      </c>
      <c r="BM363" s="238" t="s">
        <v>2159</v>
      </c>
    </row>
    <row r="364" s="2" customFormat="1">
      <c r="A364" s="38"/>
      <c r="B364" s="39"/>
      <c r="C364" s="40"/>
      <c r="D364" s="240" t="s">
        <v>213</v>
      </c>
      <c r="E364" s="40"/>
      <c r="F364" s="241" t="s">
        <v>1533</v>
      </c>
      <c r="G364" s="40"/>
      <c r="H364" s="40"/>
      <c r="I364" s="147"/>
      <c r="J364" s="40"/>
      <c r="K364" s="40"/>
      <c r="L364" s="44"/>
      <c r="M364" s="242"/>
      <c r="N364" s="243"/>
      <c r="O364" s="84"/>
      <c r="P364" s="84"/>
      <c r="Q364" s="84"/>
      <c r="R364" s="84"/>
      <c r="S364" s="84"/>
      <c r="T364" s="85"/>
      <c r="U364" s="38"/>
      <c r="V364" s="38"/>
      <c r="W364" s="38"/>
      <c r="X364" s="38"/>
      <c r="Y364" s="38"/>
      <c r="Z364" s="38"/>
      <c r="AA364" s="38"/>
      <c r="AB364" s="38"/>
      <c r="AC364" s="38"/>
      <c r="AD364" s="38"/>
      <c r="AE364" s="38"/>
      <c r="AT364" s="17" t="s">
        <v>213</v>
      </c>
      <c r="AU364" s="17" t="s">
        <v>83</v>
      </c>
    </row>
    <row r="365" s="2" customFormat="1">
      <c r="A365" s="38"/>
      <c r="B365" s="39"/>
      <c r="C365" s="40"/>
      <c r="D365" s="240" t="s">
        <v>215</v>
      </c>
      <c r="E365" s="40"/>
      <c r="F365" s="244" t="s">
        <v>1534</v>
      </c>
      <c r="G365" s="40"/>
      <c r="H365" s="40"/>
      <c r="I365" s="147"/>
      <c r="J365" s="40"/>
      <c r="K365" s="40"/>
      <c r="L365" s="44"/>
      <c r="M365" s="242"/>
      <c r="N365" s="243"/>
      <c r="O365" s="84"/>
      <c r="P365" s="84"/>
      <c r="Q365" s="84"/>
      <c r="R365" s="84"/>
      <c r="S365" s="84"/>
      <c r="T365" s="85"/>
      <c r="U365" s="38"/>
      <c r="V365" s="38"/>
      <c r="W365" s="38"/>
      <c r="X365" s="38"/>
      <c r="Y365" s="38"/>
      <c r="Z365" s="38"/>
      <c r="AA365" s="38"/>
      <c r="AB365" s="38"/>
      <c r="AC365" s="38"/>
      <c r="AD365" s="38"/>
      <c r="AE365" s="38"/>
      <c r="AT365" s="17" t="s">
        <v>215</v>
      </c>
      <c r="AU365" s="17" t="s">
        <v>83</v>
      </c>
    </row>
    <row r="366" s="2" customFormat="1" ht="16.5" customHeight="1">
      <c r="A366" s="38"/>
      <c r="B366" s="39"/>
      <c r="C366" s="227" t="s">
        <v>1355</v>
      </c>
      <c r="D366" s="227" t="s">
        <v>207</v>
      </c>
      <c r="E366" s="228" t="s">
        <v>1538</v>
      </c>
      <c r="F366" s="229" t="s">
        <v>1539</v>
      </c>
      <c r="G366" s="230" t="s">
        <v>250</v>
      </c>
      <c r="H366" s="231">
        <v>246.62000000000001</v>
      </c>
      <c r="I366" s="232"/>
      <c r="J366" s="233">
        <f>ROUND(I366*H366,2)</f>
        <v>0</v>
      </c>
      <c r="K366" s="229" t="s">
        <v>1006</v>
      </c>
      <c r="L366" s="44"/>
      <c r="M366" s="234" t="s">
        <v>19</v>
      </c>
      <c r="N366" s="235" t="s">
        <v>45</v>
      </c>
      <c r="O366" s="84"/>
      <c r="P366" s="236">
        <f>O366*H366</f>
        <v>0</v>
      </c>
      <c r="Q366" s="236">
        <v>0</v>
      </c>
      <c r="R366" s="236">
        <f>Q366*H366</f>
        <v>0</v>
      </c>
      <c r="S366" s="236">
        <v>0</v>
      </c>
      <c r="T366" s="237">
        <f>S366*H366</f>
        <v>0</v>
      </c>
      <c r="U366" s="38"/>
      <c r="V366" s="38"/>
      <c r="W366" s="38"/>
      <c r="X366" s="38"/>
      <c r="Y366" s="38"/>
      <c r="Z366" s="38"/>
      <c r="AA366" s="38"/>
      <c r="AB366" s="38"/>
      <c r="AC366" s="38"/>
      <c r="AD366" s="38"/>
      <c r="AE366" s="38"/>
      <c r="AR366" s="238" t="s">
        <v>104</v>
      </c>
      <c r="AT366" s="238" t="s">
        <v>207</v>
      </c>
      <c r="AU366" s="238" t="s">
        <v>83</v>
      </c>
      <c r="AY366" s="17" t="s">
        <v>204</v>
      </c>
      <c r="BE366" s="239">
        <f>IF(N366="základní",J366,0)</f>
        <v>0</v>
      </c>
      <c r="BF366" s="239">
        <f>IF(N366="snížená",J366,0)</f>
        <v>0</v>
      </c>
      <c r="BG366" s="239">
        <f>IF(N366="zákl. přenesená",J366,0)</f>
        <v>0</v>
      </c>
      <c r="BH366" s="239">
        <f>IF(N366="sníž. přenesená",J366,0)</f>
        <v>0</v>
      </c>
      <c r="BI366" s="239">
        <f>IF(N366="nulová",J366,0)</f>
        <v>0</v>
      </c>
      <c r="BJ366" s="17" t="s">
        <v>81</v>
      </c>
      <c r="BK366" s="239">
        <f>ROUND(I366*H366,2)</f>
        <v>0</v>
      </c>
      <c r="BL366" s="17" t="s">
        <v>104</v>
      </c>
      <c r="BM366" s="238" t="s">
        <v>2160</v>
      </c>
    </row>
    <row r="367" s="2" customFormat="1">
      <c r="A367" s="38"/>
      <c r="B367" s="39"/>
      <c r="C367" s="40"/>
      <c r="D367" s="240" t="s">
        <v>213</v>
      </c>
      <c r="E367" s="40"/>
      <c r="F367" s="241" t="s">
        <v>1541</v>
      </c>
      <c r="G367" s="40"/>
      <c r="H367" s="40"/>
      <c r="I367" s="147"/>
      <c r="J367" s="40"/>
      <c r="K367" s="40"/>
      <c r="L367" s="44"/>
      <c r="M367" s="242"/>
      <c r="N367" s="243"/>
      <c r="O367" s="84"/>
      <c r="P367" s="84"/>
      <c r="Q367" s="84"/>
      <c r="R367" s="84"/>
      <c r="S367" s="84"/>
      <c r="T367" s="85"/>
      <c r="U367" s="38"/>
      <c r="V367" s="38"/>
      <c r="W367" s="38"/>
      <c r="X367" s="38"/>
      <c r="Y367" s="38"/>
      <c r="Z367" s="38"/>
      <c r="AA367" s="38"/>
      <c r="AB367" s="38"/>
      <c r="AC367" s="38"/>
      <c r="AD367" s="38"/>
      <c r="AE367" s="38"/>
      <c r="AT367" s="17" t="s">
        <v>213</v>
      </c>
      <c r="AU367" s="17" t="s">
        <v>83</v>
      </c>
    </row>
    <row r="368" s="2" customFormat="1">
      <c r="A368" s="38"/>
      <c r="B368" s="39"/>
      <c r="C368" s="40"/>
      <c r="D368" s="240" t="s">
        <v>215</v>
      </c>
      <c r="E368" s="40"/>
      <c r="F368" s="244" t="s">
        <v>1534</v>
      </c>
      <c r="G368" s="40"/>
      <c r="H368" s="40"/>
      <c r="I368" s="147"/>
      <c r="J368" s="40"/>
      <c r="K368" s="40"/>
      <c r="L368" s="44"/>
      <c r="M368" s="242"/>
      <c r="N368" s="243"/>
      <c r="O368" s="84"/>
      <c r="P368" s="84"/>
      <c r="Q368" s="84"/>
      <c r="R368" s="84"/>
      <c r="S368" s="84"/>
      <c r="T368" s="85"/>
      <c r="U368" s="38"/>
      <c r="V368" s="38"/>
      <c r="W368" s="38"/>
      <c r="X368" s="38"/>
      <c r="Y368" s="38"/>
      <c r="Z368" s="38"/>
      <c r="AA368" s="38"/>
      <c r="AB368" s="38"/>
      <c r="AC368" s="38"/>
      <c r="AD368" s="38"/>
      <c r="AE368" s="38"/>
      <c r="AT368" s="17" t="s">
        <v>215</v>
      </c>
      <c r="AU368" s="17" t="s">
        <v>83</v>
      </c>
    </row>
    <row r="369" s="2" customFormat="1">
      <c r="A369" s="38"/>
      <c r="B369" s="39"/>
      <c r="C369" s="40"/>
      <c r="D369" s="240" t="s">
        <v>240</v>
      </c>
      <c r="E369" s="40"/>
      <c r="F369" s="244" t="s">
        <v>1998</v>
      </c>
      <c r="G369" s="40"/>
      <c r="H369" s="40"/>
      <c r="I369" s="147"/>
      <c r="J369" s="40"/>
      <c r="K369" s="40"/>
      <c r="L369" s="44"/>
      <c r="M369" s="242"/>
      <c r="N369" s="243"/>
      <c r="O369" s="84"/>
      <c r="P369" s="84"/>
      <c r="Q369" s="84"/>
      <c r="R369" s="84"/>
      <c r="S369" s="84"/>
      <c r="T369" s="85"/>
      <c r="U369" s="38"/>
      <c r="V369" s="38"/>
      <c r="W369" s="38"/>
      <c r="X369" s="38"/>
      <c r="Y369" s="38"/>
      <c r="Z369" s="38"/>
      <c r="AA369" s="38"/>
      <c r="AB369" s="38"/>
      <c r="AC369" s="38"/>
      <c r="AD369" s="38"/>
      <c r="AE369" s="38"/>
      <c r="AT369" s="17" t="s">
        <v>240</v>
      </c>
      <c r="AU369" s="17" t="s">
        <v>83</v>
      </c>
    </row>
    <row r="370" s="14" customFormat="1">
      <c r="A370" s="14"/>
      <c r="B370" s="255"/>
      <c r="C370" s="256"/>
      <c r="D370" s="240" t="s">
        <v>217</v>
      </c>
      <c r="E370" s="257" t="s">
        <v>19</v>
      </c>
      <c r="F370" s="258" t="s">
        <v>2161</v>
      </c>
      <c r="G370" s="256"/>
      <c r="H370" s="259">
        <v>246.62000000000001</v>
      </c>
      <c r="I370" s="260"/>
      <c r="J370" s="256"/>
      <c r="K370" s="256"/>
      <c r="L370" s="261"/>
      <c r="M370" s="262"/>
      <c r="N370" s="263"/>
      <c r="O370" s="263"/>
      <c r="P370" s="263"/>
      <c r="Q370" s="263"/>
      <c r="R370" s="263"/>
      <c r="S370" s="263"/>
      <c r="T370" s="264"/>
      <c r="U370" s="14"/>
      <c r="V370" s="14"/>
      <c r="W370" s="14"/>
      <c r="X370" s="14"/>
      <c r="Y370" s="14"/>
      <c r="Z370" s="14"/>
      <c r="AA370" s="14"/>
      <c r="AB370" s="14"/>
      <c r="AC370" s="14"/>
      <c r="AD370" s="14"/>
      <c r="AE370" s="14"/>
      <c r="AT370" s="265" t="s">
        <v>217</v>
      </c>
      <c r="AU370" s="265" t="s">
        <v>83</v>
      </c>
      <c r="AV370" s="14" t="s">
        <v>83</v>
      </c>
      <c r="AW370" s="14" t="s">
        <v>35</v>
      </c>
      <c r="AX370" s="14" t="s">
        <v>81</v>
      </c>
      <c r="AY370" s="265" t="s">
        <v>204</v>
      </c>
    </row>
    <row r="371" s="2" customFormat="1" ht="21.75" customHeight="1">
      <c r="A371" s="38"/>
      <c r="B371" s="39"/>
      <c r="C371" s="227" t="s">
        <v>1363</v>
      </c>
      <c r="D371" s="227" t="s">
        <v>207</v>
      </c>
      <c r="E371" s="228" t="s">
        <v>1544</v>
      </c>
      <c r="F371" s="229" t="s">
        <v>1545</v>
      </c>
      <c r="G371" s="230" t="s">
        <v>250</v>
      </c>
      <c r="H371" s="231">
        <v>22.420000000000002</v>
      </c>
      <c r="I371" s="232"/>
      <c r="J371" s="233">
        <f>ROUND(I371*H371,2)</f>
        <v>0</v>
      </c>
      <c r="K371" s="229" t="s">
        <v>1006</v>
      </c>
      <c r="L371" s="44"/>
      <c r="M371" s="234" t="s">
        <v>19</v>
      </c>
      <c r="N371" s="235" t="s">
        <v>45</v>
      </c>
      <c r="O371" s="84"/>
      <c r="P371" s="236">
        <f>O371*H371</f>
        <v>0</v>
      </c>
      <c r="Q371" s="236">
        <v>0</v>
      </c>
      <c r="R371" s="236">
        <f>Q371*H371</f>
        <v>0</v>
      </c>
      <c r="S371" s="236">
        <v>0</v>
      </c>
      <c r="T371" s="237">
        <f>S371*H371</f>
        <v>0</v>
      </c>
      <c r="U371" s="38"/>
      <c r="V371" s="38"/>
      <c r="W371" s="38"/>
      <c r="X371" s="38"/>
      <c r="Y371" s="38"/>
      <c r="Z371" s="38"/>
      <c r="AA371" s="38"/>
      <c r="AB371" s="38"/>
      <c r="AC371" s="38"/>
      <c r="AD371" s="38"/>
      <c r="AE371" s="38"/>
      <c r="AR371" s="238" t="s">
        <v>104</v>
      </c>
      <c r="AT371" s="238" t="s">
        <v>207</v>
      </c>
      <c r="AU371" s="238" t="s">
        <v>83</v>
      </c>
      <c r="AY371" s="17" t="s">
        <v>204</v>
      </c>
      <c r="BE371" s="239">
        <f>IF(N371="základní",J371,0)</f>
        <v>0</v>
      </c>
      <c r="BF371" s="239">
        <f>IF(N371="snížená",J371,0)</f>
        <v>0</v>
      </c>
      <c r="BG371" s="239">
        <f>IF(N371="zákl. přenesená",J371,0)</f>
        <v>0</v>
      </c>
      <c r="BH371" s="239">
        <f>IF(N371="sníž. přenesená",J371,0)</f>
        <v>0</v>
      </c>
      <c r="BI371" s="239">
        <f>IF(N371="nulová",J371,0)</f>
        <v>0</v>
      </c>
      <c r="BJ371" s="17" t="s">
        <v>81</v>
      </c>
      <c r="BK371" s="239">
        <f>ROUND(I371*H371,2)</f>
        <v>0</v>
      </c>
      <c r="BL371" s="17" t="s">
        <v>104</v>
      </c>
      <c r="BM371" s="238" t="s">
        <v>2162</v>
      </c>
    </row>
    <row r="372" s="2" customFormat="1">
      <c r="A372" s="38"/>
      <c r="B372" s="39"/>
      <c r="C372" s="40"/>
      <c r="D372" s="240" t="s">
        <v>213</v>
      </c>
      <c r="E372" s="40"/>
      <c r="F372" s="241" t="s">
        <v>1547</v>
      </c>
      <c r="G372" s="40"/>
      <c r="H372" s="40"/>
      <c r="I372" s="147"/>
      <c r="J372" s="40"/>
      <c r="K372" s="40"/>
      <c r="L372" s="44"/>
      <c r="M372" s="242"/>
      <c r="N372" s="243"/>
      <c r="O372" s="84"/>
      <c r="P372" s="84"/>
      <c r="Q372" s="84"/>
      <c r="R372" s="84"/>
      <c r="S372" s="84"/>
      <c r="T372" s="85"/>
      <c r="U372" s="38"/>
      <c r="V372" s="38"/>
      <c r="W372" s="38"/>
      <c r="X372" s="38"/>
      <c r="Y372" s="38"/>
      <c r="Z372" s="38"/>
      <c r="AA372" s="38"/>
      <c r="AB372" s="38"/>
      <c r="AC372" s="38"/>
      <c r="AD372" s="38"/>
      <c r="AE372" s="38"/>
      <c r="AT372" s="17" t="s">
        <v>213</v>
      </c>
      <c r="AU372" s="17" t="s">
        <v>83</v>
      </c>
    </row>
    <row r="373" s="12" customFormat="1" ht="22.8" customHeight="1">
      <c r="A373" s="12"/>
      <c r="B373" s="211"/>
      <c r="C373" s="212"/>
      <c r="D373" s="213" t="s">
        <v>73</v>
      </c>
      <c r="E373" s="225" t="s">
        <v>1548</v>
      </c>
      <c r="F373" s="225" t="s">
        <v>1549</v>
      </c>
      <c r="G373" s="212"/>
      <c r="H373" s="212"/>
      <c r="I373" s="215"/>
      <c r="J373" s="226">
        <f>BK373</f>
        <v>0</v>
      </c>
      <c r="K373" s="212"/>
      <c r="L373" s="217"/>
      <c r="M373" s="218"/>
      <c r="N373" s="219"/>
      <c r="O373" s="219"/>
      <c r="P373" s="220">
        <f>SUM(P374:P377)</f>
        <v>0</v>
      </c>
      <c r="Q373" s="219"/>
      <c r="R373" s="220">
        <f>SUM(R374:R377)</f>
        <v>0</v>
      </c>
      <c r="S373" s="219"/>
      <c r="T373" s="221">
        <f>SUM(T374:T377)</f>
        <v>0</v>
      </c>
      <c r="U373" s="12"/>
      <c r="V373" s="12"/>
      <c r="W373" s="12"/>
      <c r="X373" s="12"/>
      <c r="Y373" s="12"/>
      <c r="Z373" s="12"/>
      <c r="AA373" s="12"/>
      <c r="AB373" s="12"/>
      <c r="AC373" s="12"/>
      <c r="AD373" s="12"/>
      <c r="AE373" s="12"/>
      <c r="AR373" s="222" t="s">
        <v>81</v>
      </c>
      <c r="AT373" s="223" t="s">
        <v>73</v>
      </c>
      <c r="AU373" s="223" t="s">
        <v>81</v>
      </c>
      <c r="AY373" s="222" t="s">
        <v>204</v>
      </c>
      <c r="BK373" s="224">
        <f>SUM(BK374:BK377)</f>
        <v>0</v>
      </c>
    </row>
    <row r="374" s="2" customFormat="1" ht="21.75" customHeight="1">
      <c r="A374" s="38"/>
      <c r="B374" s="39"/>
      <c r="C374" s="227" t="s">
        <v>1370</v>
      </c>
      <c r="D374" s="227" t="s">
        <v>207</v>
      </c>
      <c r="E374" s="228" t="s">
        <v>2163</v>
      </c>
      <c r="F374" s="229" t="s">
        <v>2164</v>
      </c>
      <c r="G374" s="230" t="s">
        <v>250</v>
      </c>
      <c r="H374" s="231">
        <v>156.465</v>
      </c>
      <c r="I374" s="232"/>
      <c r="J374" s="233">
        <f>ROUND(I374*H374,2)</f>
        <v>0</v>
      </c>
      <c r="K374" s="229" t="s">
        <v>1006</v>
      </c>
      <c r="L374" s="44"/>
      <c r="M374" s="234" t="s">
        <v>19</v>
      </c>
      <c r="N374" s="235" t="s">
        <v>45</v>
      </c>
      <c r="O374" s="84"/>
      <c r="P374" s="236">
        <f>O374*H374</f>
        <v>0</v>
      </c>
      <c r="Q374" s="236">
        <v>0</v>
      </c>
      <c r="R374" s="236">
        <f>Q374*H374</f>
        <v>0</v>
      </c>
      <c r="S374" s="236">
        <v>0</v>
      </c>
      <c r="T374" s="237">
        <f>S374*H374</f>
        <v>0</v>
      </c>
      <c r="U374" s="38"/>
      <c r="V374" s="38"/>
      <c r="W374" s="38"/>
      <c r="X374" s="38"/>
      <c r="Y374" s="38"/>
      <c r="Z374" s="38"/>
      <c r="AA374" s="38"/>
      <c r="AB374" s="38"/>
      <c r="AC374" s="38"/>
      <c r="AD374" s="38"/>
      <c r="AE374" s="38"/>
      <c r="AR374" s="238" t="s">
        <v>311</v>
      </c>
      <c r="AT374" s="238" t="s">
        <v>207</v>
      </c>
      <c r="AU374" s="238" t="s">
        <v>83</v>
      </c>
      <c r="AY374" s="17" t="s">
        <v>204</v>
      </c>
      <c r="BE374" s="239">
        <f>IF(N374="základní",J374,0)</f>
        <v>0</v>
      </c>
      <c r="BF374" s="239">
        <f>IF(N374="snížená",J374,0)</f>
        <v>0</v>
      </c>
      <c r="BG374" s="239">
        <f>IF(N374="zákl. přenesená",J374,0)</f>
        <v>0</v>
      </c>
      <c r="BH374" s="239">
        <f>IF(N374="sníž. přenesená",J374,0)</f>
        <v>0</v>
      </c>
      <c r="BI374" s="239">
        <f>IF(N374="nulová",J374,0)</f>
        <v>0</v>
      </c>
      <c r="BJ374" s="17" t="s">
        <v>81</v>
      </c>
      <c r="BK374" s="239">
        <f>ROUND(I374*H374,2)</f>
        <v>0</v>
      </c>
      <c r="BL374" s="17" t="s">
        <v>311</v>
      </c>
      <c r="BM374" s="238" t="s">
        <v>2165</v>
      </c>
    </row>
    <row r="375" s="2" customFormat="1">
      <c r="A375" s="38"/>
      <c r="B375" s="39"/>
      <c r="C375" s="40"/>
      <c r="D375" s="240" t="s">
        <v>213</v>
      </c>
      <c r="E375" s="40"/>
      <c r="F375" s="241" t="s">
        <v>2166</v>
      </c>
      <c r="G375" s="40"/>
      <c r="H375" s="40"/>
      <c r="I375" s="147"/>
      <c r="J375" s="40"/>
      <c r="K375" s="40"/>
      <c r="L375" s="44"/>
      <c r="M375" s="242"/>
      <c r="N375" s="243"/>
      <c r="O375" s="84"/>
      <c r="P375" s="84"/>
      <c r="Q375" s="84"/>
      <c r="R375" s="84"/>
      <c r="S375" s="84"/>
      <c r="T375" s="85"/>
      <c r="U375" s="38"/>
      <c r="V375" s="38"/>
      <c r="W375" s="38"/>
      <c r="X375" s="38"/>
      <c r="Y375" s="38"/>
      <c r="Z375" s="38"/>
      <c r="AA375" s="38"/>
      <c r="AB375" s="38"/>
      <c r="AC375" s="38"/>
      <c r="AD375" s="38"/>
      <c r="AE375" s="38"/>
      <c r="AT375" s="17" t="s">
        <v>213</v>
      </c>
      <c r="AU375" s="17" t="s">
        <v>83</v>
      </c>
    </row>
    <row r="376" s="2" customFormat="1">
      <c r="A376" s="38"/>
      <c r="B376" s="39"/>
      <c r="C376" s="40"/>
      <c r="D376" s="240" t="s">
        <v>215</v>
      </c>
      <c r="E376" s="40"/>
      <c r="F376" s="244" t="s">
        <v>2167</v>
      </c>
      <c r="G376" s="40"/>
      <c r="H376" s="40"/>
      <c r="I376" s="147"/>
      <c r="J376" s="40"/>
      <c r="K376" s="40"/>
      <c r="L376" s="44"/>
      <c r="M376" s="242"/>
      <c r="N376" s="243"/>
      <c r="O376" s="84"/>
      <c r="P376" s="84"/>
      <c r="Q376" s="84"/>
      <c r="R376" s="84"/>
      <c r="S376" s="84"/>
      <c r="T376" s="85"/>
      <c r="U376" s="38"/>
      <c r="V376" s="38"/>
      <c r="W376" s="38"/>
      <c r="X376" s="38"/>
      <c r="Y376" s="38"/>
      <c r="Z376" s="38"/>
      <c r="AA376" s="38"/>
      <c r="AB376" s="38"/>
      <c r="AC376" s="38"/>
      <c r="AD376" s="38"/>
      <c r="AE376" s="38"/>
      <c r="AT376" s="17" t="s">
        <v>215</v>
      </c>
      <c r="AU376" s="17" t="s">
        <v>83</v>
      </c>
    </row>
    <row r="377" s="2" customFormat="1">
      <c r="A377" s="38"/>
      <c r="B377" s="39"/>
      <c r="C377" s="40"/>
      <c r="D377" s="240" t="s">
        <v>240</v>
      </c>
      <c r="E377" s="40"/>
      <c r="F377" s="244" t="s">
        <v>2168</v>
      </c>
      <c r="G377" s="40"/>
      <c r="H377" s="40"/>
      <c r="I377" s="147"/>
      <c r="J377" s="40"/>
      <c r="K377" s="40"/>
      <c r="L377" s="44"/>
      <c r="M377" s="242"/>
      <c r="N377" s="243"/>
      <c r="O377" s="84"/>
      <c r="P377" s="84"/>
      <c r="Q377" s="84"/>
      <c r="R377" s="84"/>
      <c r="S377" s="84"/>
      <c r="T377" s="85"/>
      <c r="U377" s="38"/>
      <c r="V377" s="38"/>
      <c r="W377" s="38"/>
      <c r="X377" s="38"/>
      <c r="Y377" s="38"/>
      <c r="Z377" s="38"/>
      <c r="AA377" s="38"/>
      <c r="AB377" s="38"/>
      <c r="AC377" s="38"/>
      <c r="AD377" s="38"/>
      <c r="AE377" s="38"/>
      <c r="AT377" s="17" t="s">
        <v>240</v>
      </c>
      <c r="AU377" s="17" t="s">
        <v>83</v>
      </c>
    </row>
    <row r="378" s="12" customFormat="1" ht="25.92" customHeight="1">
      <c r="A378" s="12"/>
      <c r="B378" s="211"/>
      <c r="C378" s="212"/>
      <c r="D378" s="213" t="s">
        <v>73</v>
      </c>
      <c r="E378" s="214" t="s">
        <v>1559</v>
      </c>
      <c r="F378" s="214" t="s">
        <v>1560</v>
      </c>
      <c r="G378" s="212"/>
      <c r="H378" s="212"/>
      <c r="I378" s="215"/>
      <c r="J378" s="216">
        <f>BK378</f>
        <v>0</v>
      </c>
      <c r="K378" s="212"/>
      <c r="L378" s="217"/>
      <c r="M378" s="218"/>
      <c r="N378" s="219"/>
      <c r="O378" s="219"/>
      <c r="P378" s="220">
        <f>SUM(P379:P401)</f>
        <v>0</v>
      </c>
      <c r="Q378" s="219"/>
      <c r="R378" s="220">
        <f>SUM(R379:R401)</f>
        <v>0.089999999999999997</v>
      </c>
      <c r="S378" s="219"/>
      <c r="T378" s="221">
        <f>SUM(T379:T401)</f>
        <v>0</v>
      </c>
      <c r="U378" s="12"/>
      <c r="V378" s="12"/>
      <c r="W378" s="12"/>
      <c r="X378" s="12"/>
      <c r="Y378" s="12"/>
      <c r="Z378" s="12"/>
      <c r="AA378" s="12"/>
      <c r="AB378" s="12"/>
      <c r="AC378" s="12"/>
      <c r="AD378" s="12"/>
      <c r="AE378" s="12"/>
      <c r="AR378" s="222" t="s">
        <v>83</v>
      </c>
      <c r="AT378" s="223" t="s">
        <v>73</v>
      </c>
      <c r="AU378" s="223" t="s">
        <v>74</v>
      </c>
      <c r="AY378" s="222" t="s">
        <v>204</v>
      </c>
      <c r="BK378" s="224">
        <f>SUM(BK379:BK401)</f>
        <v>0</v>
      </c>
    </row>
    <row r="379" s="2" customFormat="1" ht="21.75" customHeight="1">
      <c r="A379" s="38"/>
      <c r="B379" s="39"/>
      <c r="C379" s="227" t="s">
        <v>1376</v>
      </c>
      <c r="D379" s="227" t="s">
        <v>207</v>
      </c>
      <c r="E379" s="228" t="s">
        <v>2169</v>
      </c>
      <c r="F379" s="229" t="s">
        <v>2170</v>
      </c>
      <c r="G379" s="230" t="s">
        <v>525</v>
      </c>
      <c r="H379" s="231">
        <v>78.492999999999995</v>
      </c>
      <c r="I379" s="232"/>
      <c r="J379" s="233">
        <f>ROUND(I379*H379,2)</f>
        <v>0</v>
      </c>
      <c r="K379" s="229" t="s">
        <v>1006</v>
      </c>
      <c r="L379" s="44"/>
      <c r="M379" s="234" t="s">
        <v>19</v>
      </c>
      <c r="N379" s="235" t="s">
        <v>45</v>
      </c>
      <c r="O379" s="84"/>
      <c r="P379" s="236">
        <f>O379*H379</f>
        <v>0</v>
      </c>
      <c r="Q379" s="236">
        <v>0</v>
      </c>
      <c r="R379" s="236">
        <f>Q379*H379</f>
        <v>0</v>
      </c>
      <c r="S379" s="236">
        <v>0</v>
      </c>
      <c r="T379" s="237">
        <f>S379*H379</f>
        <v>0</v>
      </c>
      <c r="U379" s="38"/>
      <c r="V379" s="38"/>
      <c r="W379" s="38"/>
      <c r="X379" s="38"/>
      <c r="Y379" s="38"/>
      <c r="Z379" s="38"/>
      <c r="AA379" s="38"/>
      <c r="AB379" s="38"/>
      <c r="AC379" s="38"/>
      <c r="AD379" s="38"/>
      <c r="AE379" s="38"/>
      <c r="AR379" s="238" t="s">
        <v>311</v>
      </c>
      <c r="AT379" s="238" t="s">
        <v>207</v>
      </c>
      <c r="AU379" s="238" t="s">
        <v>81</v>
      </c>
      <c r="AY379" s="17" t="s">
        <v>204</v>
      </c>
      <c r="BE379" s="239">
        <f>IF(N379="základní",J379,0)</f>
        <v>0</v>
      </c>
      <c r="BF379" s="239">
        <f>IF(N379="snížená",J379,0)</f>
        <v>0</v>
      </c>
      <c r="BG379" s="239">
        <f>IF(N379="zákl. přenesená",J379,0)</f>
        <v>0</v>
      </c>
      <c r="BH379" s="239">
        <f>IF(N379="sníž. přenesená",J379,0)</f>
        <v>0</v>
      </c>
      <c r="BI379" s="239">
        <f>IF(N379="nulová",J379,0)</f>
        <v>0</v>
      </c>
      <c r="BJ379" s="17" t="s">
        <v>81</v>
      </c>
      <c r="BK379" s="239">
        <f>ROUND(I379*H379,2)</f>
        <v>0</v>
      </c>
      <c r="BL379" s="17" t="s">
        <v>311</v>
      </c>
      <c r="BM379" s="238" t="s">
        <v>2171</v>
      </c>
    </row>
    <row r="380" s="2" customFormat="1">
      <c r="A380" s="38"/>
      <c r="B380" s="39"/>
      <c r="C380" s="40"/>
      <c r="D380" s="240" t="s">
        <v>213</v>
      </c>
      <c r="E380" s="40"/>
      <c r="F380" s="241" t="s">
        <v>2172</v>
      </c>
      <c r="G380" s="40"/>
      <c r="H380" s="40"/>
      <c r="I380" s="147"/>
      <c r="J380" s="40"/>
      <c r="K380" s="40"/>
      <c r="L380" s="44"/>
      <c r="M380" s="242"/>
      <c r="N380" s="243"/>
      <c r="O380" s="84"/>
      <c r="P380" s="84"/>
      <c r="Q380" s="84"/>
      <c r="R380" s="84"/>
      <c r="S380" s="84"/>
      <c r="T380" s="85"/>
      <c r="U380" s="38"/>
      <c r="V380" s="38"/>
      <c r="W380" s="38"/>
      <c r="X380" s="38"/>
      <c r="Y380" s="38"/>
      <c r="Z380" s="38"/>
      <c r="AA380" s="38"/>
      <c r="AB380" s="38"/>
      <c r="AC380" s="38"/>
      <c r="AD380" s="38"/>
      <c r="AE380" s="38"/>
      <c r="AT380" s="17" t="s">
        <v>213</v>
      </c>
      <c r="AU380" s="17" t="s">
        <v>81</v>
      </c>
    </row>
    <row r="381" s="2" customFormat="1">
      <c r="A381" s="38"/>
      <c r="B381" s="39"/>
      <c r="C381" s="40"/>
      <c r="D381" s="240" t="s">
        <v>240</v>
      </c>
      <c r="E381" s="40"/>
      <c r="F381" s="244" t="s">
        <v>2173</v>
      </c>
      <c r="G381" s="40"/>
      <c r="H381" s="40"/>
      <c r="I381" s="147"/>
      <c r="J381" s="40"/>
      <c r="K381" s="40"/>
      <c r="L381" s="44"/>
      <c r="M381" s="242"/>
      <c r="N381" s="243"/>
      <c r="O381" s="84"/>
      <c r="P381" s="84"/>
      <c r="Q381" s="84"/>
      <c r="R381" s="84"/>
      <c r="S381" s="84"/>
      <c r="T381" s="85"/>
      <c r="U381" s="38"/>
      <c r="V381" s="38"/>
      <c r="W381" s="38"/>
      <c r="X381" s="38"/>
      <c r="Y381" s="38"/>
      <c r="Z381" s="38"/>
      <c r="AA381" s="38"/>
      <c r="AB381" s="38"/>
      <c r="AC381" s="38"/>
      <c r="AD381" s="38"/>
      <c r="AE381" s="38"/>
      <c r="AT381" s="17" t="s">
        <v>240</v>
      </c>
      <c r="AU381" s="17" t="s">
        <v>81</v>
      </c>
    </row>
    <row r="382" s="14" customFormat="1">
      <c r="A382" s="14"/>
      <c r="B382" s="255"/>
      <c r="C382" s="256"/>
      <c r="D382" s="240" t="s">
        <v>217</v>
      </c>
      <c r="E382" s="257" t="s">
        <v>19</v>
      </c>
      <c r="F382" s="258" t="s">
        <v>2174</v>
      </c>
      <c r="G382" s="256"/>
      <c r="H382" s="259">
        <v>66.219999999999999</v>
      </c>
      <c r="I382" s="260"/>
      <c r="J382" s="256"/>
      <c r="K382" s="256"/>
      <c r="L382" s="261"/>
      <c r="M382" s="262"/>
      <c r="N382" s="263"/>
      <c r="O382" s="263"/>
      <c r="P382" s="263"/>
      <c r="Q382" s="263"/>
      <c r="R382" s="263"/>
      <c r="S382" s="263"/>
      <c r="T382" s="264"/>
      <c r="U382" s="14"/>
      <c r="V382" s="14"/>
      <c r="W382" s="14"/>
      <c r="X382" s="14"/>
      <c r="Y382" s="14"/>
      <c r="Z382" s="14"/>
      <c r="AA382" s="14"/>
      <c r="AB382" s="14"/>
      <c r="AC382" s="14"/>
      <c r="AD382" s="14"/>
      <c r="AE382" s="14"/>
      <c r="AT382" s="265" t="s">
        <v>217</v>
      </c>
      <c r="AU382" s="265" t="s">
        <v>81</v>
      </c>
      <c r="AV382" s="14" t="s">
        <v>83</v>
      </c>
      <c r="AW382" s="14" t="s">
        <v>35</v>
      </c>
      <c r="AX382" s="14" t="s">
        <v>74</v>
      </c>
      <c r="AY382" s="265" t="s">
        <v>204</v>
      </c>
    </row>
    <row r="383" s="14" customFormat="1">
      <c r="A383" s="14"/>
      <c r="B383" s="255"/>
      <c r="C383" s="256"/>
      <c r="D383" s="240" t="s">
        <v>217</v>
      </c>
      <c r="E383" s="257" t="s">
        <v>19</v>
      </c>
      <c r="F383" s="258" t="s">
        <v>2175</v>
      </c>
      <c r="G383" s="256"/>
      <c r="H383" s="259">
        <v>8.3219999999999992</v>
      </c>
      <c r="I383" s="260"/>
      <c r="J383" s="256"/>
      <c r="K383" s="256"/>
      <c r="L383" s="261"/>
      <c r="M383" s="262"/>
      <c r="N383" s="263"/>
      <c r="O383" s="263"/>
      <c r="P383" s="263"/>
      <c r="Q383" s="263"/>
      <c r="R383" s="263"/>
      <c r="S383" s="263"/>
      <c r="T383" s="264"/>
      <c r="U383" s="14"/>
      <c r="V383" s="14"/>
      <c r="W383" s="14"/>
      <c r="X383" s="14"/>
      <c r="Y383" s="14"/>
      <c r="Z383" s="14"/>
      <c r="AA383" s="14"/>
      <c r="AB383" s="14"/>
      <c r="AC383" s="14"/>
      <c r="AD383" s="14"/>
      <c r="AE383" s="14"/>
      <c r="AT383" s="265" t="s">
        <v>217</v>
      </c>
      <c r="AU383" s="265" t="s">
        <v>81</v>
      </c>
      <c r="AV383" s="14" t="s">
        <v>83</v>
      </c>
      <c r="AW383" s="14" t="s">
        <v>35</v>
      </c>
      <c r="AX383" s="14" t="s">
        <v>74</v>
      </c>
      <c r="AY383" s="265" t="s">
        <v>204</v>
      </c>
    </row>
    <row r="384" s="14" customFormat="1">
      <c r="A384" s="14"/>
      <c r="B384" s="255"/>
      <c r="C384" s="256"/>
      <c r="D384" s="240" t="s">
        <v>217</v>
      </c>
      <c r="E384" s="257" t="s">
        <v>19</v>
      </c>
      <c r="F384" s="258" t="s">
        <v>2058</v>
      </c>
      <c r="G384" s="256"/>
      <c r="H384" s="259">
        <v>1.5</v>
      </c>
      <c r="I384" s="260"/>
      <c r="J384" s="256"/>
      <c r="K384" s="256"/>
      <c r="L384" s="261"/>
      <c r="M384" s="262"/>
      <c r="N384" s="263"/>
      <c r="O384" s="263"/>
      <c r="P384" s="263"/>
      <c r="Q384" s="263"/>
      <c r="R384" s="263"/>
      <c r="S384" s="263"/>
      <c r="T384" s="264"/>
      <c r="U384" s="14"/>
      <c r="V384" s="14"/>
      <c r="W384" s="14"/>
      <c r="X384" s="14"/>
      <c r="Y384" s="14"/>
      <c r="Z384" s="14"/>
      <c r="AA384" s="14"/>
      <c r="AB384" s="14"/>
      <c r="AC384" s="14"/>
      <c r="AD384" s="14"/>
      <c r="AE384" s="14"/>
      <c r="AT384" s="265" t="s">
        <v>217</v>
      </c>
      <c r="AU384" s="265" t="s">
        <v>81</v>
      </c>
      <c r="AV384" s="14" t="s">
        <v>83</v>
      </c>
      <c r="AW384" s="14" t="s">
        <v>35</v>
      </c>
      <c r="AX384" s="14" t="s">
        <v>74</v>
      </c>
      <c r="AY384" s="265" t="s">
        <v>204</v>
      </c>
    </row>
    <row r="385" s="14" customFormat="1">
      <c r="A385" s="14"/>
      <c r="B385" s="255"/>
      <c r="C385" s="256"/>
      <c r="D385" s="240" t="s">
        <v>217</v>
      </c>
      <c r="E385" s="257" t="s">
        <v>19</v>
      </c>
      <c r="F385" s="258" t="s">
        <v>2081</v>
      </c>
      <c r="G385" s="256"/>
      <c r="H385" s="259">
        <v>2.4510000000000001</v>
      </c>
      <c r="I385" s="260"/>
      <c r="J385" s="256"/>
      <c r="K385" s="256"/>
      <c r="L385" s="261"/>
      <c r="M385" s="262"/>
      <c r="N385" s="263"/>
      <c r="O385" s="263"/>
      <c r="P385" s="263"/>
      <c r="Q385" s="263"/>
      <c r="R385" s="263"/>
      <c r="S385" s="263"/>
      <c r="T385" s="264"/>
      <c r="U385" s="14"/>
      <c r="V385" s="14"/>
      <c r="W385" s="14"/>
      <c r="X385" s="14"/>
      <c r="Y385" s="14"/>
      <c r="Z385" s="14"/>
      <c r="AA385" s="14"/>
      <c r="AB385" s="14"/>
      <c r="AC385" s="14"/>
      <c r="AD385" s="14"/>
      <c r="AE385" s="14"/>
      <c r="AT385" s="265" t="s">
        <v>217</v>
      </c>
      <c r="AU385" s="265" t="s">
        <v>81</v>
      </c>
      <c r="AV385" s="14" t="s">
        <v>83</v>
      </c>
      <c r="AW385" s="14" t="s">
        <v>35</v>
      </c>
      <c r="AX385" s="14" t="s">
        <v>74</v>
      </c>
      <c r="AY385" s="265" t="s">
        <v>204</v>
      </c>
    </row>
    <row r="386" s="15" customFormat="1">
      <c r="A386" s="15"/>
      <c r="B386" s="266"/>
      <c r="C386" s="267"/>
      <c r="D386" s="240" t="s">
        <v>217</v>
      </c>
      <c r="E386" s="268" t="s">
        <v>19</v>
      </c>
      <c r="F386" s="269" t="s">
        <v>268</v>
      </c>
      <c r="G386" s="267"/>
      <c r="H386" s="270">
        <v>78.492999999999995</v>
      </c>
      <c r="I386" s="271"/>
      <c r="J386" s="267"/>
      <c r="K386" s="267"/>
      <c r="L386" s="272"/>
      <c r="M386" s="273"/>
      <c r="N386" s="274"/>
      <c r="O386" s="274"/>
      <c r="P386" s="274"/>
      <c r="Q386" s="274"/>
      <c r="R386" s="274"/>
      <c r="S386" s="274"/>
      <c r="T386" s="275"/>
      <c r="U386" s="15"/>
      <c r="V386" s="15"/>
      <c r="W386" s="15"/>
      <c r="X386" s="15"/>
      <c r="Y386" s="15"/>
      <c r="Z386" s="15"/>
      <c r="AA386" s="15"/>
      <c r="AB386" s="15"/>
      <c r="AC386" s="15"/>
      <c r="AD386" s="15"/>
      <c r="AE386" s="15"/>
      <c r="AT386" s="276" t="s">
        <v>217</v>
      </c>
      <c r="AU386" s="276" t="s">
        <v>81</v>
      </c>
      <c r="AV386" s="15" t="s">
        <v>104</v>
      </c>
      <c r="AW386" s="15" t="s">
        <v>35</v>
      </c>
      <c r="AX386" s="15" t="s">
        <v>81</v>
      </c>
      <c r="AY386" s="276" t="s">
        <v>204</v>
      </c>
    </row>
    <row r="387" s="2" customFormat="1" ht="16.5" customHeight="1">
      <c r="A387" s="38"/>
      <c r="B387" s="39"/>
      <c r="C387" s="277" t="s">
        <v>1384</v>
      </c>
      <c r="D387" s="277" t="s">
        <v>270</v>
      </c>
      <c r="E387" s="278" t="s">
        <v>2176</v>
      </c>
      <c r="F387" s="279" t="s">
        <v>1576</v>
      </c>
      <c r="G387" s="280" t="s">
        <v>250</v>
      </c>
      <c r="H387" s="281">
        <v>0.027</v>
      </c>
      <c r="I387" s="282"/>
      <c r="J387" s="283">
        <f>ROUND(I387*H387,2)</f>
        <v>0</v>
      </c>
      <c r="K387" s="279" t="s">
        <v>1006</v>
      </c>
      <c r="L387" s="284"/>
      <c r="M387" s="285" t="s">
        <v>19</v>
      </c>
      <c r="N387" s="286" t="s">
        <v>45</v>
      </c>
      <c r="O387" s="84"/>
      <c r="P387" s="236">
        <f>O387*H387</f>
        <v>0</v>
      </c>
      <c r="Q387" s="236">
        <v>1</v>
      </c>
      <c r="R387" s="236">
        <f>Q387*H387</f>
        <v>0.027</v>
      </c>
      <c r="S387" s="236">
        <v>0</v>
      </c>
      <c r="T387" s="237">
        <f>S387*H387</f>
        <v>0</v>
      </c>
      <c r="U387" s="38"/>
      <c r="V387" s="38"/>
      <c r="W387" s="38"/>
      <c r="X387" s="38"/>
      <c r="Y387" s="38"/>
      <c r="Z387" s="38"/>
      <c r="AA387" s="38"/>
      <c r="AB387" s="38"/>
      <c r="AC387" s="38"/>
      <c r="AD387" s="38"/>
      <c r="AE387" s="38"/>
      <c r="AR387" s="238" t="s">
        <v>394</v>
      </c>
      <c r="AT387" s="238" t="s">
        <v>270</v>
      </c>
      <c r="AU387" s="238" t="s">
        <v>81</v>
      </c>
      <c r="AY387" s="17" t="s">
        <v>204</v>
      </c>
      <c r="BE387" s="239">
        <f>IF(N387="základní",J387,0)</f>
        <v>0</v>
      </c>
      <c r="BF387" s="239">
        <f>IF(N387="snížená",J387,0)</f>
        <v>0</v>
      </c>
      <c r="BG387" s="239">
        <f>IF(N387="zákl. přenesená",J387,0)</f>
        <v>0</v>
      </c>
      <c r="BH387" s="239">
        <f>IF(N387="sníž. přenesená",J387,0)</f>
        <v>0</v>
      </c>
      <c r="BI387" s="239">
        <f>IF(N387="nulová",J387,0)</f>
        <v>0</v>
      </c>
      <c r="BJ387" s="17" t="s">
        <v>81</v>
      </c>
      <c r="BK387" s="239">
        <f>ROUND(I387*H387,2)</f>
        <v>0</v>
      </c>
      <c r="BL387" s="17" t="s">
        <v>311</v>
      </c>
      <c r="BM387" s="238" t="s">
        <v>2177</v>
      </c>
    </row>
    <row r="388" s="2" customFormat="1">
      <c r="A388" s="38"/>
      <c r="B388" s="39"/>
      <c r="C388" s="40"/>
      <c r="D388" s="240" t="s">
        <v>213</v>
      </c>
      <c r="E388" s="40"/>
      <c r="F388" s="241" t="s">
        <v>1576</v>
      </c>
      <c r="G388" s="40"/>
      <c r="H388" s="40"/>
      <c r="I388" s="147"/>
      <c r="J388" s="40"/>
      <c r="K388" s="40"/>
      <c r="L388" s="44"/>
      <c r="M388" s="242"/>
      <c r="N388" s="243"/>
      <c r="O388" s="84"/>
      <c r="P388" s="84"/>
      <c r="Q388" s="84"/>
      <c r="R388" s="84"/>
      <c r="S388" s="84"/>
      <c r="T388" s="85"/>
      <c r="U388" s="38"/>
      <c r="V388" s="38"/>
      <c r="W388" s="38"/>
      <c r="X388" s="38"/>
      <c r="Y388" s="38"/>
      <c r="Z388" s="38"/>
      <c r="AA388" s="38"/>
      <c r="AB388" s="38"/>
      <c r="AC388" s="38"/>
      <c r="AD388" s="38"/>
      <c r="AE388" s="38"/>
      <c r="AT388" s="17" t="s">
        <v>213</v>
      </c>
      <c r="AU388" s="17" t="s">
        <v>81</v>
      </c>
    </row>
    <row r="389" s="2" customFormat="1">
      <c r="A389" s="38"/>
      <c r="B389" s="39"/>
      <c r="C389" s="40"/>
      <c r="D389" s="240" t="s">
        <v>240</v>
      </c>
      <c r="E389" s="40"/>
      <c r="F389" s="244" t="s">
        <v>2178</v>
      </c>
      <c r="G389" s="40"/>
      <c r="H389" s="40"/>
      <c r="I389" s="147"/>
      <c r="J389" s="40"/>
      <c r="K389" s="40"/>
      <c r="L389" s="44"/>
      <c r="M389" s="242"/>
      <c r="N389" s="243"/>
      <c r="O389" s="84"/>
      <c r="P389" s="84"/>
      <c r="Q389" s="84"/>
      <c r="R389" s="84"/>
      <c r="S389" s="84"/>
      <c r="T389" s="85"/>
      <c r="U389" s="38"/>
      <c r="V389" s="38"/>
      <c r="W389" s="38"/>
      <c r="X389" s="38"/>
      <c r="Y389" s="38"/>
      <c r="Z389" s="38"/>
      <c r="AA389" s="38"/>
      <c r="AB389" s="38"/>
      <c r="AC389" s="38"/>
      <c r="AD389" s="38"/>
      <c r="AE389" s="38"/>
      <c r="AT389" s="17" t="s">
        <v>240</v>
      </c>
      <c r="AU389" s="17" t="s">
        <v>81</v>
      </c>
    </row>
    <row r="390" s="14" customFormat="1">
      <c r="A390" s="14"/>
      <c r="B390" s="255"/>
      <c r="C390" s="256"/>
      <c r="D390" s="240" t="s">
        <v>217</v>
      </c>
      <c r="E390" s="257" t="s">
        <v>19</v>
      </c>
      <c r="F390" s="258" t="s">
        <v>2179</v>
      </c>
      <c r="G390" s="256"/>
      <c r="H390" s="259">
        <v>0.027</v>
      </c>
      <c r="I390" s="260"/>
      <c r="J390" s="256"/>
      <c r="K390" s="256"/>
      <c r="L390" s="261"/>
      <c r="M390" s="262"/>
      <c r="N390" s="263"/>
      <c r="O390" s="263"/>
      <c r="P390" s="263"/>
      <c r="Q390" s="263"/>
      <c r="R390" s="263"/>
      <c r="S390" s="263"/>
      <c r="T390" s="264"/>
      <c r="U390" s="14"/>
      <c r="V390" s="14"/>
      <c r="W390" s="14"/>
      <c r="X390" s="14"/>
      <c r="Y390" s="14"/>
      <c r="Z390" s="14"/>
      <c r="AA390" s="14"/>
      <c r="AB390" s="14"/>
      <c r="AC390" s="14"/>
      <c r="AD390" s="14"/>
      <c r="AE390" s="14"/>
      <c r="AT390" s="265" t="s">
        <v>217</v>
      </c>
      <c r="AU390" s="265" t="s">
        <v>81</v>
      </c>
      <c r="AV390" s="14" t="s">
        <v>83</v>
      </c>
      <c r="AW390" s="14" t="s">
        <v>35</v>
      </c>
      <c r="AX390" s="14" t="s">
        <v>81</v>
      </c>
      <c r="AY390" s="265" t="s">
        <v>204</v>
      </c>
    </row>
    <row r="391" s="2" customFormat="1" ht="21.75" customHeight="1">
      <c r="A391" s="38"/>
      <c r="B391" s="39"/>
      <c r="C391" s="227" t="s">
        <v>1390</v>
      </c>
      <c r="D391" s="227" t="s">
        <v>207</v>
      </c>
      <c r="E391" s="228" t="s">
        <v>2180</v>
      </c>
      <c r="F391" s="229" t="s">
        <v>2181</v>
      </c>
      <c r="G391" s="230" t="s">
        <v>525</v>
      </c>
      <c r="H391" s="231">
        <v>156.98599999999999</v>
      </c>
      <c r="I391" s="232"/>
      <c r="J391" s="233">
        <f>ROUND(I391*H391,2)</f>
        <v>0</v>
      </c>
      <c r="K391" s="229" t="s">
        <v>1006</v>
      </c>
      <c r="L391" s="44"/>
      <c r="M391" s="234" t="s">
        <v>19</v>
      </c>
      <c r="N391" s="235" t="s">
        <v>45</v>
      </c>
      <c r="O391" s="84"/>
      <c r="P391" s="236">
        <f>O391*H391</f>
        <v>0</v>
      </c>
      <c r="Q391" s="236">
        <v>0</v>
      </c>
      <c r="R391" s="236">
        <f>Q391*H391</f>
        <v>0</v>
      </c>
      <c r="S391" s="236">
        <v>0</v>
      </c>
      <c r="T391" s="237">
        <f>S391*H391</f>
        <v>0</v>
      </c>
      <c r="U391" s="38"/>
      <c r="V391" s="38"/>
      <c r="W391" s="38"/>
      <c r="X391" s="38"/>
      <c r="Y391" s="38"/>
      <c r="Z391" s="38"/>
      <c r="AA391" s="38"/>
      <c r="AB391" s="38"/>
      <c r="AC391" s="38"/>
      <c r="AD391" s="38"/>
      <c r="AE391" s="38"/>
      <c r="AR391" s="238" t="s">
        <v>311</v>
      </c>
      <c r="AT391" s="238" t="s">
        <v>207</v>
      </c>
      <c r="AU391" s="238" t="s">
        <v>81</v>
      </c>
      <c r="AY391" s="17" t="s">
        <v>204</v>
      </c>
      <c r="BE391" s="239">
        <f>IF(N391="základní",J391,0)</f>
        <v>0</v>
      </c>
      <c r="BF391" s="239">
        <f>IF(N391="snížená",J391,0)</f>
        <v>0</v>
      </c>
      <c r="BG391" s="239">
        <f>IF(N391="zákl. přenesená",J391,0)</f>
        <v>0</v>
      </c>
      <c r="BH391" s="239">
        <f>IF(N391="sníž. přenesená",J391,0)</f>
        <v>0</v>
      </c>
      <c r="BI391" s="239">
        <f>IF(N391="nulová",J391,0)</f>
        <v>0</v>
      </c>
      <c r="BJ391" s="17" t="s">
        <v>81</v>
      </c>
      <c r="BK391" s="239">
        <f>ROUND(I391*H391,2)</f>
        <v>0</v>
      </c>
      <c r="BL391" s="17" t="s">
        <v>311</v>
      </c>
      <c r="BM391" s="238" t="s">
        <v>2182</v>
      </c>
    </row>
    <row r="392" s="2" customFormat="1">
      <c r="A392" s="38"/>
      <c r="B392" s="39"/>
      <c r="C392" s="40"/>
      <c r="D392" s="240" t="s">
        <v>213</v>
      </c>
      <c r="E392" s="40"/>
      <c r="F392" s="241" t="s">
        <v>2183</v>
      </c>
      <c r="G392" s="40"/>
      <c r="H392" s="40"/>
      <c r="I392" s="147"/>
      <c r="J392" s="40"/>
      <c r="K392" s="40"/>
      <c r="L392" s="44"/>
      <c r="M392" s="242"/>
      <c r="N392" s="243"/>
      <c r="O392" s="84"/>
      <c r="P392" s="84"/>
      <c r="Q392" s="84"/>
      <c r="R392" s="84"/>
      <c r="S392" s="84"/>
      <c r="T392" s="85"/>
      <c r="U392" s="38"/>
      <c r="V392" s="38"/>
      <c r="W392" s="38"/>
      <c r="X392" s="38"/>
      <c r="Y392" s="38"/>
      <c r="Z392" s="38"/>
      <c r="AA392" s="38"/>
      <c r="AB392" s="38"/>
      <c r="AC392" s="38"/>
      <c r="AD392" s="38"/>
      <c r="AE392" s="38"/>
      <c r="AT392" s="17" t="s">
        <v>213</v>
      </c>
      <c r="AU392" s="17" t="s">
        <v>81</v>
      </c>
    </row>
    <row r="393" s="2" customFormat="1">
      <c r="A393" s="38"/>
      <c r="B393" s="39"/>
      <c r="C393" s="40"/>
      <c r="D393" s="240" t="s">
        <v>240</v>
      </c>
      <c r="E393" s="40"/>
      <c r="F393" s="244" t="s">
        <v>2184</v>
      </c>
      <c r="G393" s="40"/>
      <c r="H393" s="40"/>
      <c r="I393" s="147"/>
      <c r="J393" s="40"/>
      <c r="K393" s="40"/>
      <c r="L393" s="44"/>
      <c r="M393" s="242"/>
      <c r="N393" s="243"/>
      <c r="O393" s="84"/>
      <c r="P393" s="84"/>
      <c r="Q393" s="84"/>
      <c r="R393" s="84"/>
      <c r="S393" s="84"/>
      <c r="T393" s="85"/>
      <c r="U393" s="38"/>
      <c r="V393" s="38"/>
      <c r="W393" s="38"/>
      <c r="X393" s="38"/>
      <c r="Y393" s="38"/>
      <c r="Z393" s="38"/>
      <c r="AA393" s="38"/>
      <c r="AB393" s="38"/>
      <c r="AC393" s="38"/>
      <c r="AD393" s="38"/>
      <c r="AE393" s="38"/>
      <c r="AT393" s="17" t="s">
        <v>240</v>
      </c>
      <c r="AU393" s="17" t="s">
        <v>81</v>
      </c>
    </row>
    <row r="394" s="14" customFormat="1">
      <c r="A394" s="14"/>
      <c r="B394" s="255"/>
      <c r="C394" s="256"/>
      <c r="D394" s="240" t="s">
        <v>217</v>
      </c>
      <c r="E394" s="257" t="s">
        <v>19</v>
      </c>
      <c r="F394" s="258" t="s">
        <v>2185</v>
      </c>
      <c r="G394" s="256"/>
      <c r="H394" s="259">
        <v>156.98599999999999</v>
      </c>
      <c r="I394" s="260"/>
      <c r="J394" s="256"/>
      <c r="K394" s="256"/>
      <c r="L394" s="261"/>
      <c r="M394" s="262"/>
      <c r="N394" s="263"/>
      <c r="O394" s="263"/>
      <c r="P394" s="263"/>
      <c r="Q394" s="263"/>
      <c r="R394" s="263"/>
      <c r="S394" s="263"/>
      <c r="T394" s="264"/>
      <c r="U394" s="14"/>
      <c r="V394" s="14"/>
      <c r="W394" s="14"/>
      <c r="X394" s="14"/>
      <c r="Y394" s="14"/>
      <c r="Z394" s="14"/>
      <c r="AA394" s="14"/>
      <c r="AB394" s="14"/>
      <c r="AC394" s="14"/>
      <c r="AD394" s="14"/>
      <c r="AE394" s="14"/>
      <c r="AT394" s="265" t="s">
        <v>217</v>
      </c>
      <c r="AU394" s="265" t="s">
        <v>81</v>
      </c>
      <c r="AV394" s="14" t="s">
        <v>83</v>
      </c>
      <c r="AW394" s="14" t="s">
        <v>35</v>
      </c>
      <c r="AX394" s="14" t="s">
        <v>81</v>
      </c>
      <c r="AY394" s="265" t="s">
        <v>204</v>
      </c>
    </row>
    <row r="395" s="2" customFormat="1" ht="16.5" customHeight="1">
      <c r="A395" s="38"/>
      <c r="B395" s="39"/>
      <c r="C395" s="277" t="s">
        <v>1396</v>
      </c>
      <c r="D395" s="277" t="s">
        <v>270</v>
      </c>
      <c r="E395" s="278" t="s">
        <v>2186</v>
      </c>
      <c r="F395" s="279" t="s">
        <v>2187</v>
      </c>
      <c r="G395" s="280" t="s">
        <v>250</v>
      </c>
      <c r="H395" s="281">
        <v>0.063</v>
      </c>
      <c r="I395" s="282"/>
      <c r="J395" s="283">
        <f>ROUND(I395*H395,2)</f>
        <v>0</v>
      </c>
      <c r="K395" s="279" t="s">
        <v>1006</v>
      </c>
      <c r="L395" s="284"/>
      <c r="M395" s="285" t="s">
        <v>19</v>
      </c>
      <c r="N395" s="286" t="s">
        <v>45</v>
      </c>
      <c r="O395" s="84"/>
      <c r="P395" s="236">
        <f>O395*H395</f>
        <v>0</v>
      </c>
      <c r="Q395" s="236">
        <v>1</v>
      </c>
      <c r="R395" s="236">
        <f>Q395*H395</f>
        <v>0.063</v>
      </c>
      <c r="S395" s="236">
        <v>0</v>
      </c>
      <c r="T395" s="237">
        <f>S395*H395</f>
        <v>0</v>
      </c>
      <c r="U395" s="38"/>
      <c r="V395" s="38"/>
      <c r="W395" s="38"/>
      <c r="X395" s="38"/>
      <c r="Y395" s="38"/>
      <c r="Z395" s="38"/>
      <c r="AA395" s="38"/>
      <c r="AB395" s="38"/>
      <c r="AC395" s="38"/>
      <c r="AD395" s="38"/>
      <c r="AE395" s="38"/>
      <c r="AR395" s="238" t="s">
        <v>394</v>
      </c>
      <c r="AT395" s="238" t="s">
        <v>270</v>
      </c>
      <c r="AU395" s="238" t="s">
        <v>81</v>
      </c>
      <c r="AY395" s="17" t="s">
        <v>204</v>
      </c>
      <c r="BE395" s="239">
        <f>IF(N395="základní",J395,0)</f>
        <v>0</v>
      </c>
      <c r="BF395" s="239">
        <f>IF(N395="snížená",J395,0)</f>
        <v>0</v>
      </c>
      <c r="BG395" s="239">
        <f>IF(N395="zákl. přenesená",J395,0)</f>
        <v>0</v>
      </c>
      <c r="BH395" s="239">
        <f>IF(N395="sníž. přenesená",J395,0)</f>
        <v>0</v>
      </c>
      <c r="BI395" s="239">
        <f>IF(N395="nulová",J395,0)</f>
        <v>0</v>
      </c>
      <c r="BJ395" s="17" t="s">
        <v>81</v>
      </c>
      <c r="BK395" s="239">
        <f>ROUND(I395*H395,2)</f>
        <v>0</v>
      </c>
      <c r="BL395" s="17" t="s">
        <v>311</v>
      </c>
      <c r="BM395" s="238" t="s">
        <v>2188</v>
      </c>
    </row>
    <row r="396" s="2" customFormat="1">
      <c r="A396" s="38"/>
      <c r="B396" s="39"/>
      <c r="C396" s="40"/>
      <c r="D396" s="240" t="s">
        <v>213</v>
      </c>
      <c r="E396" s="40"/>
      <c r="F396" s="241" t="s">
        <v>2187</v>
      </c>
      <c r="G396" s="40"/>
      <c r="H396" s="40"/>
      <c r="I396" s="147"/>
      <c r="J396" s="40"/>
      <c r="K396" s="40"/>
      <c r="L396" s="44"/>
      <c r="M396" s="242"/>
      <c r="N396" s="243"/>
      <c r="O396" s="84"/>
      <c r="P396" s="84"/>
      <c r="Q396" s="84"/>
      <c r="R396" s="84"/>
      <c r="S396" s="84"/>
      <c r="T396" s="85"/>
      <c r="U396" s="38"/>
      <c r="V396" s="38"/>
      <c r="W396" s="38"/>
      <c r="X396" s="38"/>
      <c r="Y396" s="38"/>
      <c r="Z396" s="38"/>
      <c r="AA396" s="38"/>
      <c r="AB396" s="38"/>
      <c r="AC396" s="38"/>
      <c r="AD396" s="38"/>
      <c r="AE396" s="38"/>
      <c r="AT396" s="17" t="s">
        <v>213</v>
      </c>
      <c r="AU396" s="17" t="s">
        <v>81</v>
      </c>
    </row>
    <row r="397" s="2" customFormat="1">
      <c r="A397" s="38"/>
      <c r="B397" s="39"/>
      <c r="C397" s="40"/>
      <c r="D397" s="240" t="s">
        <v>240</v>
      </c>
      <c r="E397" s="40"/>
      <c r="F397" s="244" t="s">
        <v>2189</v>
      </c>
      <c r="G397" s="40"/>
      <c r="H397" s="40"/>
      <c r="I397" s="147"/>
      <c r="J397" s="40"/>
      <c r="K397" s="40"/>
      <c r="L397" s="44"/>
      <c r="M397" s="242"/>
      <c r="N397" s="243"/>
      <c r="O397" s="84"/>
      <c r="P397" s="84"/>
      <c r="Q397" s="84"/>
      <c r="R397" s="84"/>
      <c r="S397" s="84"/>
      <c r="T397" s="85"/>
      <c r="U397" s="38"/>
      <c r="V397" s="38"/>
      <c r="W397" s="38"/>
      <c r="X397" s="38"/>
      <c r="Y397" s="38"/>
      <c r="Z397" s="38"/>
      <c r="AA397" s="38"/>
      <c r="AB397" s="38"/>
      <c r="AC397" s="38"/>
      <c r="AD397" s="38"/>
      <c r="AE397" s="38"/>
      <c r="AT397" s="17" t="s">
        <v>240</v>
      </c>
      <c r="AU397" s="17" t="s">
        <v>81</v>
      </c>
    </row>
    <row r="398" s="14" customFormat="1">
      <c r="A398" s="14"/>
      <c r="B398" s="255"/>
      <c r="C398" s="256"/>
      <c r="D398" s="240" t="s">
        <v>217</v>
      </c>
      <c r="E398" s="257" t="s">
        <v>19</v>
      </c>
      <c r="F398" s="258" t="s">
        <v>2190</v>
      </c>
      <c r="G398" s="256"/>
      <c r="H398" s="259">
        <v>0.063</v>
      </c>
      <c r="I398" s="260"/>
      <c r="J398" s="256"/>
      <c r="K398" s="256"/>
      <c r="L398" s="261"/>
      <c r="M398" s="262"/>
      <c r="N398" s="263"/>
      <c r="O398" s="263"/>
      <c r="P398" s="263"/>
      <c r="Q398" s="263"/>
      <c r="R398" s="263"/>
      <c r="S398" s="263"/>
      <c r="T398" s="264"/>
      <c r="U398" s="14"/>
      <c r="V398" s="14"/>
      <c r="W398" s="14"/>
      <c r="X398" s="14"/>
      <c r="Y398" s="14"/>
      <c r="Z398" s="14"/>
      <c r="AA398" s="14"/>
      <c r="AB398" s="14"/>
      <c r="AC398" s="14"/>
      <c r="AD398" s="14"/>
      <c r="AE398" s="14"/>
      <c r="AT398" s="265" t="s">
        <v>217</v>
      </c>
      <c r="AU398" s="265" t="s">
        <v>81</v>
      </c>
      <c r="AV398" s="14" t="s">
        <v>83</v>
      </c>
      <c r="AW398" s="14" t="s">
        <v>35</v>
      </c>
      <c r="AX398" s="14" t="s">
        <v>81</v>
      </c>
      <c r="AY398" s="265" t="s">
        <v>204</v>
      </c>
    </row>
    <row r="399" s="2" customFormat="1" ht="21.75" customHeight="1">
      <c r="A399" s="38"/>
      <c r="B399" s="39"/>
      <c r="C399" s="227" t="s">
        <v>1404</v>
      </c>
      <c r="D399" s="227" t="s">
        <v>207</v>
      </c>
      <c r="E399" s="228" t="s">
        <v>2191</v>
      </c>
      <c r="F399" s="229" t="s">
        <v>2192</v>
      </c>
      <c r="G399" s="230" t="s">
        <v>250</v>
      </c>
      <c r="H399" s="231">
        <v>0.089999999999999997</v>
      </c>
      <c r="I399" s="232"/>
      <c r="J399" s="233">
        <f>ROUND(I399*H399,2)</f>
        <v>0</v>
      </c>
      <c r="K399" s="229" t="s">
        <v>1006</v>
      </c>
      <c r="L399" s="44"/>
      <c r="M399" s="234" t="s">
        <v>19</v>
      </c>
      <c r="N399" s="235" t="s">
        <v>45</v>
      </c>
      <c r="O399" s="84"/>
      <c r="P399" s="236">
        <f>O399*H399</f>
        <v>0</v>
      </c>
      <c r="Q399" s="236">
        <v>0</v>
      </c>
      <c r="R399" s="236">
        <f>Q399*H399</f>
        <v>0</v>
      </c>
      <c r="S399" s="236">
        <v>0</v>
      </c>
      <c r="T399" s="237">
        <f>S399*H399</f>
        <v>0</v>
      </c>
      <c r="U399" s="38"/>
      <c r="V399" s="38"/>
      <c r="W399" s="38"/>
      <c r="X399" s="38"/>
      <c r="Y399" s="38"/>
      <c r="Z399" s="38"/>
      <c r="AA399" s="38"/>
      <c r="AB399" s="38"/>
      <c r="AC399" s="38"/>
      <c r="AD399" s="38"/>
      <c r="AE399" s="38"/>
      <c r="AR399" s="238" t="s">
        <v>311</v>
      </c>
      <c r="AT399" s="238" t="s">
        <v>207</v>
      </c>
      <c r="AU399" s="238" t="s">
        <v>81</v>
      </c>
      <c r="AY399" s="17" t="s">
        <v>204</v>
      </c>
      <c r="BE399" s="239">
        <f>IF(N399="základní",J399,0)</f>
        <v>0</v>
      </c>
      <c r="BF399" s="239">
        <f>IF(N399="snížená",J399,0)</f>
        <v>0</v>
      </c>
      <c r="BG399" s="239">
        <f>IF(N399="zákl. přenesená",J399,0)</f>
        <v>0</v>
      </c>
      <c r="BH399" s="239">
        <f>IF(N399="sníž. přenesená",J399,0)</f>
        <v>0</v>
      </c>
      <c r="BI399" s="239">
        <f>IF(N399="nulová",J399,0)</f>
        <v>0</v>
      </c>
      <c r="BJ399" s="17" t="s">
        <v>81</v>
      </c>
      <c r="BK399" s="239">
        <f>ROUND(I399*H399,2)</f>
        <v>0</v>
      </c>
      <c r="BL399" s="17" t="s">
        <v>311</v>
      </c>
      <c r="BM399" s="238" t="s">
        <v>2193</v>
      </c>
    </row>
    <row r="400" s="2" customFormat="1">
      <c r="A400" s="38"/>
      <c r="B400" s="39"/>
      <c r="C400" s="40"/>
      <c r="D400" s="240" t="s">
        <v>213</v>
      </c>
      <c r="E400" s="40"/>
      <c r="F400" s="241" t="s">
        <v>2194</v>
      </c>
      <c r="G400" s="40"/>
      <c r="H400" s="40"/>
      <c r="I400" s="147"/>
      <c r="J400" s="40"/>
      <c r="K400" s="40"/>
      <c r="L400" s="44"/>
      <c r="M400" s="242"/>
      <c r="N400" s="243"/>
      <c r="O400" s="84"/>
      <c r="P400" s="84"/>
      <c r="Q400" s="84"/>
      <c r="R400" s="84"/>
      <c r="S400" s="84"/>
      <c r="T400" s="85"/>
      <c r="U400" s="38"/>
      <c r="V400" s="38"/>
      <c r="W400" s="38"/>
      <c r="X400" s="38"/>
      <c r="Y400" s="38"/>
      <c r="Z400" s="38"/>
      <c r="AA400" s="38"/>
      <c r="AB400" s="38"/>
      <c r="AC400" s="38"/>
      <c r="AD400" s="38"/>
      <c r="AE400" s="38"/>
      <c r="AT400" s="17" t="s">
        <v>213</v>
      </c>
      <c r="AU400" s="17" t="s">
        <v>81</v>
      </c>
    </row>
    <row r="401" s="2" customFormat="1">
      <c r="A401" s="38"/>
      <c r="B401" s="39"/>
      <c r="C401" s="40"/>
      <c r="D401" s="240" t="s">
        <v>215</v>
      </c>
      <c r="E401" s="40"/>
      <c r="F401" s="244" t="s">
        <v>1608</v>
      </c>
      <c r="G401" s="40"/>
      <c r="H401" s="40"/>
      <c r="I401" s="147"/>
      <c r="J401" s="40"/>
      <c r="K401" s="40"/>
      <c r="L401" s="44"/>
      <c r="M401" s="294"/>
      <c r="N401" s="295"/>
      <c r="O401" s="296"/>
      <c r="P401" s="296"/>
      <c r="Q401" s="296"/>
      <c r="R401" s="296"/>
      <c r="S401" s="296"/>
      <c r="T401" s="297"/>
      <c r="U401" s="38"/>
      <c r="V401" s="38"/>
      <c r="W401" s="38"/>
      <c r="X401" s="38"/>
      <c r="Y401" s="38"/>
      <c r="Z401" s="38"/>
      <c r="AA401" s="38"/>
      <c r="AB401" s="38"/>
      <c r="AC401" s="38"/>
      <c r="AD401" s="38"/>
      <c r="AE401" s="38"/>
      <c r="AT401" s="17" t="s">
        <v>215</v>
      </c>
      <c r="AU401" s="17" t="s">
        <v>81</v>
      </c>
    </row>
    <row r="402" s="2" customFormat="1" ht="6.96" customHeight="1">
      <c r="A402" s="38"/>
      <c r="B402" s="59"/>
      <c r="C402" s="60"/>
      <c r="D402" s="60"/>
      <c r="E402" s="60"/>
      <c r="F402" s="60"/>
      <c r="G402" s="60"/>
      <c r="H402" s="60"/>
      <c r="I402" s="176"/>
      <c r="J402" s="60"/>
      <c r="K402" s="60"/>
      <c r="L402" s="44"/>
      <c r="M402" s="38"/>
      <c r="O402" s="38"/>
      <c r="P402" s="38"/>
      <c r="Q402" s="38"/>
      <c r="R402" s="38"/>
      <c r="S402" s="38"/>
      <c r="T402" s="38"/>
      <c r="U402" s="38"/>
      <c r="V402" s="38"/>
      <c r="W402" s="38"/>
      <c r="X402" s="38"/>
      <c r="Y402" s="38"/>
      <c r="Z402" s="38"/>
      <c r="AA402" s="38"/>
      <c r="AB402" s="38"/>
      <c r="AC402" s="38"/>
      <c r="AD402" s="38"/>
      <c r="AE402" s="38"/>
    </row>
  </sheetData>
  <sheetProtection sheet="1" autoFilter="0" formatColumns="0" formatRows="0" objects="1" scenarios="1" spinCount="100000" saltValue="1PHVgwq1D+JD90C5GFUI09+oqjAS41IN//sHXEbF5AOwQbDvmFghFrlLYR38YQj/74LRr476CpMYUpRrbFOepQ==" hashValue="TLRqqQ6dGiyhuq0sN2k45CFarKicNQAxkn37j5KcJgxEe7crY51AaigMoFaCcjLArpwTDp3F17nslc/ZZtB4rA==" algorithmName="SHA-512" password="CC35"/>
  <autoFilter ref="C100:K401"/>
  <mergeCells count="15">
    <mergeCell ref="E7:H7"/>
    <mergeCell ref="E11:H11"/>
    <mergeCell ref="E9:H9"/>
    <mergeCell ref="E13:H13"/>
    <mergeCell ref="E22:H22"/>
    <mergeCell ref="E31:H31"/>
    <mergeCell ref="E52:H52"/>
    <mergeCell ref="E56:H56"/>
    <mergeCell ref="E54:H54"/>
    <mergeCell ref="E58:H58"/>
    <mergeCell ref="E87:H87"/>
    <mergeCell ref="E91:H91"/>
    <mergeCell ref="E89:H89"/>
    <mergeCell ref="E93:H9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159</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988</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1957</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687</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2195</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ROUND(J94,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ROUND((SUM(BE94:BE148)),  2)</f>
        <v>0</v>
      </c>
      <c r="G37" s="38"/>
      <c r="H37" s="38"/>
      <c r="I37" s="165">
        <v>0.20999999999999999</v>
      </c>
      <c r="J37" s="164">
        <f>ROUND(((SUM(BE94:BE148))*I37),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ROUND((SUM(BF94:BF148)),  2)</f>
        <v>0</v>
      </c>
      <c r="G38" s="38"/>
      <c r="H38" s="38"/>
      <c r="I38" s="165">
        <v>0.14999999999999999</v>
      </c>
      <c r="J38" s="164">
        <f>ROUND(((SUM(BF94:BF148))*I38),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ROUND((SUM(BG94:BG148)),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ROUND((SUM(BH94:BH148)),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ROUND((SUM(BI94:BI148)),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988</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1957</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687</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002 - km 449,517 - svršek</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J94</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187</v>
      </c>
      <c r="E68" s="189"/>
      <c r="F68" s="189"/>
      <c r="G68" s="189"/>
      <c r="H68" s="189"/>
      <c r="I68" s="190"/>
      <c r="J68" s="191">
        <f>J95</f>
        <v>0</v>
      </c>
      <c r="K68" s="187"/>
      <c r="L68" s="192"/>
      <c r="S68" s="9"/>
      <c r="T68" s="9"/>
      <c r="U68" s="9"/>
      <c r="V68" s="9"/>
      <c r="W68" s="9"/>
      <c r="X68" s="9"/>
      <c r="Y68" s="9"/>
      <c r="Z68" s="9"/>
      <c r="AA68" s="9"/>
      <c r="AB68" s="9"/>
      <c r="AC68" s="9"/>
      <c r="AD68" s="9"/>
      <c r="AE68" s="9"/>
    </row>
    <row r="69" hidden="1" s="10" customFormat="1" ht="19.92" customHeight="1">
      <c r="A69" s="10"/>
      <c r="B69" s="193"/>
      <c r="C69" s="125"/>
      <c r="D69" s="194" t="s">
        <v>188</v>
      </c>
      <c r="E69" s="195"/>
      <c r="F69" s="195"/>
      <c r="G69" s="195"/>
      <c r="H69" s="195"/>
      <c r="I69" s="196"/>
      <c r="J69" s="197">
        <f>J96</f>
        <v>0</v>
      </c>
      <c r="K69" s="125"/>
      <c r="L69" s="198"/>
      <c r="S69" s="10"/>
      <c r="T69" s="10"/>
      <c r="U69" s="10"/>
      <c r="V69" s="10"/>
      <c r="W69" s="10"/>
      <c r="X69" s="10"/>
      <c r="Y69" s="10"/>
      <c r="Z69" s="10"/>
      <c r="AA69" s="10"/>
      <c r="AB69" s="10"/>
      <c r="AC69" s="10"/>
      <c r="AD69" s="10"/>
      <c r="AE69" s="10"/>
    </row>
    <row r="70" hidden="1" s="9" customFormat="1" ht="24.96" customHeight="1">
      <c r="A70" s="9"/>
      <c r="B70" s="186"/>
      <c r="C70" s="187"/>
      <c r="D70" s="188" t="s">
        <v>689</v>
      </c>
      <c r="E70" s="189"/>
      <c r="F70" s="189"/>
      <c r="G70" s="189"/>
      <c r="H70" s="189"/>
      <c r="I70" s="190"/>
      <c r="J70" s="191">
        <f>J134</f>
        <v>0</v>
      </c>
      <c r="K70" s="187"/>
      <c r="L70" s="192"/>
      <c r="S70" s="9"/>
      <c r="T70" s="9"/>
      <c r="U70" s="9"/>
      <c r="V70" s="9"/>
      <c r="W70" s="9"/>
      <c r="X70" s="9"/>
      <c r="Y70" s="9"/>
      <c r="Z70" s="9"/>
      <c r="AA70" s="9"/>
      <c r="AB70" s="9"/>
      <c r="AC70" s="9"/>
      <c r="AD70" s="9"/>
      <c r="AE70" s="9"/>
    </row>
    <row r="71" hidden="1" s="2" customFormat="1" ht="21.84" customHeight="1">
      <c r="A71" s="38"/>
      <c r="B71" s="39"/>
      <c r="C71" s="40"/>
      <c r="D71" s="40"/>
      <c r="E71" s="40"/>
      <c r="F71" s="40"/>
      <c r="G71" s="40"/>
      <c r="H71" s="40"/>
      <c r="I71" s="147"/>
      <c r="J71" s="40"/>
      <c r="K71" s="40"/>
      <c r="L71" s="148"/>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176"/>
      <c r="J72" s="60"/>
      <c r="K72" s="60"/>
      <c r="L72" s="148"/>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179"/>
      <c r="J76" s="62"/>
      <c r="K76" s="62"/>
      <c r="L76" s="148"/>
      <c r="S76" s="38"/>
      <c r="T76" s="38"/>
      <c r="U76" s="38"/>
      <c r="V76" s="38"/>
      <c r="W76" s="38"/>
      <c r="X76" s="38"/>
      <c r="Y76" s="38"/>
      <c r="Z76" s="38"/>
      <c r="AA76" s="38"/>
      <c r="AB76" s="38"/>
      <c r="AC76" s="38"/>
      <c r="AD76" s="38"/>
      <c r="AE76" s="38"/>
    </row>
    <row r="77" s="2" customFormat="1" ht="24.96" customHeight="1">
      <c r="A77" s="38"/>
      <c r="B77" s="39"/>
      <c r="C77" s="23" t="s">
        <v>189</v>
      </c>
      <c r="D77" s="40"/>
      <c r="E77" s="40"/>
      <c r="F77" s="40"/>
      <c r="G77" s="40"/>
      <c r="H77" s="40"/>
      <c r="I77" s="147"/>
      <c r="J77" s="40"/>
      <c r="K77" s="40"/>
      <c r="L77" s="148"/>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147"/>
      <c r="J78" s="40"/>
      <c r="K78" s="40"/>
      <c r="L78" s="148"/>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147"/>
      <c r="J79" s="40"/>
      <c r="K79" s="40"/>
      <c r="L79" s="148"/>
      <c r="S79" s="38"/>
      <c r="T79" s="38"/>
      <c r="U79" s="38"/>
      <c r="V79" s="38"/>
      <c r="W79" s="38"/>
      <c r="X79" s="38"/>
      <c r="Y79" s="38"/>
      <c r="Z79" s="38"/>
      <c r="AA79" s="38"/>
      <c r="AB79" s="38"/>
      <c r="AC79" s="38"/>
      <c r="AD79" s="38"/>
      <c r="AE79" s="38"/>
    </row>
    <row r="80" s="2" customFormat="1" ht="16.5" customHeight="1">
      <c r="A80" s="38"/>
      <c r="B80" s="39"/>
      <c r="C80" s="40"/>
      <c r="D80" s="40"/>
      <c r="E80" s="180" t="str">
        <f>E7</f>
        <v>Oprava trati v úseku Velké Březno - Boletice n/L km 440,200 - 443,320</v>
      </c>
      <c r="F80" s="32"/>
      <c r="G80" s="32"/>
      <c r="H80" s="32"/>
      <c r="I80" s="147"/>
      <c r="J80" s="40"/>
      <c r="K80" s="40"/>
      <c r="L80" s="148"/>
      <c r="S80" s="38"/>
      <c r="T80" s="38"/>
      <c r="U80" s="38"/>
      <c r="V80" s="38"/>
      <c r="W80" s="38"/>
      <c r="X80" s="38"/>
      <c r="Y80" s="38"/>
      <c r="Z80" s="38"/>
      <c r="AA80" s="38"/>
      <c r="AB80" s="38"/>
      <c r="AC80" s="38"/>
      <c r="AD80" s="38"/>
      <c r="AE80" s="38"/>
    </row>
    <row r="81" s="1" customFormat="1" ht="12" customHeight="1">
      <c r="B81" s="21"/>
      <c r="C81" s="32" t="s">
        <v>179</v>
      </c>
      <c r="D81" s="22"/>
      <c r="E81" s="22"/>
      <c r="F81" s="22"/>
      <c r="G81" s="22"/>
      <c r="H81" s="22"/>
      <c r="I81" s="139"/>
      <c r="J81" s="22"/>
      <c r="K81" s="22"/>
      <c r="L81" s="20"/>
    </row>
    <row r="82" s="1" customFormat="1" ht="16.5" customHeight="1">
      <c r="B82" s="21"/>
      <c r="C82" s="22"/>
      <c r="D82" s="22"/>
      <c r="E82" s="180" t="s">
        <v>988</v>
      </c>
      <c r="F82" s="22"/>
      <c r="G82" s="22"/>
      <c r="H82" s="22"/>
      <c r="I82" s="139"/>
      <c r="J82" s="22"/>
      <c r="K82" s="22"/>
      <c r="L82" s="20"/>
    </row>
    <row r="83" s="1" customFormat="1" ht="12" customHeight="1">
      <c r="B83" s="21"/>
      <c r="C83" s="32" t="s">
        <v>181</v>
      </c>
      <c r="D83" s="22"/>
      <c r="E83" s="22"/>
      <c r="F83" s="22"/>
      <c r="G83" s="22"/>
      <c r="H83" s="22"/>
      <c r="I83" s="139"/>
      <c r="J83" s="22"/>
      <c r="K83" s="22"/>
      <c r="L83" s="20"/>
    </row>
    <row r="84" s="2" customFormat="1" ht="16.5" customHeight="1">
      <c r="A84" s="38"/>
      <c r="B84" s="39"/>
      <c r="C84" s="40"/>
      <c r="D84" s="40"/>
      <c r="E84" s="290" t="s">
        <v>1957</v>
      </c>
      <c r="F84" s="40"/>
      <c r="G84" s="40"/>
      <c r="H84" s="40"/>
      <c r="I84" s="147"/>
      <c r="J84" s="40"/>
      <c r="K84" s="40"/>
      <c r="L84" s="148"/>
      <c r="S84" s="38"/>
      <c r="T84" s="38"/>
      <c r="U84" s="38"/>
      <c r="V84" s="38"/>
      <c r="W84" s="38"/>
      <c r="X84" s="38"/>
      <c r="Y84" s="38"/>
      <c r="Z84" s="38"/>
      <c r="AA84" s="38"/>
      <c r="AB84" s="38"/>
      <c r="AC84" s="38"/>
      <c r="AD84" s="38"/>
      <c r="AE84" s="38"/>
    </row>
    <row r="85" s="2" customFormat="1" ht="12" customHeight="1">
      <c r="A85" s="38"/>
      <c r="B85" s="39"/>
      <c r="C85" s="32" t="s">
        <v>687</v>
      </c>
      <c r="D85" s="40"/>
      <c r="E85" s="40"/>
      <c r="F85" s="40"/>
      <c r="G85" s="40"/>
      <c r="H85" s="40"/>
      <c r="I85" s="147"/>
      <c r="J85" s="40"/>
      <c r="K85" s="40"/>
      <c r="L85" s="148"/>
      <c r="S85" s="38"/>
      <c r="T85" s="38"/>
      <c r="U85" s="38"/>
      <c r="V85" s="38"/>
      <c r="W85" s="38"/>
      <c r="X85" s="38"/>
      <c r="Y85" s="38"/>
      <c r="Z85" s="38"/>
      <c r="AA85" s="38"/>
      <c r="AB85" s="38"/>
      <c r="AC85" s="38"/>
      <c r="AD85" s="38"/>
      <c r="AE85" s="38"/>
    </row>
    <row r="86" s="2" customFormat="1" ht="16.5" customHeight="1">
      <c r="A86" s="38"/>
      <c r="B86" s="39"/>
      <c r="C86" s="40"/>
      <c r="D86" s="40"/>
      <c r="E86" s="69" t="str">
        <f>E13</f>
        <v>002 - km 449,517 - svršek</v>
      </c>
      <c r="F86" s="40"/>
      <c r="G86" s="40"/>
      <c r="H86" s="40"/>
      <c r="I86" s="147"/>
      <c r="J86" s="40"/>
      <c r="K86" s="40"/>
      <c r="L86" s="148"/>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147"/>
      <c r="J87" s="40"/>
      <c r="K87" s="40"/>
      <c r="L87" s="148"/>
      <c r="S87" s="38"/>
      <c r="T87" s="38"/>
      <c r="U87" s="38"/>
      <c r="V87" s="38"/>
      <c r="W87" s="38"/>
      <c r="X87" s="38"/>
      <c r="Y87" s="38"/>
      <c r="Z87" s="38"/>
      <c r="AA87" s="38"/>
      <c r="AB87" s="38"/>
      <c r="AC87" s="38"/>
      <c r="AD87" s="38"/>
      <c r="AE87" s="38"/>
    </row>
    <row r="88" s="2" customFormat="1" ht="12" customHeight="1">
      <c r="A88" s="38"/>
      <c r="B88" s="39"/>
      <c r="C88" s="32" t="s">
        <v>21</v>
      </c>
      <c r="D88" s="40"/>
      <c r="E88" s="40"/>
      <c r="F88" s="27" t="str">
        <f>F16</f>
        <v>trať 073</v>
      </c>
      <c r="G88" s="40"/>
      <c r="H88" s="40"/>
      <c r="I88" s="150" t="s">
        <v>23</v>
      </c>
      <c r="J88" s="72" t="str">
        <f>IF(J16="","",J16)</f>
        <v>14. 2. 2020</v>
      </c>
      <c r="K88" s="40"/>
      <c r="L88" s="148"/>
      <c r="S88" s="38"/>
      <c r="T88" s="38"/>
      <c r="U88" s="38"/>
      <c r="V88" s="38"/>
      <c r="W88" s="38"/>
      <c r="X88" s="38"/>
      <c r="Y88" s="38"/>
      <c r="Z88" s="38"/>
      <c r="AA88" s="38"/>
      <c r="AB88" s="38"/>
      <c r="AC88" s="38"/>
      <c r="AD88" s="38"/>
      <c r="AE88" s="38"/>
    </row>
    <row r="89" s="2" customFormat="1" ht="6.96" customHeight="1">
      <c r="A89" s="38"/>
      <c r="B89" s="39"/>
      <c r="C89" s="40"/>
      <c r="D89" s="40"/>
      <c r="E89" s="40"/>
      <c r="F89" s="40"/>
      <c r="G89" s="40"/>
      <c r="H89" s="40"/>
      <c r="I89" s="147"/>
      <c r="J89" s="40"/>
      <c r="K89" s="40"/>
      <c r="L89" s="148"/>
      <c r="S89" s="38"/>
      <c r="T89" s="38"/>
      <c r="U89" s="38"/>
      <c r="V89" s="38"/>
      <c r="W89" s="38"/>
      <c r="X89" s="38"/>
      <c r="Y89" s="38"/>
      <c r="Z89" s="38"/>
      <c r="AA89" s="38"/>
      <c r="AB89" s="38"/>
      <c r="AC89" s="38"/>
      <c r="AD89" s="38"/>
      <c r="AE89" s="38"/>
    </row>
    <row r="90" s="2" customFormat="1" ht="15.15" customHeight="1">
      <c r="A90" s="38"/>
      <c r="B90" s="39"/>
      <c r="C90" s="32" t="s">
        <v>25</v>
      </c>
      <c r="D90" s="40"/>
      <c r="E90" s="40"/>
      <c r="F90" s="27" t="str">
        <f>E19</f>
        <v>Správa železnic, OŘ ÚNL</v>
      </c>
      <c r="G90" s="40"/>
      <c r="H90" s="40"/>
      <c r="I90" s="150" t="s">
        <v>33</v>
      </c>
      <c r="J90" s="36" t="str">
        <f>E25</f>
        <v xml:space="preserve"> </v>
      </c>
      <c r="K90" s="40"/>
      <c r="L90" s="148"/>
      <c r="S90" s="38"/>
      <c r="T90" s="38"/>
      <c r="U90" s="38"/>
      <c r="V90" s="38"/>
      <c r="W90" s="38"/>
      <c r="X90" s="38"/>
      <c r="Y90" s="38"/>
      <c r="Z90" s="38"/>
      <c r="AA90" s="38"/>
      <c r="AB90" s="38"/>
      <c r="AC90" s="38"/>
      <c r="AD90" s="38"/>
      <c r="AE90" s="38"/>
    </row>
    <row r="91" s="2" customFormat="1" ht="15.15" customHeight="1">
      <c r="A91" s="38"/>
      <c r="B91" s="39"/>
      <c r="C91" s="32" t="s">
        <v>31</v>
      </c>
      <c r="D91" s="40"/>
      <c r="E91" s="40"/>
      <c r="F91" s="27" t="str">
        <f>IF(E22="","",E22)</f>
        <v>Vyplň údaj</v>
      </c>
      <c r="G91" s="40"/>
      <c r="H91" s="40"/>
      <c r="I91" s="150" t="s">
        <v>36</v>
      </c>
      <c r="J91" s="36" t="str">
        <f>E28</f>
        <v>Věra Trnková</v>
      </c>
      <c r="K91" s="40"/>
      <c r="L91" s="148"/>
      <c r="S91" s="38"/>
      <c r="T91" s="38"/>
      <c r="U91" s="38"/>
      <c r="V91" s="38"/>
      <c r="W91" s="38"/>
      <c r="X91" s="38"/>
      <c r="Y91" s="38"/>
      <c r="Z91" s="38"/>
      <c r="AA91" s="38"/>
      <c r="AB91" s="38"/>
      <c r="AC91" s="38"/>
      <c r="AD91" s="38"/>
      <c r="AE91" s="38"/>
    </row>
    <row r="92" s="2" customFormat="1" ht="10.32" customHeight="1">
      <c r="A92" s="38"/>
      <c r="B92" s="39"/>
      <c r="C92" s="40"/>
      <c r="D92" s="40"/>
      <c r="E92" s="40"/>
      <c r="F92" s="40"/>
      <c r="G92" s="40"/>
      <c r="H92" s="40"/>
      <c r="I92" s="147"/>
      <c r="J92" s="40"/>
      <c r="K92" s="40"/>
      <c r="L92" s="148"/>
      <c r="S92" s="38"/>
      <c r="T92" s="38"/>
      <c r="U92" s="38"/>
      <c r="V92" s="38"/>
      <c r="W92" s="38"/>
      <c r="X92" s="38"/>
      <c r="Y92" s="38"/>
      <c r="Z92" s="38"/>
      <c r="AA92" s="38"/>
      <c r="AB92" s="38"/>
      <c r="AC92" s="38"/>
      <c r="AD92" s="38"/>
      <c r="AE92" s="38"/>
    </row>
    <row r="93" s="11" customFormat="1" ht="29.28" customHeight="1">
      <c r="A93" s="199"/>
      <c r="B93" s="200"/>
      <c r="C93" s="201" t="s">
        <v>190</v>
      </c>
      <c r="D93" s="202" t="s">
        <v>59</v>
      </c>
      <c r="E93" s="202" t="s">
        <v>55</v>
      </c>
      <c r="F93" s="202" t="s">
        <v>56</v>
      </c>
      <c r="G93" s="202" t="s">
        <v>191</v>
      </c>
      <c r="H93" s="202" t="s">
        <v>192</v>
      </c>
      <c r="I93" s="203" t="s">
        <v>193</v>
      </c>
      <c r="J93" s="202" t="s">
        <v>185</v>
      </c>
      <c r="K93" s="204" t="s">
        <v>194</v>
      </c>
      <c r="L93" s="205"/>
      <c r="M93" s="92" t="s">
        <v>19</v>
      </c>
      <c r="N93" s="93" t="s">
        <v>44</v>
      </c>
      <c r="O93" s="93" t="s">
        <v>195</v>
      </c>
      <c r="P93" s="93" t="s">
        <v>196</v>
      </c>
      <c r="Q93" s="93" t="s">
        <v>197</v>
      </c>
      <c r="R93" s="93" t="s">
        <v>198</v>
      </c>
      <c r="S93" s="93" t="s">
        <v>199</v>
      </c>
      <c r="T93" s="94" t="s">
        <v>200</v>
      </c>
      <c r="U93" s="199"/>
      <c r="V93" s="199"/>
      <c r="W93" s="199"/>
      <c r="X93" s="199"/>
      <c r="Y93" s="199"/>
      <c r="Z93" s="199"/>
      <c r="AA93" s="199"/>
      <c r="AB93" s="199"/>
      <c r="AC93" s="199"/>
      <c r="AD93" s="199"/>
      <c r="AE93" s="199"/>
    </row>
    <row r="94" s="2" customFormat="1" ht="22.8" customHeight="1">
      <c r="A94" s="38"/>
      <c r="B94" s="39"/>
      <c r="C94" s="99" t="s">
        <v>201</v>
      </c>
      <c r="D94" s="40"/>
      <c r="E94" s="40"/>
      <c r="F94" s="40"/>
      <c r="G94" s="40"/>
      <c r="H94" s="40"/>
      <c r="I94" s="147"/>
      <c r="J94" s="206">
        <f>BK94</f>
        <v>0</v>
      </c>
      <c r="K94" s="40"/>
      <c r="L94" s="44"/>
      <c r="M94" s="95"/>
      <c r="N94" s="207"/>
      <c r="O94" s="96"/>
      <c r="P94" s="208">
        <f>P95+P134</f>
        <v>0</v>
      </c>
      <c r="Q94" s="96"/>
      <c r="R94" s="208">
        <f>R95+R134</f>
        <v>76.356000000000009</v>
      </c>
      <c r="S94" s="96"/>
      <c r="T94" s="209">
        <f>T95+T134</f>
        <v>0</v>
      </c>
      <c r="U94" s="38"/>
      <c r="V94" s="38"/>
      <c r="W94" s="38"/>
      <c r="X94" s="38"/>
      <c r="Y94" s="38"/>
      <c r="Z94" s="38"/>
      <c r="AA94" s="38"/>
      <c r="AB94" s="38"/>
      <c r="AC94" s="38"/>
      <c r="AD94" s="38"/>
      <c r="AE94" s="38"/>
      <c r="AT94" s="17" t="s">
        <v>73</v>
      </c>
      <c r="AU94" s="17" t="s">
        <v>186</v>
      </c>
      <c r="BK94" s="210">
        <f>BK95+BK134</f>
        <v>0</v>
      </c>
    </row>
    <row r="95" s="12" customFormat="1" ht="25.92" customHeight="1">
      <c r="A95" s="12"/>
      <c r="B95" s="211"/>
      <c r="C95" s="212"/>
      <c r="D95" s="213" t="s">
        <v>73</v>
      </c>
      <c r="E95" s="214" t="s">
        <v>202</v>
      </c>
      <c r="F95" s="214" t="s">
        <v>203</v>
      </c>
      <c r="G95" s="212"/>
      <c r="H95" s="212"/>
      <c r="I95" s="215"/>
      <c r="J95" s="216">
        <f>BK95</f>
        <v>0</v>
      </c>
      <c r="K95" s="212"/>
      <c r="L95" s="217"/>
      <c r="M95" s="218"/>
      <c r="N95" s="219"/>
      <c r="O95" s="219"/>
      <c r="P95" s="220">
        <f>P96</f>
        <v>0</v>
      </c>
      <c r="Q95" s="219"/>
      <c r="R95" s="220">
        <f>R96</f>
        <v>76.356000000000009</v>
      </c>
      <c r="S95" s="219"/>
      <c r="T95" s="221">
        <f>T96</f>
        <v>0</v>
      </c>
      <c r="U95" s="12"/>
      <c r="V95" s="12"/>
      <c r="W95" s="12"/>
      <c r="X95" s="12"/>
      <c r="Y95" s="12"/>
      <c r="Z95" s="12"/>
      <c r="AA95" s="12"/>
      <c r="AB95" s="12"/>
      <c r="AC95" s="12"/>
      <c r="AD95" s="12"/>
      <c r="AE95" s="12"/>
      <c r="AR95" s="222" t="s">
        <v>81</v>
      </c>
      <c r="AT95" s="223" t="s">
        <v>73</v>
      </c>
      <c r="AU95" s="223" t="s">
        <v>74</v>
      </c>
      <c r="AY95" s="222" t="s">
        <v>204</v>
      </c>
      <c r="BK95" s="224">
        <f>BK96</f>
        <v>0</v>
      </c>
    </row>
    <row r="96" s="12" customFormat="1" ht="22.8" customHeight="1">
      <c r="A96" s="12"/>
      <c r="B96" s="211"/>
      <c r="C96" s="212"/>
      <c r="D96" s="213" t="s">
        <v>73</v>
      </c>
      <c r="E96" s="225" t="s">
        <v>205</v>
      </c>
      <c r="F96" s="225" t="s">
        <v>206</v>
      </c>
      <c r="G96" s="212"/>
      <c r="H96" s="212"/>
      <c r="I96" s="215"/>
      <c r="J96" s="226">
        <f>BK96</f>
        <v>0</v>
      </c>
      <c r="K96" s="212"/>
      <c r="L96" s="217"/>
      <c r="M96" s="218"/>
      <c r="N96" s="219"/>
      <c r="O96" s="219"/>
      <c r="P96" s="220">
        <f>SUM(P97:P133)</f>
        <v>0</v>
      </c>
      <c r="Q96" s="219"/>
      <c r="R96" s="220">
        <f>SUM(R97:R133)</f>
        <v>76.356000000000009</v>
      </c>
      <c r="S96" s="219"/>
      <c r="T96" s="221">
        <f>SUM(T97:T133)</f>
        <v>0</v>
      </c>
      <c r="U96" s="12"/>
      <c r="V96" s="12"/>
      <c r="W96" s="12"/>
      <c r="X96" s="12"/>
      <c r="Y96" s="12"/>
      <c r="Z96" s="12"/>
      <c r="AA96" s="12"/>
      <c r="AB96" s="12"/>
      <c r="AC96" s="12"/>
      <c r="AD96" s="12"/>
      <c r="AE96" s="12"/>
      <c r="AR96" s="222" t="s">
        <v>81</v>
      </c>
      <c r="AT96" s="223" t="s">
        <v>73</v>
      </c>
      <c r="AU96" s="223" t="s">
        <v>81</v>
      </c>
      <c r="AY96" s="222" t="s">
        <v>204</v>
      </c>
      <c r="BK96" s="224">
        <f>SUM(BK97:BK133)</f>
        <v>0</v>
      </c>
    </row>
    <row r="97" s="2" customFormat="1" ht="21.75" customHeight="1">
      <c r="A97" s="38"/>
      <c r="B97" s="39"/>
      <c r="C97" s="227" t="s">
        <v>81</v>
      </c>
      <c r="D97" s="227" t="s">
        <v>207</v>
      </c>
      <c r="E97" s="228" t="s">
        <v>2196</v>
      </c>
      <c r="F97" s="229" t="s">
        <v>2197</v>
      </c>
      <c r="G97" s="230" t="s">
        <v>525</v>
      </c>
      <c r="H97" s="231">
        <v>14.4</v>
      </c>
      <c r="I97" s="232"/>
      <c r="J97" s="233">
        <f>ROUND(I97*H97,2)</f>
        <v>0</v>
      </c>
      <c r="K97" s="229" t="s">
        <v>211</v>
      </c>
      <c r="L97" s="44"/>
      <c r="M97" s="234" t="s">
        <v>19</v>
      </c>
      <c r="N97" s="235" t="s">
        <v>45</v>
      </c>
      <c r="O97" s="84"/>
      <c r="P97" s="236">
        <f>O97*H97</f>
        <v>0</v>
      </c>
      <c r="Q97" s="236">
        <v>0</v>
      </c>
      <c r="R97" s="236">
        <f>Q97*H97</f>
        <v>0</v>
      </c>
      <c r="S97" s="236">
        <v>0</v>
      </c>
      <c r="T97" s="237">
        <f>S97*H97</f>
        <v>0</v>
      </c>
      <c r="U97" s="38"/>
      <c r="V97" s="38"/>
      <c r="W97" s="38"/>
      <c r="X97" s="38"/>
      <c r="Y97" s="38"/>
      <c r="Z97" s="38"/>
      <c r="AA97" s="38"/>
      <c r="AB97" s="38"/>
      <c r="AC97" s="38"/>
      <c r="AD97" s="38"/>
      <c r="AE97" s="38"/>
      <c r="AR97" s="238" t="s">
        <v>104</v>
      </c>
      <c r="AT97" s="238" t="s">
        <v>207</v>
      </c>
      <c r="AU97" s="238" t="s">
        <v>83</v>
      </c>
      <c r="AY97" s="17" t="s">
        <v>204</v>
      </c>
      <c r="BE97" s="239">
        <f>IF(N97="základní",J97,0)</f>
        <v>0</v>
      </c>
      <c r="BF97" s="239">
        <f>IF(N97="snížená",J97,0)</f>
        <v>0</v>
      </c>
      <c r="BG97" s="239">
        <f>IF(N97="zákl. přenesená",J97,0)</f>
        <v>0</v>
      </c>
      <c r="BH97" s="239">
        <f>IF(N97="sníž. přenesená",J97,0)</f>
        <v>0</v>
      </c>
      <c r="BI97" s="239">
        <f>IF(N97="nulová",J97,0)</f>
        <v>0</v>
      </c>
      <c r="BJ97" s="17" t="s">
        <v>81</v>
      </c>
      <c r="BK97" s="239">
        <f>ROUND(I97*H97,2)</f>
        <v>0</v>
      </c>
      <c r="BL97" s="17" t="s">
        <v>104</v>
      </c>
      <c r="BM97" s="238" t="s">
        <v>2198</v>
      </c>
    </row>
    <row r="98" s="2" customFormat="1">
      <c r="A98" s="38"/>
      <c r="B98" s="39"/>
      <c r="C98" s="40"/>
      <c r="D98" s="240" t="s">
        <v>213</v>
      </c>
      <c r="E98" s="40"/>
      <c r="F98" s="241" t="s">
        <v>2199</v>
      </c>
      <c r="G98" s="40"/>
      <c r="H98" s="40"/>
      <c r="I98" s="147"/>
      <c r="J98" s="40"/>
      <c r="K98" s="40"/>
      <c r="L98" s="44"/>
      <c r="M98" s="242"/>
      <c r="N98" s="243"/>
      <c r="O98" s="84"/>
      <c r="P98" s="84"/>
      <c r="Q98" s="84"/>
      <c r="R98" s="84"/>
      <c r="S98" s="84"/>
      <c r="T98" s="85"/>
      <c r="U98" s="38"/>
      <c r="V98" s="38"/>
      <c r="W98" s="38"/>
      <c r="X98" s="38"/>
      <c r="Y98" s="38"/>
      <c r="Z98" s="38"/>
      <c r="AA98" s="38"/>
      <c r="AB98" s="38"/>
      <c r="AC98" s="38"/>
      <c r="AD98" s="38"/>
      <c r="AE98" s="38"/>
      <c r="AT98" s="17" t="s">
        <v>213</v>
      </c>
      <c r="AU98" s="17" t="s">
        <v>83</v>
      </c>
    </row>
    <row r="99" s="2" customFormat="1">
      <c r="A99" s="38"/>
      <c r="B99" s="39"/>
      <c r="C99" s="40"/>
      <c r="D99" s="240" t="s">
        <v>215</v>
      </c>
      <c r="E99" s="40"/>
      <c r="F99" s="244" t="s">
        <v>2200</v>
      </c>
      <c r="G99" s="40"/>
      <c r="H99" s="40"/>
      <c r="I99" s="147"/>
      <c r="J99" s="40"/>
      <c r="K99" s="40"/>
      <c r="L99" s="44"/>
      <c r="M99" s="242"/>
      <c r="N99" s="243"/>
      <c r="O99" s="84"/>
      <c r="P99" s="84"/>
      <c r="Q99" s="84"/>
      <c r="R99" s="84"/>
      <c r="S99" s="84"/>
      <c r="T99" s="85"/>
      <c r="U99" s="38"/>
      <c r="V99" s="38"/>
      <c r="W99" s="38"/>
      <c r="X99" s="38"/>
      <c r="Y99" s="38"/>
      <c r="Z99" s="38"/>
      <c r="AA99" s="38"/>
      <c r="AB99" s="38"/>
      <c r="AC99" s="38"/>
      <c r="AD99" s="38"/>
      <c r="AE99" s="38"/>
      <c r="AT99" s="17" t="s">
        <v>215</v>
      </c>
      <c r="AU99" s="17" t="s">
        <v>83</v>
      </c>
    </row>
    <row r="100" s="13" customFormat="1">
      <c r="A100" s="13"/>
      <c r="B100" s="245"/>
      <c r="C100" s="246"/>
      <c r="D100" s="240" t="s">
        <v>217</v>
      </c>
      <c r="E100" s="247" t="s">
        <v>19</v>
      </c>
      <c r="F100" s="248" t="s">
        <v>2201</v>
      </c>
      <c r="G100" s="246"/>
      <c r="H100" s="247" t="s">
        <v>19</v>
      </c>
      <c r="I100" s="249"/>
      <c r="J100" s="246"/>
      <c r="K100" s="246"/>
      <c r="L100" s="250"/>
      <c r="M100" s="251"/>
      <c r="N100" s="252"/>
      <c r="O100" s="252"/>
      <c r="P100" s="252"/>
      <c r="Q100" s="252"/>
      <c r="R100" s="252"/>
      <c r="S100" s="252"/>
      <c r="T100" s="253"/>
      <c r="U100" s="13"/>
      <c r="V100" s="13"/>
      <c r="W100" s="13"/>
      <c r="X100" s="13"/>
      <c r="Y100" s="13"/>
      <c r="Z100" s="13"/>
      <c r="AA100" s="13"/>
      <c r="AB100" s="13"/>
      <c r="AC100" s="13"/>
      <c r="AD100" s="13"/>
      <c r="AE100" s="13"/>
      <c r="AT100" s="254" t="s">
        <v>217</v>
      </c>
      <c r="AU100" s="254" t="s">
        <v>83</v>
      </c>
      <c r="AV100" s="13" t="s">
        <v>81</v>
      </c>
      <c r="AW100" s="13" t="s">
        <v>35</v>
      </c>
      <c r="AX100" s="13" t="s">
        <v>74</v>
      </c>
      <c r="AY100" s="254" t="s">
        <v>204</v>
      </c>
    </row>
    <row r="101" s="14" customFormat="1">
      <c r="A101" s="14"/>
      <c r="B101" s="255"/>
      <c r="C101" s="256"/>
      <c r="D101" s="240" t="s">
        <v>217</v>
      </c>
      <c r="E101" s="257" t="s">
        <v>19</v>
      </c>
      <c r="F101" s="258" t="s">
        <v>2202</v>
      </c>
      <c r="G101" s="256"/>
      <c r="H101" s="259">
        <v>14.4</v>
      </c>
      <c r="I101" s="260"/>
      <c r="J101" s="256"/>
      <c r="K101" s="256"/>
      <c r="L101" s="261"/>
      <c r="M101" s="262"/>
      <c r="N101" s="263"/>
      <c r="O101" s="263"/>
      <c r="P101" s="263"/>
      <c r="Q101" s="263"/>
      <c r="R101" s="263"/>
      <c r="S101" s="263"/>
      <c r="T101" s="264"/>
      <c r="U101" s="14"/>
      <c r="V101" s="14"/>
      <c r="W101" s="14"/>
      <c r="X101" s="14"/>
      <c r="Y101" s="14"/>
      <c r="Z101" s="14"/>
      <c r="AA101" s="14"/>
      <c r="AB101" s="14"/>
      <c r="AC101" s="14"/>
      <c r="AD101" s="14"/>
      <c r="AE101" s="14"/>
      <c r="AT101" s="265" t="s">
        <v>217</v>
      </c>
      <c r="AU101" s="265" t="s">
        <v>83</v>
      </c>
      <c r="AV101" s="14" t="s">
        <v>83</v>
      </c>
      <c r="AW101" s="14" t="s">
        <v>35</v>
      </c>
      <c r="AX101" s="14" t="s">
        <v>81</v>
      </c>
      <c r="AY101" s="265" t="s">
        <v>204</v>
      </c>
    </row>
    <row r="102" s="2" customFormat="1" ht="21.75" customHeight="1">
      <c r="A102" s="38"/>
      <c r="B102" s="39"/>
      <c r="C102" s="227" t="s">
        <v>83</v>
      </c>
      <c r="D102" s="227" t="s">
        <v>207</v>
      </c>
      <c r="E102" s="228" t="s">
        <v>2203</v>
      </c>
      <c r="F102" s="229" t="s">
        <v>2204</v>
      </c>
      <c r="G102" s="230" t="s">
        <v>261</v>
      </c>
      <c r="H102" s="231">
        <v>1.44</v>
      </c>
      <c r="I102" s="232"/>
      <c r="J102" s="233">
        <f>ROUND(I102*H102,2)</f>
        <v>0</v>
      </c>
      <c r="K102" s="229" t="s">
        <v>211</v>
      </c>
      <c r="L102" s="44"/>
      <c r="M102" s="234" t="s">
        <v>19</v>
      </c>
      <c r="N102" s="235" t="s">
        <v>45</v>
      </c>
      <c r="O102" s="84"/>
      <c r="P102" s="236">
        <f>O102*H102</f>
        <v>0</v>
      </c>
      <c r="Q102" s="236">
        <v>0</v>
      </c>
      <c r="R102" s="236">
        <f>Q102*H102</f>
        <v>0</v>
      </c>
      <c r="S102" s="236">
        <v>0</v>
      </c>
      <c r="T102" s="237">
        <f>S102*H102</f>
        <v>0</v>
      </c>
      <c r="U102" s="38"/>
      <c r="V102" s="38"/>
      <c r="W102" s="38"/>
      <c r="X102" s="38"/>
      <c r="Y102" s="38"/>
      <c r="Z102" s="38"/>
      <c r="AA102" s="38"/>
      <c r="AB102" s="38"/>
      <c r="AC102" s="38"/>
      <c r="AD102" s="38"/>
      <c r="AE102" s="38"/>
      <c r="AR102" s="238" t="s">
        <v>104</v>
      </c>
      <c r="AT102" s="238" t="s">
        <v>207</v>
      </c>
      <c r="AU102" s="238" t="s">
        <v>83</v>
      </c>
      <c r="AY102" s="17" t="s">
        <v>204</v>
      </c>
      <c r="BE102" s="239">
        <f>IF(N102="základní",J102,0)</f>
        <v>0</v>
      </c>
      <c r="BF102" s="239">
        <f>IF(N102="snížená",J102,0)</f>
        <v>0</v>
      </c>
      <c r="BG102" s="239">
        <f>IF(N102="zákl. přenesená",J102,0)</f>
        <v>0</v>
      </c>
      <c r="BH102" s="239">
        <f>IF(N102="sníž. přenesená",J102,0)</f>
        <v>0</v>
      </c>
      <c r="BI102" s="239">
        <f>IF(N102="nulová",J102,0)</f>
        <v>0</v>
      </c>
      <c r="BJ102" s="17" t="s">
        <v>81</v>
      </c>
      <c r="BK102" s="239">
        <f>ROUND(I102*H102,2)</f>
        <v>0</v>
      </c>
      <c r="BL102" s="17" t="s">
        <v>104</v>
      </c>
      <c r="BM102" s="238" t="s">
        <v>2205</v>
      </c>
    </row>
    <row r="103" s="2" customFormat="1">
      <c r="A103" s="38"/>
      <c r="B103" s="39"/>
      <c r="C103" s="40"/>
      <c r="D103" s="240" t="s">
        <v>213</v>
      </c>
      <c r="E103" s="40"/>
      <c r="F103" s="241" t="s">
        <v>2206</v>
      </c>
      <c r="G103" s="40"/>
      <c r="H103" s="40"/>
      <c r="I103" s="147"/>
      <c r="J103" s="40"/>
      <c r="K103" s="40"/>
      <c r="L103" s="44"/>
      <c r="M103" s="242"/>
      <c r="N103" s="243"/>
      <c r="O103" s="84"/>
      <c r="P103" s="84"/>
      <c r="Q103" s="84"/>
      <c r="R103" s="84"/>
      <c r="S103" s="84"/>
      <c r="T103" s="85"/>
      <c r="U103" s="38"/>
      <c r="V103" s="38"/>
      <c r="W103" s="38"/>
      <c r="X103" s="38"/>
      <c r="Y103" s="38"/>
      <c r="Z103" s="38"/>
      <c r="AA103" s="38"/>
      <c r="AB103" s="38"/>
      <c r="AC103" s="38"/>
      <c r="AD103" s="38"/>
      <c r="AE103" s="38"/>
      <c r="AT103" s="17" t="s">
        <v>213</v>
      </c>
      <c r="AU103" s="17" t="s">
        <v>83</v>
      </c>
    </row>
    <row r="104" s="2" customFormat="1">
      <c r="A104" s="38"/>
      <c r="B104" s="39"/>
      <c r="C104" s="40"/>
      <c r="D104" s="240" t="s">
        <v>215</v>
      </c>
      <c r="E104" s="40"/>
      <c r="F104" s="244" t="s">
        <v>2207</v>
      </c>
      <c r="G104" s="40"/>
      <c r="H104" s="40"/>
      <c r="I104" s="147"/>
      <c r="J104" s="40"/>
      <c r="K104" s="40"/>
      <c r="L104" s="44"/>
      <c r="M104" s="242"/>
      <c r="N104" s="243"/>
      <c r="O104" s="84"/>
      <c r="P104" s="84"/>
      <c r="Q104" s="84"/>
      <c r="R104" s="84"/>
      <c r="S104" s="84"/>
      <c r="T104" s="85"/>
      <c r="U104" s="38"/>
      <c r="V104" s="38"/>
      <c r="W104" s="38"/>
      <c r="X104" s="38"/>
      <c r="Y104" s="38"/>
      <c r="Z104" s="38"/>
      <c r="AA104" s="38"/>
      <c r="AB104" s="38"/>
      <c r="AC104" s="38"/>
      <c r="AD104" s="38"/>
      <c r="AE104" s="38"/>
      <c r="AT104" s="17" t="s">
        <v>215</v>
      </c>
      <c r="AU104" s="17" t="s">
        <v>83</v>
      </c>
    </row>
    <row r="105" s="14" customFormat="1">
      <c r="A105" s="14"/>
      <c r="B105" s="255"/>
      <c r="C105" s="256"/>
      <c r="D105" s="240" t="s">
        <v>217</v>
      </c>
      <c r="E105" s="257" t="s">
        <v>19</v>
      </c>
      <c r="F105" s="258" t="s">
        <v>2208</v>
      </c>
      <c r="G105" s="256"/>
      <c r="H105" s="259">
        <v>1.44</v>
      </c>
      <c r="I105" s="260"/>
      <c r="J105" s="256"/>
      <c r="K105" s="256"/>
      <c r="L105" s="261"/>
      <c r="M105" s="262"/>
      <c r="N105" s="263"/>
      <c r="O105" s="263"/>
      <c r="P105" s="263"/>
      <c r="Q105" s="263"/>
      <c r="R105" s="263"/>
      <c r="S105" s="263"/>
      <c r="T105" s="264"/>
      <c r="U105" s="14"/>
      <c r="V105" s="14"/>
      <c r="W105" s="14"/>
      <c r="X105" s="14"/>
      <c r="Y105" s="14"/>
      <c r="Z105" s="14"/>
      <c r="AA105" s="14"/>
      <c r="AB105" s="14"/>
      <c r="AC105" s="14"/>
      <c r="AD105" s="14"/>
      <c r="AE105" s="14"/>
      <c r="AT105" s="265" t="s">
        <v>217</v>
      </c>
      <c r="AU105" s="265" t="s">
        <v>83</v>
      </c>
      <c r="AV105" s="14" t="s">
        <v>83</v>
      </c>
      <c r="AW105" s="14" t="s">
        <v>35</v>
      </c>
      <c r="AX105" s="14" t="s">
        <v>81</v>
      </c>
      <c r="AY105" s="265" t="s">
        <v>204</v>
      </c>
    </row>
    <row r="106" s="2" customFormat="1" ht="21.75" customHeight="1">
      <c r="A106" s="38"/>
      <c r="B106" s="39"/>
      <c r="C106" s="277" t="s">
        <v>94</v>
      </c>
      <c r="D106" s="277" t="s">
        <v>270</v>
      </c>
      <c r="E106" s="278" t="s">
        <v>2209</v>
      </c>
      <c r="F106" s="279" t="s">
        <v>2210</v>
      </c>
      <c r="G106" s="280" t="s">
        <v>250</v>
      </c>
      <c r="H106" s="281">
        <v>2.3039999999999998</v>
      </c>
      <c r="I106" s="282"/>
      <c r="J106" s="283">
        <f>ROUND(I106*H106,2)</f>
        <v>0</v>
      </c>
      <c r="K106" s="279" t="s">
        <v>211</v>
      </c>
      <c r="L106" s="284"/>
      <c r="M106" s="285" t="s">
        <v>19</v>
      </c>
      <c r="N106" s="286" t="s">
        <v>45</v>
      </c>
      <c r="O106" s="84"/>
      <c r="P106" s="236">
        <f>O106*H106</f>
        <v>0</v>
      </c>
      <c r="Q106" s="236">
        <v>1</v>
      </c>
      <c r="R106" s="236">
        <f>Q106*H106</f>
        <v>2.3039999999999998</v>
      </c>
      <c r="S106" s="236">
        <v>0</v>
      </c>
      <c r="T106" s="237">
        <f>S106*H106</f>
        <v>0</v>
      </c>
      <c r="U106" s="38"/>
      <c r="V106" s="38"/>
      <c r="W106" s="38"/>
      <c r="X106" s="38"/>
      <c r="Y106" s="38"/>
      <c r="Z106" s="38"/>
      <c r="AA106" s="38"/>
      <c r="AB106" s="38"/>
      <c r="AC106" s="38"/>
      <c r="AD106" s="38"/>
      <c r="AE106" s="38"/>
      <c r="AR106" s="238" t="s">
        <v>252</v>
      </c>
      <c r="AT106" s="238" t="s">
        <v>270</v>
      </c>
      <c r="AU106" s="238" t="s">
        <v>83</v>
      </c>
      <c r="AY106" s="17" t="s">
        <v>204</v>
      </c>
      <c r="BE106" s="239">
        <f>IF(N106="základní",J106,0)</f>
        <v>0</v>
      </c>
      <c r="BF106" s="239">
        <f>IF(N106="snížená",J106,0)</f>
        <v>0</v>
      </c>
      <c r="BG106" s="239">
        <f>IF(N106="zákl. přenesená",J106,0)</f>
        <v>0</v>
      </c>
      <c r="BH106" s="239">
        <f>IF(N106="sníž. přenesená",J106,0)</f>
        <v>0</v>
      </c>
      <c r="BI106" s="239">
        <f>IF(N106="nulová",J106,0)</f>
        <v>0</v>
      </c>
      <c r="BJ106" s="17" t="s">
        <v>81</v>
      </c>
      <c r="BK106" s="239">
        <f>ROUND(I106*H106,2)</f>
        <v>0</v>
      </c>
      <c r="BL106" s="17" t="s">
        <v>104</v>
      </c>
      <c r="BM106" s="238" t="s">
        <v>2211</v>
      </c>
    </row>
    <row r="107" s="2" customFormat="1">
      <c r="A107" s="38"/>
      <c r="B107" s="39"/>
      <c r="C107" s="40"/>
      <c r="D107" s="240" t="s">
        <v>213</v>
      </c>
      <c r="E107" s="40"/>
      <c r="F107" s="241" t="s">
        <v>2210</v>
      </c>
      <c r="G107" s="40"/>
      <c r="H107" s="40"/>
      <c r="I107" s="147"/>
      <c r="J107" s="40"/>
      <c r="K107" s="40"/>
      <c r="L107" s="44"/>
      <c r="M107" s="242"/>
      <c r="N107" s="243"/>
      <c r="O107" s="84"/>
      <c r="P107" s="84"/>
      <c r="Q107" s="84"/>
      <c r="R107" s="84"/>
      <c r="S107" s="84"/>
      <c r="T107" s="85"/>
      <c r="U107" s="38"/>
      <c r="V107" s="38"/>
      <c r="W107" s="38"/>
      <c r="X107" s="38"/>
      <c r="Y107" s="38"/>
      <c r="Z107" s="38"/>
      <c r="AA107" s="38"/>
      <c r="AB107" s="38"/>
      <c r="AC107" s="38"/>
      <c r="AD107" s="38"/>
      <c r="AE107" s="38"/>
      <c r="AT107" s="17" t="s">
        <v>213</v>
      </c>
      <c r="AU107" s="17" t="s">
        <v>83</v>
      </c>
    </row>
    <row r="108" s="14" customFormat="1">
      <c r="A108" s="14"/>
      <c r="B108" s="255"/>
      <c r="C108" s="256"/>
      <c r="D108" s="240" t="s">
        <v>217</v>
      </c>
      <c r="E108" s="257" t="s">
        <v>19</v>
      </c>
      <c r="F108" s="258" t="s">
        <v>2212</v>
      </c>
      <c r="G108" s="256"/>
      <c r="H108" s="259">
        <v>2.3039999999999998</v>
      </c>
      <c r="I108" s="260"/>
      <c r="J108" s="256"/>
      <c r="K108" s="256"/>
      <c r="L108" s="261"/>
      <c r="M108" s="262"/>
      <c r="N108" s="263"/>
      <c r="O108" s="263"/>
      <c r="P108" s="263"/>
      <c r="Q108" s="263"/>
      <c r="R108" s="263"/>
      <c r="S108" s="263"/>
      <c r="T108" s="264"/>
      <c r="U108" s="14"/>
      <c r="V108" s="14"/>
      <c r="W108" s="14"/>
      <c r="X108" s="14"/>
      <c r="Y108" s="14"/>
      <c r="Z108" s="14"/>
      <c r="AA108" s="14"/>
      <c r="AB108" s="14"/>
      <c r="AC108" s="14"/>
      <c r="AD108" s="14"/>
      <c r="AE108" s="14"/>
      <c r="AT108" s="265" t="s">
        <v>217</v>
      </c>
      <c r="AU108" s="265" t="s">
        <v>83</v>
      </c>
      <c r="AV108" s="14" t="s">
        <v>83</v>
      </c>
      <c r="AW108" s="14" t="s">
        <v>35</v>
      </c>
      <c r="AX108" s="14" t="s">
        <v>81</v>
      </c>
      <c r="AY108" s="265" t="s">
        <v>204</v>
      </c>
    </row>
    <row r="109" s="2" customFormat="1" ht="21.75" customHeight="1">
      <c r="A109" s="38"/>
      <c r="B109" s="39"/>
      <c r="C109" s="227" t="s">
        <v>104</v>
      </c>
      <c r="D109" s="227" t="s">
        <v>207</v>
      </c>
      <c r="E109" s="228" t="s">
        <v>1644</v>
      </c>
      <c r="F109" s="229" t="s">
        <v>1645</v>
      </c>
      <c r="G109" s="230" t="s">
        <v>261</v>
      </c>
      <c r="H109" s="231">
        <v>47.520000000000003</v>
      </c>
      <c r="I109" s="232"/>
      <c r="J109" s="233">
        <f>ROUND(I109*H109,2)</f>
        <v>0</v>
      </c>
      <c r="K109" s="229" t="s">
        <v>211</v>
      </c>
      <c r="L109" s="44"/>
      <c r="M109" s="234" t="s">
        <v>19</v>
      </c>
      <c r="N109" s="235" t="s">
        <v>45</v>
      </c>
      <c r="O109" s="84"/>
      <c r="P109" s="236">
        <f>O109*H109</f>
        <v>0</v>
      </c>
      <c r="Q109" s="236">
        <v>0</v>
      </c>
      <c r="R109" s="236">
        <f>Q109*H109</f>
        <v>0</v>
      </c>
      <c r="S109" s="236">
        <v>0</v>
      </c>
      <c r="T109" s="237">
        <f>S109*H109</f>
        <v>0</v>
      </c>
      <c r="U109" s="38"/>
      <c r="V109" s="38"/>
      <c r="W109" s="38"/>
      <c r="X109" s="38"/>
      <c r="Y109" s="38"/>
      <c r="Z109" s="38"/>
      <c r="AA109" s="38"/>
      <c r="AB109" s="38"/>
      <c r="AC109" s="38"/>
      <c r="AD109" s="38"/>
      <c r="AE109" s="38"/>
      <c r="AR109" s="238" t="s">
        <v>104</v>
      </c>
      <c r="AT109" s="238" t="s">
        <v>207</v>
      </c>
      <c r="AU109" s="238" t="s">
        <v>83</v>
      </c>
      <c r="AY109" s="17" t="s">
        <v>204</v>
      </c>
      <c r="BE109" s="239">
        <f>IF(N109="základní",J109,0)</f>
        <v>0</v>
      </c>
      <c r="BF109" s="239">
        <f>IF(N109="snížená",J109,0)</f>
        <v>0</v>
      </c>
      <c r="BG109" s="239">
        <f>IF(N109="zákl. přenesená",J109,0)</f>
        <v>0</v>
      </c>
      <c r="BH109" s="239">
        <f>IF(N109="sníž. přenesená",J109,0)</f>
        <v>0</v>
      </c>
      <c r="BI109" s="239">
        <f>IF(N109="nulová",J109,0)</f>
        <v>0</v>
      </c>
      <c r="BJ109" s="17" t="s">
        <v>81</v>
      </c>
      <c r="BK109" s="239">
        <f>ROUND(I109*H109,2)</f>
        <v>0</v>
      </c>
      <c r="BL109" s="17" t="s">
        <v>104</v>
      </c>
      <c r="BM109" s="238" t="s">
        <v>2213</v>
      </c>
    </row>
    <row r="110" s="2" customFormat="1">
      <c r="A110" s="38"/>
      <c r="B110" s="39"/>
      <c r="C110" s="40"/>
      <c r="D110" s="240" t="s">
        <v>213</v>
      </c>
      <c r="E110" s="40"/>
      <c r="F110" s="241" t="s">
        <v>1647</v>
      </c>
      <c r="G110" s="40"/>
      <c r="H110" s="40"/>
      <c r="I110" s="147"/>
      <c r="J110" s="40"/>
      <c r="K110" s="40"/>
      <c r="L110" s="44"/>
      <c r="M110" s="242"/>
      <c r="N110" s="243"/>
      <c r="O110" s="84"/>
      <c r="P110" s="84"/>
      <c r="Q110" s="84"/>
      <c r="R110" s="84"/>
      <c r="S110" s="84"/>
      <c r="T110" s="85"/>
      <c r="U110" s="38"/>
      <c r="V110" s="38"/>
      <c r="W110" s="38"/>
      <c r="X110" s="38"/>
      <c r="Y110" s="38"/>
      <c r="Z110" s="38"/>
      <c r="AA110" s="38"/>
      <c r="AB110" s="38"/>
      <c r="AC110" s="38"/>
      <c r="AD110" s="38"/>
      <c r="AE110" s="38"/>
      <c r="AT110" s="17" t="s">
        <v>213</v>
      </c>
      <c r="AU110" s="17" t="s">
        <v>83</v>
      </c>
    </row>
    <row r="111" s="2" customFormat="1">
      <c r="A111" s="38"/>
      <c r="B111" s="39"/>
      <c r="C111" s="40"/>
      <c r="D111" s="240" t="s">
        <v>215</v>
      </c>
      <c r="E111" s="40"/>
      <c r="F111" s="244" t="s">
        <v>1648</v>
      </c>
      <c r="G111" s="40"/>
      <c r="H111" s="40"/>
      <c r="I111" s="147"/>
      <c r="J111" s="40"/>
      <c r="K111" s="40"/>
      <c r="L111" s="44"/>
      <c r="M111" s="242"/>
      <c r="N111" s="243"/>
      <c r="O111" s="84"/>
      <c r="P111" s="84"/>
      <c r="Q111" s="84"/>
      <c r="R111" s="84"/>
      <c r="S111" s="84"/>
      <c r="T111" s="85"/>
      <c r="U111" s="38"/>
      <c r="V111" s="38"/>
      <c r="W111" s="38"/>
      <c r="X111" s="38"/>
      <c r="Y111" s="38"/>
      <c r="Z111" s="38"/>
      <c r="AA111" s="38"/>
      <c r="AB111" s="38"/>
      <c r="AC111" s="38"/>
      <c r="AD111" s="38"/>
      <c r="AE111" s="38"/>
      <c r="AT111" s="17" t="s">
        <v>215</v>
      </c>
      <c r="AU111" s="17" t="s">
        <v>83</v>
      </c>
    </row>
    <row r="112" s="13" customFormat="1">
      <c r="A112" s="13"/>
      <c r="B112" s="245"/>
      <c r="C112" s="246"/>
      <c r="D112" s="240" t="s">
        <v>217</v>
      </c>
      <c r="E112" s="247" t="s">
        <v>19</v>
      </c>
      <c r="F112" s="248" t="s">
        <v>2214</v>
      </c>
      <c r="G112" s="246"/>
      <c r="H112" s="247" t="s">
        <v>19</v>
      </c>
      <c r="I112" s="249"/>
      <c r="J112" s="246"/>
      <c r="K112" s="246"/>
      <c r="L112" s="250"/>
      <c r="M112" s="251"/>
      <c r="N112" s="252"/>
      <c r="O112" s="252"/>
      <c r="P112" s="252"/>
      <c r="Q112" s="252"/>
      <c r="R112" s="252"/>
      <c r="S112" s="252"/>
      <c r="T112" s="253"/>
      <c r="U112" s="13"/>
      <c r="V112" s="13"/>
      <c r="W112" s="13"/>
      <c r="X112" s="13"/>
      <c r="Y112" s="13"/>
      <c r="Z112" s="13"/>
      <c r="AA112" s="13"/>
      <c r="AB112" s="13"/>
      <c r="AC112" s="13"/>
      <c r="AD112" s="13"/>
      <c r="AE112" s="13"/>
      <c r="AT112" s="254" t="s">
        <v>217</v>
      </c>
      <c r="AU112" s="254" t="s">
        <v>83</v>
      </c>
      <c r="AV112" s="13" t="s">
        <v>81</v>
      </c>
      <c r="AW112" s="13" t="s">
        <v>35</v>
      </c>
      <c r="AX112" s="13" t="s">
        <v>74</v>
      </c>
      <c r="AY112" s="254" t="s">
        <v>204</v>
      </c>
    </row>
    <row r="113" s="14" customFormat="1">
      <c r="A113" s="14"/>
      <c r="B113" s="255"/>
      <c r="C113" s="256"/>
      <c r="D113" s="240" t="s">
        <v>217</v>
      </c>
      <c r="E113" s="257" t="s">
        <v>19</v>
      </c>
      <c r="F113" s="258" t="s">
        <v>2215</v>
      </c>
      <c r="G113" s="256"/>
      <c r="H113" s="259">
        <v>47.520000000000003</v>
      </c>
      <c r="I113" s="260"/>
      <c r="J113" s="256"/>
      <c r="K113" s="256"/>
      <c r="L113" s="261"/>
      <c r="M113" s="262"/>
      <c r="N113" s="263"/>
      <c r="O113" s="263"/>
      <c r="P113" s="263"/>
      <c r="Q113" s="263"/>
      <c r="R113" s="263"/>
      <c r="S113" s="263"/>
      <c r="T113" s="264"/>
      <c r="U113" s="14"/>
      <c r="V113" s="14"/>
      <c r="W113" s="14"/>
      <c r="X113" s="14"/>
      <c r="Y113" s="14"/>
      <c r="Z113" s="14"/>
      <c r="AA113" s="14"/>
      <c r="AB113" s="14"/>
      <c r="AC113" s="14"/>
      <c r="AD113" s="14"/>
      <c r="AE113" s="14"/>
      <c r="AT113" s="265" t="s">
        <v>217</v>
      </c>
      <c r="AU113" s="265" t="s">
        <v>83</v>
      </c>
      <c r="AV113" s="14" t="s">
        <v>83</v>
      </c>
      <c r="AW113" s="14" t="s">
        <v>35</v>
      </c>
      <c r="AX113" s="14" t="s">
        <v>81</v>
      </c>
      <c r="AY113" s="265" t="s">
        <v>204</v>
      </c>
    </row>
    <row r="114" s="2" customFormat="1" ht="21.75" customHeight="1">
      <c r="A114" s="38"/>
      <c r="B114" s="39"/>
      <c r="C114" s="227" t="s">
        <v>205</v>
      </c>
      <c r="D114" s="227" t="s">
        <v>207</v>
      </c>
      <c r="E114" s="228" t="s">
        <v>1651</v>
      </c>
      <c r="F114" s="229" t="s">
        <v>1652</v>
      </c>
      <c r="G114" s="230" t="s">
        <v>261</v>
      </c>
      <c r="H114" s="231">
        <v>43.560000000000002</v>
      </c>
      <c r="I114" s="232"/>
      <c r="J114" s="233">
        <f>ROUND(I114*H114,2)</f>
        <v>0</v>
      </c>
      <c r="K114" s="229" t="s">
        <v>211</v>
      </c>
      <c r="L114" s="44"/>
      <c r="M114" s="234" t="s">
        <v>19</v>
      </c>
      <c r="N114" s="235" t="s">
        <v>45</v>
      </c>
      <c r="O114" s="84"/>
      <c r="P114" s="236">
        <f>O114*H114</f>
        <v>0</v>
      </c>
      <c r="Q114" s="236">
        <v>0</v>
      </c>
      <c r="R114" s="236">
        <f>Q114*H114</f>
        <v>0</v>
      </c>
      <c r="S114" s="236">
        <v>0</v>
      </c>
      <c r="T114" s="237">
        <f>S114*H114</f>
        <v>0</v>
      </c>
      <c r="U114" s="38"/>
      <c r="V114" s="38"/>
      <c r="W114" s="38"/>
      <c r="X114" s="38"/>
      <c r="Y114" s="38"/>
      <c r="Z114" s="38"/>
      <c r="AA114" s="38"/>
      <c r="AB114" s="38"/>
      <c r="AC114" s="38"/>
      <c r="AD114" s="38"/>
      <c r="AE114" s="38"/>
      <c r="AR114" s="238" t="s">
        <v>104</v>
      </c>
      <c r="AT114" s="238" t="s">
        <v>207</v>
      </c>
      <c r="AU114" s="238" t="s">
        <v>83</v>
      </c>
      <c r="AY114" s="17" t="s">
        <v>204</v>
      </c>
      <c r="BE114" s="239">
        <f>IF(N114="základní",J114,0)</f>
        <v>0</v>
      </c>
      <c r="BF114" s="239">
        <f>IF(N114="snížená",J114,0)</f>
        <v>0</v>
      </c>
      <c r="BG114" s="239">
        <f>IF(N114="zákl. přenesená",J114,0)</f>
        <v>0</v>
      </c>
      <c r="BH114" s="239">
        <f>IF(N114="sníž. přenesená",J114,0)</f>
        <v>0</v>
      </c>
      <c r="BI114" s="239">
        <f>IF(N114="nulová",J114,0)</f>
        <v>0</v>
      </c>
      <c r="BJ114" s="17" t="s">
        <v>81</v>
      </c>
      <c r="BK114" s="239">
        <f>ROUND(I114*H114,2)</f>
        <v>0</v>
      </c>
      <c r="BL114" s="17" t="s">
        <v>104</v>
      </c>
      <c r="BM114" s="238" t="s">
        <v>2216</v>
      </c>
    </row>
    <row r="115" s="2" customFormat="1">
      <c r="A115" s="38"/>
      <c r="B115" s="39"/>
      <c r="C115" s="40"/>
      <c r="D115" s="240" t="s">
        <v>213</v>
      </c>
      <c r="E115" s="40"/>
      <c r="F115" s="241" t="s">
        <v>1654</v>
      </c>
      <c r="G115" s="40"/>
      <c r="H115" s="40"/>
      <c r="I115" s="147"/>
      <c r="J115" s="40"/>
      <c r="K115" s="40"/>
      <c r="L115" s="44"/>
      <c r="M115" s="242"/>
      <c r="N115" s="243"/>
      <c r="O115" s="84"/>
      <c r="P115" s="84"/>
      <c r="Q115" s="84"/>
      <c r="R115" s="84"/>
      <c r="S115" s="84"/>
      <c r="T115" s="85"/>
      <c r="U115" s="38"/>
      <c r="V115" s="38"/>
      <c r="W115" s="38"/>
      <c r="X115" s="38"/>
      <c r="Y115" s="38"/>
      <c r="Z115" s="38"/>
      <c r="AA115" s="38"/>
      <c r="AB115" s="38"/>
      <c r="AC115" s="38"/>
      <c r="AD115" s="38"/>
      <c r="AE115" s="38"/>
      <c r="AT115" s="17" t="s">
        <v>213</v>
      </c>
      <c r="AU115" s="17" t="s">
        <v>83</v>
      </c>
    </row>
    <row r="116" s="2" customFormat="1">
      <c r="A116" s="38"/>
      <c r="B116" s="39"/>
      <c r="C116" s="40"/>
      <c r="D116" s="240" t="s">
        <v>215</v>
      </c>
      <c r="E116" s="40"/>
      <c r="F116" s="244" t="s">
        <v>1655</v>
      </c>
      <c r="G116" s="40"/>
      <c r="H116" s="40"/>
      <c r="I116" s="147"/>
      <c r="J116" s="40"/>
      <c r="K116" s="40"/>
      <c r="L116" s="44"/>
      <c r="M116" s="242"/>
      <c r="N116" s="243"/>
      <c r="O116" s="84"/>
      <c r="P116" s="84"/>
      <c r="Q116" s="84"/>
      <c r="R116" s="84"/>
      <c r="S116" s="84"/>
      <c r="T116" s="85"/>
      <c r="U116" s="38"/>
      <c r="V116" s="38"/>
      <c r="W116" s="38"/>
      <c r="X116" s="38"/>
      <c r="Y116" s="38"/>
      <c r="Z116" s="38"/>
      <c r="AA116" s="38"/>
      <c r="AB116" s="38"/>
      <c r="AC116" s="38"/>
      <c r="AD116" s="38"/>
      <c r="AE116" s="38"/>
      <c r="AT116" s="17" t="s">
        <v>215</v>
      </c>
      <c r="AU116" s="17" t="s">
        <v>83</v>
      </c>
    </row>
    <row r="117" s="2" customFormat="1">
      <c r="A117" s="38"/>
      <c r="B117" s="39"/>
      <c r="C117" s="40"/>
      <c r="D117" s="240" t="s">
        <v>240</v>
      </c>
      <c r="E117" s="40"/>
      <c r="F117" s="244" t="s">
        <v>1656</v>
      </c>
      <c r="G117" s="40"/>
      <c r="H117" s="40"/>
      <c r="I117" s="147"/>
      <c r="J117" s="40"/>
      <c r="K117" s="40"/>
      <c r="L117" s="44"/>
      <c r="M117" s="242"/>
      <c r="N117" s="243"/>
      <c r="O117" s="84"/>
      <c r="P117" s="84"/>
      <c r="Q117" s="84"/>
      <c r="R117" s="84"/>
      <c r="S117" s="84"/>
      <c r="T117" s="85"/>
      <c r="U117" s="38"/>
      <c r="V117" s="38"/>
      <c r="W117" s="38"/>
      <c r="X117" s="38"/>
      <c r="Y117" s="38"/>
      <c r="Z117" s="38"/>
      <c r="AA117" s="38"/>
      <c r="AB117" s="38"/>
      <c r="AC117" s="38"/>
      <c r="AD117" s="38"/>
      <c r="AE117" s="38"/>
      <c r="AT117" s="17" t="s">
        <v>240</v>
      </c>
      <c r="AU117" s="17" t="s">
        <v>83</v>
      </c>
    </row>
    <row r="118" s="13" customFormat="1">
      <c r="A118" s="13"/>
      <c r="B118" s="245"/>
      <c r="C118" s="246"/>
      <c r="D118" s="240" t="s">
        <v>217</v>
      </c>
      <c r="E118" s="247" t="s">
        <v>19</v>
      </c>
      <c r="F118" s="248" t="s">
        <v>2201</v>
      </c>
      <c r="G118" s="246"/>
      <c r="H118" s="247" t="s">
        <v>19</v>
      </c>
      <c r="I118" s="249"/>
      <c r="J118" s="246"/>
      <c r="K118" s="246"/>
      <c r="L118" s="250"/>
      <c r="M118" s="251"/>
      <c r="N118" s="252"/>
      <c r="O118" s="252"/>
      <c r="P118" s="252"/>
      <c r="Q118" s="252"/>
      <c r="R118" s="252"/>
      <c r="S118" s="252"/>
      <c r="T118" s="253"/>
      <c r="U118" s="13"/>
      <c r="V118" s="13"/>
      <c r="W118" s="13"/>
      <c r="X118" s="13"/>
      <c r="Y118" s="13"/>
      <c r="Z118" s="13"/>
      <c r="AA118" s="13"/>
      <c r="AB118" s="13"/>
      <c r="AC118" s="13"/>
      <c r="AD118" s="13"/>
      <c r="AE118" s="13"/>
      <c r="AT118" s="254" t="s">
        <v>217</v>
      </c>
      <c r="AU118" s="254" t="s">
        <v>83</v>
      </c>
      <c r="AV118" s="13" t="s">
        <v>81</v>
      </c>
      <c r="AW118" s="13" t="s">
        <v>35</v>
      </c>
      <c r="AX118" s="13" t="s">
        <v>74</v>
      </c>
      <c r="AY118" s="254" t="s">
        <v>204</v>
      </c>
    </row>
    <row r="119" s="14" customFormat="1">
      <c r="A119" s="14"/>
      <c r="B119" s="255"/>
      <c r="C119" s="256"/>
      <c r="D119" s="240" t="s">
        <v>217</v>
      </c>
      <c r="E119" s="257" t="s">
        <v>19</v>
      </c>
      <c r="F119" s="258" t="s">
        <v>2217</v>
      </c>
      <c r="G119" s="256"/>
      <c r="H119" s="259">
        <v>43.560000000000002</v>
      </c>
      <c r="I119" s="260"/>
      <c r="J119" s="256"/>
      <c r="K119" s="256"/>
      <c r="L119" s="261"/>
      <c r="M119" s="262"/>
      <c r="N119" s="263"/>
      <c r="O119" s="263"/>
      <c r="P119" s="263"/>
      <c r="Q119" s="263"/>
      <c r="R119" s="263"/>
      <c r="S119" s="263"/>
      <c r="T119" s="264"/>
      <c r="U119" s="14"/>
      <c r="V119" s="14"/>
      <c r="W119" s="14"/>
      <c r="X119" s="14"/>
      <c r="Y119" s="14"/>
      <c r="Z119" s="14"/>
      <c r="AA119" s="14"/>
      <c r="AB119" s="14"/>
      <c r="AC119" s="14"/>
      <c r="AD119" s="14"/>
      <c r="AE119" s="14"/>
      <c r="AT119" s="265" t="s">
        <v>217</v>
      </c>
      <c r="AU119" s="265" t="s">
        <v>83</v>
      </c>
      <c r="AV119" s="14" t="s">
        <v>83</v>
      </c>
      <c r="AW119" s="14" t="s">
        <v>35</v>
      </c>
      <c r="AX119" s="14" t="s">
        <v>81</v>
      </c>
      <c r="AY119" s="265" t="s">
        <v>204</v>
      </c>
    </row>
    <row r="120" s="2" customFormat="1" ht="21.75" customHeight="1">
      <c r="A120" s="38"/>
      <c r="B120" s="39"/>
      <c r="C120" s="277" t="s">
        <v>242</v>
      </c>
      <c r="D120" s="277" t="s">
        <v>270</v>
      </c>
      <c r="E120" s="278" t="s">
        <v>1658</v>
      </c>
      <c r="F120" s="279" t="s">
        <v>1659</v>
      </c>
      <c r="G120" s="280" t="s">
        <v>250</v>
      </c>
      <c r="H120" s="281">
        <v>74.052000000000007</v>
      </c>
      <c r="I120" s="282"/>
      <c r="J120" s="283">
        <f>ROUND(I120*H120,2)</f>
        <v>0</v>
      </c>
      <c r="K120" s="279" t="s">
        <v>211</v>
      </c>
      <c r="L120" s="284"/>
      <c r="M120" s="285" t="s">
        <v>19</v>
      </c>
      <c r="N120" s="286" t="s">
        <v>45</v>
      </c>
      <c r="O120" s="84"/>
      <c r="P120" s="236">
        <f>O120*H120</f>
        <v>0</v>
      </c>
      <c r="Q120" s="236">
        <v>1</v>
      </c>
      <c r="R120" s="236">
        <f>Q120*H120</f>
        <v>74.052000000000007</v>
      </c>
      <c r="S120" s="236">
        <v>0</v>
      </c>
      <c r="T120" s="237">
        <f>S120*H120</f>
        <v>0</v>
      </c>
      <c r="U120" s="38"/>
      <c r="V120" s="38"/>
      <c r="W120" s="38"/>
      <c r="X120" s="38"/>
      <c r="Y120" s="38"/>
      <c r="Z120" s="38"/>
      <c r="AA120" s="38"/>
      <c r="AB120" s="38"/>
      <c r="AC120" s="38"/>
      <c r="AD120" s="38"/>
      <c r="AE120" s="38"/>
      <c r="AR120" s="238" t="s">
        <v>252</v>
      </c>
      <c r="AT120" s="238" t="s">
        <v>270</v>
      </c>
      <c r="AU120" s="238" t="s">
        <v>83</v>
      </c>
      <c r="AY120" s="17" t="s">
        <v>204</v>
      </c>
      <c r="BE120" s="239">
        <f>IF(N120="základní",J120,0)</f>
        <v>0</v>
      </c>
      <c r="BF120" s="239">
        <f>IF(N120="snížená",J120,0)</f>
        <v>0</v>
      </c>
      <c r="BG120" s="239">
        <f>IF(N120="zákl. přenesená",J120,0)</f>
        <v>0</v>
      </c>
      <c r="BH120" s="239">
        <f>IF(N120="sníž. přenesená",J120,0)</f>
        <v>0</v>
      </c>
      <c r="BI120" s="239">
        <f>IF(N120="nulová",J120,0)</f>
        <v>0</v>
      </c>
      <c r="BJ120" s="17" t="s">
        <v>81</v>
      </c>
      <c r="BK120" s="239">
        <f>ROUND(I120*H120,2)</f>
        <v>0</v>
      </c>
      <c r="BL120" s="17" t="s">
        <v>104</v>
      </c>
      <c r="BM120" s="238" t="s">
        <v>2218</v>
      </c>
    </row>
    <row r="121" s="2" customFormat="1">
      <c r="A121" s="38"/>
      <c r="B121" s="39"/>
      <c r="C121" s="40"/>
      <c r="D121" s="240" t="s">
        <v>213</v>
      </c>
      <c r="E121" s="40"/>
      <c r="F121" s="241" t="s">
        <v>1659</v>
      </c>
      <c r="G121" s="40"/>
      <c r="H121" s="40"/>
      <c r="I121" s="147"/>
      <c r="J121" s="40"/>
      <c r="K121" s="40"/>
      <c r="L121" s="44"/>
      <c r="M121" s="242"/>
      <c r="N121" s="243"/>
      <c r="O121" s="84"/>
      <c r="P121" s="84"/>
      <c r="Q121" s="84"/>
      <c r="R121" s="84"/>
      <c r="S121" s="84"/>
      <c r="T121" s="85"/>
      <c r="U121" s="38"/>
      <c r="V121" s="38"/>
      <c r="W121" s="38"/>
      <c r="X121" s="38"/>
      <c r="Y121" s="38"/>
      <c r="Z121" s="38"/>
      <c r="AA121" s="38"/>
      <c r="AB121" s="38"/>
      <c r="AC121" s="38"/>
      <c r="AD121" s="38"/>
      <c r="AE121" s="38"/>
      <c r="AT121" s="17" t="s">
        <v>213</v>
      </c>
      <c r="AU121" s="17" t="s">
        <v>83</v>
      </c>
    </row>
    <row r="122" s="2" customFormat="1">
      <c r="A122" s="38"/>
      <c r="B122" s="39"/>
      <c r="C122" s="40"/>
      <c r="D122" s="240" t="s">
        <v>240</v>
      </c>
      <c r="E122" s="40"/>
      <c r="F122" s="244" t="s">
        <v>2219</v>
      </c>
      <c r="G122" s="40"/>
      <c r="H122" s="40"/>
      <c r="I122" s="147"/>
      <c r="J122" s="40"/>
      <c r="K122" s="40"/>
      <c r="L122" s="44"/>
      <c r="M122" s="242"/>
      <c r="N122" s="243"/>
      <c r="O122" s="84"/>
      <c r="P122" s="84"/>
      <c r="Q122" s="84"/>
      <c r="R122" s="84"/>
      <c r="S122" s="84"/>
      <c r="T122" s="85"/>
      <c r="U122" s="38"/>
      <c r="V122" s="38"/>
      <c r="W122" s="38"/>
      <c r="X122" s="38"/>
      <c r="Y122" s="38"/>
      <c r="Z122" s="38"/>
      <c r="AA122" s="38"/>
      <c r="AB122" s="38"/>
      <c r="AC122" s="38"/>
      <c r="AD122" s="38"/>
      <c r="AE122" s="38"/>
      <c r="AT122" s="17" t="s">
        <v>240</v>
      </c>
      <c r="AU122" s="17" t="s">
        <v>83</v>
      </c>
    </row>
    <row r="123" s="14" customFormat="1">
      <c r="A123" s="14"/>
      <c r="B123" s="255"/>
      <c r="C123" s="256"/>
      <c r="D123" s="240" t="s">
        <v>217</v>
      </c>
      <c r="E123" s="257" t="s">
        <v>19</v>
      </c>
      <c r="F123" s="258" t="s">
        <v>2220</v>
      </c>
      <c r="G123" s="256"/>
      <c r="H123" s="259">
        <v>74.052000000000007</v>
      </c>
      <c r="I123" s="260"/>
      <c r="J123" s="256"/>
      <c r="K123" s="256"/>
      <c r="L123" s="261"/>
      <c r="M123" s="262"/>
      <c r="N123" s="263"/>
      <c r="O123" s="263"/>
      <c r="P123" s="263"/>
      <c r="Q123" s="263"/>
      <c r="R123" s="263"/>
      <c r="S123" s="263"/>
      <c r="T123" s="264"/>
      <c r="U123" s="14"/>
      <c r="V123" s="14"/>
      <c r="W123" s="14"/>
      <c r="X123" s="14"/>
      <c r="Y123" s="14"/>
      <c r="Z123" s="14"/>
      <c r="AA123" s="14"/>
      <c r="AB123" s="14"/>
      <c r="AC123" s="14"/>
      <c r="AD123" s="14"/>
      <c r="AE123" s="14"/>
      <c r="AT123" s="265" t="s">
        <v>217</v>
      </c>
      <c r="AU123" s="265" t="s">
        <v>83</v>
      </c>
      <c r="AV123" s="14" t="s">
        <v>83</v>
      </c>
      <c r="AW123" s="14" t="s">
        <v>35</v>
      </c>
      <c r="AX123" s="14" t="s">
        <v>81</v>
      </c>
      <c r="AY123" s="265" t="s">
        <v>204</v>
      </c>
    </row>
    <row r="124" s="2" customFormat="1" ht="21.75" customHeight="1">
      <c r="A124" s="38"/>
      <c r="B124" s="39"/>
      <c r="C124" s="227" t="s">
        <v>247</v>
      </c>
      <c r="D124" s="227" t="s">
        <v>207</v>
      </c>
      <c r="E124" s="228" t="s">
        <v>2221</v>
      </c>
      <c r="F124" s="229" t="s">
        <v>2222</v>
      </c>
      <c r="G124" s="230" t="s">
        <v>245</v>
      </c>
      <c r="H124" s="231">
        <v>30</v>
      </c>
      <c r="I124" s="232"/>
      <c r="J124" s="233">
        <f>ROUND(I124*H124,2)</f>
        <v>0</v>
      </c>
      <c r="K124" s="229" t="s">
        <v>211</v>
      </c>
      <c r="L124" s="44"/>
      <c r="M124" s="234" t="s">
        <v>19</v>
      </c>
      <c r="N124" s="235" t="s">
        <v>45</v>
      </c>
      <c r="O124" s="84"/>
      <c r="P124" s="236">
        <f>O124*H124</f>
        <v>0</v>
      </c>
      <c r="Q124" s="236">
        <v>0</v>
      </c>
      <c r="R124" s="236">
        <f>Q124*H124</f>
        <v>0</v>
      </c>
      <c r="S124" s="236">
        <v>0</v>
      </c>
      <c r="T124" s="237">
        <f>S124*H124</f>
        <v>0</v>
      </c>
      <c r="U124" s="38"/>
      <c r="V124" s="38"/>
      <c r="W124" s="38"/>
      <c r="X124" s="38"/>
      <c r="Y124" s="38"/>
      <c r="Z124" s="38"/>
      <c r="AA124" s="38"/>
      <c r="AB124" s="38"/>
      <c r="AC124" s="38"/>
      <c r="AD124" s="38"/>
      <c r="AE124" s="38"/>
      <c r="AR124" s="238" t="s">
        <v>104</v>
      </c>
      <c r="AT124" s="238" t="s">
        <v>207</v>
      </c>
      <c r="AU124" s="238" t="s">
        <v>83</v>
      </c>
      <c r="AY124" s="17" t="s">
        <v>204</v>
      </c>
      <c r="BE124" s="239">
        <f>IF(N124="základní",J124,0)</f>
        <v>0</v>
      </c>
      <c r="BF124" s="239">
        <f>IF(N124="snížená",J124,0)</f>
        <v>0</v>
      </c>
      <c r="BG124" s="239">
        <f>IF(N124="zákl. přenesená",J124,0)</f>
        <v>0</v>
      </c>
      <c r="BH124" s="239">
        <f>IF(N124="sníž. přenesená",J124,0)</f>
        <v>0</v>
      </c>
      <c r="BI124" s="239">
        <f>IF(N124="nulová",J124,0)</f>
        <v>0</v>
      </c>
      <c r="BJ124" s="17" t="s">
        <v>81</v>
      </c>
      <c r="BK124" s="239">
        <f>ROUND(I124*H124,2)</f>
        <v>0</v>
      </c>
      <c r="BL124" s="17" t="s">
        <v>104</v>
      </c>
      <c r="BM124" s="238" t="s">
        <v>2223</v>
      </c>
    </row>
    <row r="125" s="2" customFormat="1">
      <c r="A125" s="38"/>
      <c r="B125" s="39"/>
      <c r="C125" s="40"/>
      <c r="D125" s="240" t="s">
        <v>213</v>
      </c>
      <c r="E125" s="40"/>
      <c r="F125" s="241" t="s">
        <v>2224</v>
      </c>
      <c r="G125" s="40"/>
      <c r="H125" s="40"/>
      <c r="I125" s="147"/>
      <c r="J125" s="40"/>
      <c r="K125" s="40"/>
      <c r="L125" s="44"/>
      <c r="M125" s="242"/>
      <c r="N125" s="243"/>
      <c r="O125" s="84"/>
      <c r="P125" s="84"/>
      <c r="Q125" s="84"/>
      <c r="R125" s="84"/>
      <c r="S125" s="84"/>
      <c r="T125" s="85"/>
      <c r="U125" s="38"/>
      <c r="V125" s="38"/>
      <c r="W125" s="38"/>
      <c r="X125" s="38"/>
      <c r="Y125" s="38"/>
      <c r="Z125" s="38"/>
      <c r="AA125" s="38"/>
      <c r="AB125" s="38"/>
      <c r="AC125" s="38"/>
      <c r="AD125" s="38"/>
      <c r="AE125" s="38"/>
      <c r="AT125" s="17" t="s">
        <v>213</v>
      </c>
      <c r="AU125" s="17" t="s">
        <v>83</v>
      </c>
    </row>
    <row r="126" s="2" customFormat="1">
      <c r="A126" s="38"/>
      <c r="B126" s="39"/>
      <c r="C126" s="40"/>
      <c r="D126" s="240" t="s">
        <v>215</v>
      </c>
      <c r="E126" s="40"/>
      <c r="F126" s="244" t="s">
        <v>2225</v>
      </c>
      <c r="G126" s="40"/>
      <c r="H126" s="40"/>
      <c r="I126" s="147"/>
      <c r="J126" s="40"/>
      <c r="K126" s="40"/>
      <c r="L126" s="44"/>
      <c r="M126" s="242"/>
      <c r="N126" s="243"/>
      <c r="O126" s="84"/>
      <c r="P126" s="84"/>
      <c r="Q126" s="84"/>
      <c r="R126" s="84"/>
      <c r="S126" s="84"/>
      <c r="T126" s="85"/>
      <c r="U126" s="38"/>
      <c r="V126" s="38"/>
      <c r="W126" s="38"/>
      <c r="X126" s="38"/>
      <c r="Y126" s="38"/>
      <c r="Z126" s="38"/>
      <c r="AA126" s="38"/>
      <c r="AB126" s="38"/>
      <c r="AC126" s="38"/>
      <c r="AD126" s="38"/>
      <c r="AE126" s="38"/>
      <c r="AT126" s="17" t="s">
        <v>215</v>
      </c>
      <c r="AU126" s="17" t="s">
        <v>83</v>
      </c>
    </row>
    <row r="127" s="13" customFormat="1">
      <c r="A127" s="13"/>
      <c r="B127" s="245"/>
      <c r="C127" s="246"/>
      <c r="D127" s="240" t="s">
        <v>217</v>
      </c>
      <c r="E127" s="247" t="s">
        <v>19</v>
      </c>
      <c r="F127" s="248" t="s">
        <v>2226</v>
      </c>
      <c r="G127" s="246"/>
      <c r="H127" s="247" t="s">
        <v>19</v>
      </c>
      <c r="I127" s="249"/>
      <c r="J127" s="246"/>
      <c r="K127" s="246"/>
      <c r="L127" s="250"/>
      <c r="M127" s="251"/>
      <c r="N127" s="252"/>
      <c r="O127" s="252"/>
      <c r="P127" s="252"/>
      <c r="Q127" s="252"/>
      <c r="R127" s="252"/>
      <c r="S127" s="252"/>
      <c r="T127" s="253"/>
      <c r="U127" s="13"/>
      <c r="V127" s="13"/>
      <c r="W127" s="13"/>
      <c r="X127" s="13"/>
      <c r="Y127" s="13"/>
      <c r="Z127" s="13"/>
      <c r="AA127" s="13"/>
      <c r="AB127" s="13"/>
      <c r="AC127" s="13"/>
      <c r="AD127" s="13"/>
      <c r="AE127" s="13"/>
      <c r="AT127" s="254" t="s">
        <v>217</v>
      </c>
      <c r="AU127" s="254" t="s">
        <v>83</v>
      </c>
      <c r="AV127" s="13" t="s">
        <v>81</v>
      </c>
      <c r="AW127" s="13" t="s">
        <v>35</v>
      </c>
      <c r="AX127" s="13" t="s">
        <v>74</v>
      </c>
      <c r="AY127" s="254" t="s">
        <v>204</v>
      </c>
    </row>
    <row r="128" s="14" customFormat="1">
      <c r="A128" s="14"/>
      <c r="B128" s="255"/>
      <c r="C128" s="256"/>
      <c r="D128" s="240" t="s">
        <v>217</v>
      </c>
      <c r="E128" s="257" t="s">
        <v>19</v>
      </c>
      <c r="F128" s="258" t="s">
        <v>2227</v>
      </c>
      <c r="G128" s="256"/>
      <c r="H128" s="259">
        <v>30</v>
      </c>
      <c r="I128" s="260"/>
      <c r="J128" s="256"/>
      <c r="K128" s="256"/>
      <c r="L128" s="261"/>
      <c r="M128" s="262"/>
      <c r="N128" s="263"/>
      <c r="O128" s="263"/>
      <c r="P128" s="263"/>
      <c r="Q128" s="263"/>
      <c r="R128" s="263"/>
      <c r="S128" s="263"/>
      <c r="T128" s="264"/>
      <c r="U128" s="14"/>
      <c r="V128" s="14"/>
      <c r="W128" s="14"/>
      <c r="X128" s="14"/>
      <c r="Y128" s="14"/>
      <c r="Z128" s="14"/>
      <c r="AA128" s="14"/>
      <c r="AB128" s="14"/>
      <c r="AC128" s="14"/>
      <c r="AD128" s="14"/>
      <c r="AE128" s="14"/>
      <c r="AT128" s="265" t="s">
        <v>217</v>
      </c>
      <c r="AU128" s="265" t="s">
        <v>83</v>
      </c>
      <c r="AV128" s="14" t="s">
        <v>83</v>
      </c>
      <c r="AW128" s="14" t="s">
        <v>35</v>
      </c>
      <c r="AX128" s="14" t="s">
        <v>81</v>
      </c>
      <c r="AY128" s="265" t="s">
        <v>204</v>
      </c>
    </row>
    <row r="129" s="2" customFormat="1" ht="21.75" customHeight="1">
      <c r="A129" s="38"/>
      <c r="B129" s="39"/>
      <c r="C129" s="227" t="s">
        <v>252</v>
      </c>
      <c r="D129" s="227" t="s">
        <v>207</v>
      </c>
      <c r="E129" s="228" t="s">
        <v>2228</v>
      </c>
      <c r="F129" s="229" t="s">
        <v>2229</v>
      </c>
      <c r="G129" s="230" t="s">
        <v>245</v>
      </c>
      <c r="H129" s="231">
        <v>30</v>
      </c>
      <c r="I129" s="232"/>
      <c r="J129" s="233">
        <f>ROUND(I129*H129,2)</f>
        <v>0</v>
      </c>
      <c r="K129" s="229" t="s">
        <v>211</v>
      </c>
      <c r="L129" s="44"/>
      <c r="M129" s="234" t="s">
        <v>19</v>
      </c>
      <c r="N129" s="235" t="s">
        <v>45</v>
      </c>
      <c r="O129" s="84"/>
      <c r="P129" s="236">
        <f>O129*H129</f>
        <v>0</v>
      </c>
      <c r="Q129" s="236">
        <v>0</v>
      </c>
      <c r="R129" s="236">
        <f>Q129*H129</f>
        <v>0</v>
      </c>
      <c r="S129" s="236">
        <v>0</v>
      </c>
      <c r="T129" s="237">
        <f>S129*H129</f>
        <v>0</v>
      </c>
      <c r="U129" s="38"/>
      <c r="V129" s="38"/>
      <c r="W129" s="38"/>
      <c r="X129" s="38"/>
      <c r="Y129" s="38"/>
      <c r="Z129" s="38"/>
      <c r="AA129" s="38"/>
      <c r="AB129" s="38"/>
      <c r="AC129" s="38"/>
      <c r="AD129" s="38"/>
      <c r="AE129" s="38"/>
      <c r="AR129" s="238" t="s">
        <v>104</v>
      </c>
      <c r="AT129" s="238" t="s">
        <v>207</v>
      </c>
      <c r="AU129" s="238" t="s">
        <v>83</v>
      </c>
      <c r="AY129" s="17" t="s">
        <v>204</v>
      </c>
      <c r="BE129" s="239">
        <f>IF(N129="základní",J129,0)</f>
        <v>0</v>
      </c>
      <c r="BF129" s="239">
        <f>IF(N129="snížená",J129,0)</f>
        <v>0</v>
      </c>
      <c r="BG129" s="239">
        <f>IF(N129="zákl. přenesená",J129,0)</f>
        <v>0</v>
      </c>
      <c r="BH129" s="239">
        <f>IF(N129="sníž. přenesená",J129,0)</f>
        <v>0</v>
      </c>
      <c r="BI129" s="239">
        <f>IF(N129="nulová",J129,0)</f>
        <v>0</v>
      </c>
      <c r="BJ129" s="17" t="s">
        <v>81</v>
      </c>
      <c r="BK129" s="239">
        <f>ROUND(I129*H129,2)</f>
        <v>0</v>
      </c>
      <c r="BL129" s="17" t="s">
        <v>104</v>
      </c>
      <c r="BM129" s="238" t="s">
        <v>2230</v>
      </c>
    </row>
    <row r="130" s="2" customFormat="1">
      <c r="A130" s="38"/>
      <c r="B130" s="39"/>
      <c r="C130" s="40"/>
      <c r="D130" s="240" t="s">
        <v>213</v>
      </c>
      <c r="E130" s="40"/>
      <c r="F130" s="241" t="s">
        <v>2231</v>
      </c>
      <c r="G130" s="40"/>
      <c r="H130" s="40"/>
      <c r="I130" s="147"/>
      <c r="J130" s="40"/>
      <c r="K130" s="40"/>
      <c r="L130" s="44"/>
      <c r="M130" s="242"/>
      <c r="N130" s="243"/>
      <c r="O130" s="84"/>
      <c r="P130" s="84"/>
      <c r="Q130" s="84"/>
      <c r="R130" s="84"/>
      <c r="S130" s="84"/>
      <c r="T130" s="85"/>
      <c r="U130" s="38"/>
      <c r="V130" s="38"/>
      <c r="W130" s="38"/>
      <c r="X130" s="38"/>
      <c r="Y130" s="38"/>
      <c r="Z130" s="38"/>
      <c r="AA130" s="38"/>
      <c r="AB130" s="38"/>
      <c r="AC130" s="38"/>
      <c r="AD130" s="38"/>
      <c r="AE130" s="38"/>
      <c r="AT130" s="17" t="s">
        <v>213</v>
      </c>
      <c r="AU130" s="17" t="s">
        <v>83</v>
      </c>
    </row>
    <row r="131" s="2" customFormat="1">
      <c r="A131" s="38"/>
      <c r="B131" s="39"/>
      <c r="C131" s="40"/>
      <c r="D131" s="240" t="s">
        <v>215</v>
      </c>
      <c r="E131" s="40"/>
      <c r="F131" s="244" t="s">
        <v>2232</v>
      </c>
      <c r="G131" s="40"/>
      <c r="H131" s="40"/>
      <c r="I131" s="147"/>
      <c r="J131" s="40"/>
      <c r="K131" s="40"/>
      <c r="L131" s="44"/>
      <c r="M131" s="242"/>
      <c r="N131" s="243"/>
      <c r="O131" s="84"/>
      <c r="P131" s="84"/>
      <c r="Q131" s="84"/>
      <c r="R131" s="84"/>
      <c r="S131" s="84"/>
      <c r="T131" s="85"/>
      <c r="U131" s="38"/>
      <c r="V131" s="38"/>
      <c r="W131" s="38"/>
      <c r="X131" s="38"/>
      <c r="Y131" s="38"/>
      <c r="Z131" s="38"/>
      <c r="AA131" s="38"/>
      <c r="AB131" s="38"/>
      <c r="AC131" s="38"/>
      <c r="AD131" s="38"/>
      <c r="AE131" s="38"/>
      <c r="AT131" s="17" t="s">
        <v>215</v>
      </c>
      <c r="AU131" s="17" t="s">
        <v>83</v>
      </c>
    </row>
    <row r="132" s="13" customFormat="1">
      <c r="A132" s="13"/>
      <c r="B132" s="245"/>
      <c r="C132" s="246"/>
      <c r="D132" s="240" t="s">
        <v>217</v>
      </c>
      <c r="E132" s="247" t="s">
        <v>19</v>
      </c>
      <c r="F132" s="248" t="s">
        <v>2201</v>
      </c>
      <c r="G132" s="246"/>
      <c r="H132" s="247" t="s">
        <v>19</v>
      </c>
      <c r="I132" s="249"/>
      <c r="J132" s="246"/>
      <c r="K132" s="246"/>
      <c r="L132" s="250"/>
      <c r="M132" s="251"/>
      <c r="N132" s="252"/>
      <c r="O132" s="252"/>
      <c r="P132" s="252"/>
      <c r="Q132" s="252"/>
      <c r="R132" s="252"/>
      <c r="S132" s="252"/>
      <c r="T132" s="253"/>
      <c r="U132" s="13"/>
      <c r="V132" s="13"/>
      <c r="W132" s="13"/>
      <c r="X132" s="13"/>
      <c r="Y132" s="13"/>
      <c r="Z132" s="13"/>
      <c r="AA132" s="13"/>
      <c r="AB132" s="13"/>
      <c r="AC132" s="13"/>
      <c r="AD132" s="13"/>
      <c r="AE132" s="13"/>
      <c r="AT132" s="254" t="s">
        <v>217</v>
      </c>
      <c r="AU132" s="254" t="s">
        <v>83</v>
      </c>
      <c r="AV132" s="13" t="s">
        <v>81</v>
      </c>
      <c r="AW132" s="13" t="s">
        <v>35</v>
      </c>
      <c r="AX132" s="13" t="s">
        <v>74</v>
      </c>
      <c r="AY132" s="254" t="s">
        <v>204</v>
      </c>
    </row>
    <row r="133" s="14" customFormat="1">
      <c r="A133" s="14"/>
      <c r="B133" s="255"/>
      <c r="C133" s="256"/>
      <c r="D133" s="240" t="s">
        <v>217</v>
      </c>
      <c r="E133" s="257" t="s">
        <v>19</v>
      </c>
      <c r="F133" s="258" t="s">
        <v>2227</v>
      </c>
      <c r="G133" s="256"/>
      <c r="H133" s="259">
        <v>30</v>
      </c>
      <c r="I133" s="260"/>
      <c r="J133" s="256"/>
      <c r="K133" s="256"/>
      <c r="L133" s="261"/>
      <c r="M133" s="262"/>
      <c r="N133" s="263"/>
      <c r="O133" s="263"/>
      <c r="P133" s="263"/>
      <c r="Q133" s="263"/>
      <c r="R133" s="263"/>
      <c r="S133" s="263"/>
      <c r="T133" s="264"/>
      <c r="U133" s="14"/>
      <c r="V133" s="14"/>
      <c r="W133" s="14"/>
      <c r="X133" s="14"/>
      <c r="Y133" s="14"/>
      <c r="Z133" s="14"/>
      <c r="AA133" s="14"/>
      <c r="AB133" s="14"/>
      <c r="AC133" s="14"/>
      <c r="AD133" s="14"/>
      <c r="AE133" s="14"/>
      <c r="AT133" s="265" t="s">
        <v>217</v>
      </c>
      <c r="AU133" s="265" t="s">
        <v>83</v>
      </c>
      <c r="AV133" s="14" t="s">
        <v>83</v>
      </c>
      <c r="AW133" s="14" t="s">
        <v>35</v>
      </c>
      <c r="AX133" s="14" t="s">
        <v>81</v>
      </c>
      <c r="AY133" s="265" t="s">
        <v>204</v>
      </c>
    </row>
    <row r="134" s="12" customFormat="1" ht="25.92" customHeight="1">
      <c r="A134" s="12"/>
      <c r="B134" s="211"/>
      <c r="C134" s="212"/>
      <c r="D134" s="213" t="s">
        <v>73</v>
      </c>
      <c r="E134" s="214" t="s">
        <v>762</v>
      </c>
      <c r="F134" s="214" t="s">
        <v>763</v>
      </c>
      <c r="G134" s="212"/>
      <c r="H134" s="212"/>
      <c r="I134" s="215"/>
      <c r="J134" s="216">
        <f>BK134</f>
        <v>0</v>
      </c>
      <c r="K134" s="212"/>
      <c r="L134" s="217"/>
      <c r="M134" s="218"/>
      <c r="N134" s="219"/>
      <c r="O134" s="219"/>
      <c r="P134" s="220">
        <f>SUM(P135:P148)</f>
        <v>0</v>
      </c>
      <c r="Q134" s="219"/>
      <c r="R134" s="220">
        <f>SUM(R135:R148)</f>
        <v>0</v>
      </c>
      <c r="S134" s="219"/>
      <c r="T134" s="221">
        <f>SUM(T135:T148)</f>
        <v>0</v>
      </c>
      <c r="U134" s="12"/>
      <c r="V134" s="12"/>
      <c r="W134" s="12"/>
      <c r="X134" s="12"/>
      <c r="Y134" s="12"/>
      <c r="Z134" s="12"/>
      <c r="AA134" s="12"/>
      <c r="AB134" s="12"/>
      <c r="AC134" s="12"/>
      <c r="AD134" s="12"/>
      <c r="AE134" s="12"/>
      <c r="AR134" s="222" t="s">
        <v>104</v>
      </c>
      <c r="AT134" s="223" t="s">
        <v>73</v>
      </c>
      <c r="AU134" s="223" t="s">
        <v>74</v>
      </c>
      <c r="AY134" s="222" t="s">
        <v>204</v>
      </c>
      <c r="BK134" s="224">
        <f>SUM(BK135:BK148)</f>
        <v>0</v>
      </c>
    </row>
    <row r="135" s="2" customFormat="1" ht="21.75" customHeight="1">
      <c r="A135" s="38"/>
      <c r="B135" s="39"/>
      <c r="C135" s="227" t="s">
        <v>258</v>
      </c>
      <c r="D135" s="227" t="s">
        <v>207</v>
      </c>
      <c r="E135" s="228" t="s">
        <v>425</v>
      </c>
      <c r="F135" s="229" t="s">
        <v>768</v>
      </c>
      <c r="G135" s="230" t="s">
        <v>250</v>
      </c>
      <c r="H135" s="231">
        <v>161.892</v>
      </c>
      <c r="I135" s="232"/>
      <c r="J135" s="233">
        <f>ROUND(I135*H135,2)</f>
        <v>0</v>
      </c>
      <c r="K135" s="229" t="s">
        <v>211</v>
      </c>
      <c r="L135" s="44"/>
      <c r="M135" s="234" t="s">
        <v>19</v>
      </c>
      <c r="N135" s="235" t="s">
        <v>45</v>
      </c>
      <c r="O135" s="84"/>
      <c r="P135" s="236">
        <f>O135*H135</f>
        <v>0</v>
      </c>
      <c r="Q135" s="236">
        <v>0</v>
      </c>
      <c r="R135" s="236">
        <f>Q135*H135</f>
        <v>0</v>
      </c>
      <c r="S135" s="236">
        <v>0</v>
      </c>
      <c r="T135" s="237">
        <f>S135*H135</f>
        <v>0</v>
      </c>
      <c r="U135" s="38"/>
      <c r="V135" s="38"/>
      <c r="W135" s="38"/>
      <c r="X135" s="38"/>
      <c r="Y135" s="38"/>
      <c r="Z135" s="38"/>
      <c r="AA135" s="38"/>
      <c r="AB135" s="38"/>
      <c r="AC135" s="38"/>
      <c r="AD135" s="38"/>
      <c r="AE135" s="38"/>
      <c r="AR135" s="238" t="s">
        <v>769</v>
      </c>
      <c r="AT135" s="238" t="s">
        <v>207</v>
      </c>
      <c r="AU135" s="238" t="s">
        <v>81</v>
      </c>
      <c r="AY135" s="17" t="s">
        <v>204</v>
      </c>
      <c r="BE135" s="239">
        <f>IF(N135="základní",J135,0)</f>
        <v>0</v>
      </c>
      <c r="BF135" s="239">
        <f>IF(N135="snížená",J135,0)</f>
        <v>0</v>
      </c>
      <c r="BG135" s="239">
        <f>IF(N135="zákl. přenesená",J135,0)</f>
        <v>0</v>
      </c>
      <c r="BH135" s="239">
        <f>IF(N135="sníž. přenesená",J135,0)</f>
        <v>0</v>
      </c>
      <c r="BI135" s="239">
        <f>IF(N135="nulová",J135,0)</f>
        <v>0</v>
      </c>
      <c r="BJ135" s="17" t="s">
        <v>81</v>
      </c>
      <c r="BK135" s="239">
        <f>ROUND(I135*H135,2)</f>
        <v>0</v>
      </c>
      <c r="BL135" s="17" t="s">
        <v>769</v>
      </c>
      <c r="BM135" s="238" t="s">
        <v>2233</v>
      </c>
    </row>
    <row r="136" s="2" customFormat="1">
      <c r="A136" s="38"/>
      <c r="B136" s="39"/>
      <c r="C136" s="40"/>
      <c r="D136" s="240" t="s">
        <v>213</v>
      </c>
      <c r="E136" s="40"/>
      <c r="F136" s="241" t="s">
        <v>428</v>
      </c>
      <c r="G136" s="40"/>
      <c r="H136" s="40"/>
      <c r="I136" s="147"/>
      <c r="J136" s="40"/>
      <c r="K136" s="40"/>
      <c r="L136" s="44"/>
      <c r="M136" s="242"/>
      <c r="N136" s="243"/>
      <c r="O136" s="84"/>
      <c r="P136" s="84"/>
      <c r="Q136" s="84"/>
      <c r="R136" s="84"/>
      <c r="S136" s="84"/>
      <c r="T136" s="85"/>
      <c r="U136" s="38"/>
      <c r="V136" s="38"/>
      <c r="W136" s="38"/>
      <c r="X136" s="38"/>
      <c r="Y136" s="38"/>
      <c r="Z136" s="38"/>
      <c r="AA136" s="38"/>
      <c r="AB136" s="38"/>
      <c r="AC136" s="38"/>
      <c r="AD136" s="38"/>
      <c r="AE136" s="38"/>
      <c r="AT136" s="17" t="s">
        <v>213</v>
      </c>
      <c r="AU136" s="17" t="s">
        <v>81</v>
      </c>
    </row>
    <row r="137" s="2" customFormat="1">
      <c r="A137" s="38"/>
      <c r="B137" s="39"/>
      <c r="C137" s="40"/>
      <c r="D137" s="240" t="s">
        <v>215</v>
      </c>
      <c r="E137" s="40"/>
      <c r="F137" s="244" t="s">
        <v>429</v>
      </c>
      <c r="G137" s="40"/>
      <c r="H137" s="40"/>
      <c r="I137" s="147"/>
      <c r="J137" s="40"/>
      <c r="K137" s="40"/>
      <c r="L137" s="44"/>
      <c r="M137" s="242"/>
      <c r="N137" s="243"/>
      <c r="O137" s="84"/>
      <c r="P137" s="84"/>
      <c r="Q137" s="84"/>
      <c r="R137" s="84"/>
      <c r="S137" s="84"/>
      <c r="T137" s="85"/>
      <c r="U137" s="38"/>
      <c r="V137" s="38"/>
      <c r="W137" s="38"/>
      <c r="X137" s="38"/>
      <c r="Y137" s="38"/>
      <c r="Z137" s="38"/>
      <c r="AA137" s="38"/>
      <c r="AB137" s="38"/>
      <c r="AC137" s="38"/>
      <c r="AD137" s="38"/>
      <c r="AE137" s="38"/>
      <c r="AT137" s="17" t="s">
        <v>215</v>
      </c>
      <c r="AU137" s="17" t="s">
        <v>81</v>
      </c>
    </row>
    <row r="138" s="13" customFormat="1">
      <c r="A138" s="13"/>
      <c r="B138" s="245"/>
      <c r="C138" s="246"/>
      <c r="D138" s="240" t="s">
        <v>217</v>
      </c>
      <c r="E138" s="247" t="s">
        <v>19</v>
      </c>
      <c r="F138" s="248" t="s">
        <v>2234</v>
      </c>
      <c r="G138" s="246"/>
      <c r="H138" s="247" t="s">
        <v>19</v>
      </c>
      <c r="I138" s="249"/>
      <c r="J138" s="246"/>
      <c r="K138" s="246"/>
      <c r="L138" s="250"/>
      <c r="M138" s="251"/>
      <c r="N138" s="252"/>
      <c r="O138" s="252"/>
      <c r="P138" s="252"/>
      <c r="Q138" s="252"/>
      <c r="R138" s="252"/>
      <c r="S138" s="252"/>
      <c r="T138" s="253"/>
      <c r="U138" s="13"/>
      <c r="V138" s="13"/>
      <c r="W138" s="13"/>
      <c r="X138" s="13"/>
      <c r="Y138" s="13"/>
      <c r="Z138" s="13"/>
      <c r="AA138" s="13"/>
      <c r="AB138" s="13"/>
      <c r="AC138" s="13"/>
      <c r="AD138" s="13"/>
      <c r="AE138" s="13"/>
      <c r="AT138" s="254" t="s">
        <v>217</v>
      </c>
      <c r="AU138" s="254" t="s">
        <v>81</v>
      </c>
      <c r="AV138" s="13" t="s">
        <v>81</v>
      </c>
      <c r="AW138" s="13" t="s">
        <v>35</v>
      </c>
      <c r="AX138" s="13" t="s">
        <v>74</v>
      </c>
      <c r="AY138" s="254" t="s">
        <v>204</v>
      </c>
    </row>
    <row r="139" s="14" customFormat="1">
      <c r="A139" s="14"/>
      <c r="B139" s="255"/>
      <c r="C139" s="256"/>
      <c r="D139" s="240" t="s">
        <v>217</v>
      </c>
      <c r="E139" s="257" t="s">
        <v>19</v>
      </c>
      <c r="F139" s="258" t="s">
        <v>2235</v>
      </c>
      <c r="G139" s="256"/>
      <c r="H139" s="259">
        <v>85.536000000000001</v>
      </c>
      <c r="I139" s="260"/>
      <c r="J139" s="256"/>
      <c r="K139" s="256"/>
      <c r="L139" s="261"/>
      <c r="M139" s="262"/>
      <c r="N139" s="263"/>
      <c r="O139" s="263"/>
      <c r="P139" s="263"/>
      <c r="Q139" s="263"/>
      <c r="R139" s="263"/>
      <c r="S139" s="263"/>
      <c r="T139" s="264"/>
      <c r="U139" s="14"/>
      <c r="V139" s="14"/>
      <c r="W139" s="14"/>
      <c r="X139" s="14"/>
      <c r="Y139" s="14"/>
      <c r="Z139" s="14"/>
      <c r="AA139" s="14"/>
      <c r="AB139" s="14"/>
      <c r="AC139" s="14"/>
      <c r="AD139" s="14"/>
      <c r="AE139" s="14"/>
      <c r="AT139" s="265" t="s">
        <v>217</v>
      </c>
      <c r="AU139" s="265" t="s">
        <v>81</v>
      </c>
      <c r="AV139" s="14" t="s">
        <v>83</v>
      </c>
      <c r="AW139" s="14" t="s">
        <v>35</v>
      </c>
      <c r="AX139" s="14" t="s">
        <v>74</v>
      </c>
      <c r="AY139" s="265" t="s">
        <v>204</v>
      </c>
    </row>
    <row r="140" s="13" customFormat="1">
      <c r="A140" s="13"/>
      <c r="B140" s="245"/>
      <c r="C140" s="246"/>
      <c r="D140" s="240" t="s">
        <v>217</v>
      </c>
      <c r="E140" s="247" t="s">
        <v>19</v>
      </c>
      <c r="F140" s="248" t="s">
        <v>1680</v>
      </c>
      <c r="G140" s="246"/>
      <c r="H140" s="247" t="s">
        <v>19</v>
      </c>
      <c r="I140" s="249"/>
      <c r="J140" s="246"/>
      <c r="K140" s="246"/>
      <c r="L140" s="250"/>
      <c r="M140" s="251"/>
      <c r="N140" s="252"/>
      <c r="O140" s="252"/>
      <c r="P140" s="252"/>
      <c r="Q140" s="252"/>
      <c r="R140" s="252"/>
      <c r="S140" s="252"/>
      <c r="T140" s="253"/>
      <c r="U140" s="13"/>
      <c r="V140" s="13"/>
      <c r="W140" s="13"/>
      <c r="X140" s="13"/>
      <c r="Y140" s="13"/>
      <c r="Z140" s="13"/>
      <c r="AA140" s="13"/>
      <c r="AB140" s="13"/>
      <c r="AC140" s="13"/>
      <c r="AD140" s="13"/>
      <c r="AE140" s="13"/>
      <c r="AT140" s="254" t="s">
        <v>217</v>
      </c>
      <c r="AU140" s="254" t="s">
        <v>81</v>
      </c>
      <c r="AV140" s="13" t="s">
        <v>81</v>
      </c>
      <c r="AW140" s="13" t="s">
        <v>35</v>
      </c>
      <c r="AX140" s="13" t="s">
        <v>74</v>
      </c>
      <c r="AY140" s="254" t="s">
        <v>204</v>
      </c>
    </row>
    <row r="141" s="14" customFormat="1">
      <c r="A141" s="14"/>
      <c r="B141" s="255"/>
      <c r="C141" s="256"/>
      <c r="D141" s="240" t="s">
        <v>217</v>
      </c>
      <c r="E141" s="257" t="s">
        <v>19</v>
      </c>
      <c r="F141" s="258" t="s">
        <v>2236</v>
      </c>
      <c r="G141" s="256"/>
      <c r="H141" s="259">
        <v>2.3039999999999998</v>
      </c>
      <c r="I141" s="260"/>
      <c r="J141" s="256"/>
      <c r="K141" s="256"/>
      <c r="L141" s="261"/>
      <c r="M141" s="262"/>
      <c r="N141" s="263"/>
      <c r="O141" s="263"/>
      <c r="P141" s="263"/>
      <c r="Q141" s="263"/>
      <c r="R141" s="263"/>
      <c r="S141" s="263"/>
      <c r="T141" s="264"/>
      <c r="U141" s="14"/>
      <c r="V141" s="14"/>
      <c r="W141" s="14"/>
      <c r="X141" s="14"/>
      <c r="Y141" s="14"/>
      <c r="Z141" s="14"/>
      <c r="AA141" s="14"/>
      <c r="AB141" s="14"/>
      <c r="AC141" s="14"/>
      <c r="AD141" s="14"/>
      <c r="AE141" s="14"/>
      <c r="AT141" s="265" t="s">
        <v>217</v>
      </c>
      <c r="AU141" s="265" t="s">
        <v>81</v>
      </c>
      <c r="AV141" s="14" t="s">
        <v>83</v>
      </c>
      <c r="AW141" s="14" t="s">
        <v>35</v>
      </c>
      <c r="AX141" s="14" t="s">
        <v>74</v>
      </c>
      <c r="AY141" s="265" t="s">
        <v>204</v>
      </c>
    </row>
    <row r="142" s="14" customFormat="1">
      <c r="A142" s="14"/>
      <c r="B142" s="255"/>
      <c r="C142" s="256"/>
      <c r="D142" s="240" t="s">
        <v>217</v>
      </c>
      <c r="E142" s="257" t="s">
        <v>19</v>
      </c>
      <c r="F142" s="258" t="s">
        <v>2237</v>
      </c>
      <c r="G142" s="256"/>
      <c r="H142" s="259">
        <v>74.052000000000007</v>
      </c>
      <c r="I142" s="260"/>
      <c r="J142" s="256"/>
      <c r="K142" s="256"/>
      <c r="L142" s="261"/>
      <c r="M142" s="262"/>
      <c r="N142" s="263"/>
      <c r="O142" s="263"/>
      <c r="P142" s="263"/>
      <c r="Q142" s="263"/>
      <c r="R142" s="263"/>
      <c r="S142" s="263"/>
      <c r="T142" s="264"/>
      <c r="U142" s="14"/>
      <c r="V142" s="14"/>
      <c r="W142" s="14"/>
      <c r="X142" s="14"/>
      <c r="Y142" s="14"/>
      <c r="Z142" s="14"/>
      <c r="AA142" s="14"/>
      <c r="AB142" s="14"/>
      <c r="AC142" s="14"/>
      <c r="AD142" s="14"/>
      <c r="AE142" s="14"/>
      <c r="AT142" s="265" t="s">
        <v>217</v>
      </c>
      <c r="AU142" s="265" t="s">
        <v>81</v>
      </c>
      <c r="AV142" s="14" t="s">
        <v>83</v>
      </c>
      <c r="AW142" s="14" t="s">
        <v>35</v>
      </c>
      <c r="AX142" s="14" t="s">
        <v>74</v>
      </c>
      <c r="AY142" s="265" t="s">
        <v>204</v>
      </c>
    </row>
    <row r="143" s="15" customFormat="1">
      <c r="A143" s="15"/>
      <c r="B143" s="266"/>
      <c r="C143" s="267"/>
      <c r="D143" s="240" t="s">
        <v>217</v>
      </c>
      <c r="E143" s="268" t="s">
        <v>19</v>
      </c>
      <c r="F143" s="269" t="s">
        <v>268</v>
      </c>
      <c r="G143" s="267"/>
      <c r="H143" s="270">
        <v>161.892</v>
      </c>
      <c r="I143" s="271"/>
      <c r="J143" s="267"/>
      <c r="K143" s="267"/>
      <c r="L143" s="272"/>
      <c r="M143" s="273"/>
      <c r="N143" s="274"/>
      <c r="O143" s="274"/>
      <c r="P143" s="274"/>
      <c r="Q143" s="274"/>
      <c r="R143" s="274"/>
      <c r="S143" s="274"/>
      <c r="T143" s="275"/>
      <c r="U143" s="15"/>
      <c r="V143" s="15"/>
      <c r="W143" s="15"/>
      <c r="X143" s="15"/>
      <c r="Y143" s="15"/>
      <c r="Z143" s="15"/>
      <c r="AA143" s="15"/>
      <c r="AB143" s="15"/>
      <c r="AC143" s="15"/>
      <c r="AD143" s="15"/>
      <c r="AE143" s="15"/>
      <c r="AT143" s="276" t="s">
        <v>217</v>
      </c>
      <c r="AU143" s="276" t="s">
        <v>81</v>
      </c>
      <c r="AV143" s="15" t="s">
        <v>104</v>
      </c>
      <c r="AW143" s="15" t="s">
        <v>35</v>
      </c>
      <c r="AX143" s="15" t="s">
        <v>81</v>
      </c>
      <c r="AY143" s="276" t="s">
        <v>204</v>
      </c>
    </row>
    <row r="144" s="2" customFormat="1" ht="21.75" customHeight="1">
      <c r="A144" s="38"/>
      <c r="B144" s="39"/>
      <c r="C144" s="227" t="s">
        <v>269</v>
      </c>
      <c r="D144" s="227" t="s">
        <v>207</v>
      </c>
      <c r="E144" s="228" t="s">
        <v>446</v>
      </c>
      <c r="F144" s="229" t="s">
        <v>785</v>
      </c>
      <c r="G144" s="230" t="s">
        <v>250</v>
      </c>
      <c r="H144" s="231">
        <v>85.536000000000001</v>
      </c>
      <c r="I144" s="232"/>
      <c r="J144" s="233">
        <f>ROUND(I144*H144,2)</f>
        <v>0</v>
      </c>
      <c r="K144" s="229" t="s">
        <v>211</v>
      </c>
      <c r="L144" s="44"/>
      <c r="M144" s="234" t="s">
        <v>19</v>
      </c>
      <c r="N144" s="235" t="s">
        <v>45</v>
      </c>
      <c r="O144" s="84"/>
      <c r="P144" s="236">
        <f>O144*H144</f>
        <v>0</v>
      </c>
      <c r="Q144" s="236">
        <v>0</v>
      </c>
      <c r="R144" s="236">
        <f>Q144*H144</f>
        <v>0</v>
      </c>
      <c r="S144" s="236">
        <v>0</v>
      </c>
      <c r="T144" s="237">
        <f>S144*H144</f>
        <v>0</v>
      </c>
      <c r="U144" s="38"/>
      <c r="V144" s="38"/>
      <c r="W144" s="38"/>
      <c r="X144" s="38"/>
      <c r="Y144" s="38"/>
      <c r="Z144" s="38"/>
      <c r="AA144" s="38"/>
      <c r="AB144" s="38"/>
      <c r="AC144" s="38"/>
      <c r="AD144" s="38"/>
      <c r="AE144" s="38"/>
      <c r="AR144" s="238" t="s">
        <v>769</v>
      </c>
      <c r="AT144" s="238" t="s">
        <v>207</v>
      </c>
      <c r="AU144" s="238" t="s">
        <v>81</v>
      </c>
      <c r="AY144" s="17" t="s">
        <v>204</v>
      </c>
      <c r="BE144" s="239">
        <f>IF(N144="základní",J144,0)</f>
        <v>0</v>
      </c>
      <c r="BF144" s="239">
        <f>IF(N144="snížená",J144,0)</f>
        <v>0</v>
      </c>
      <c r="BG144" s="239">
        <f>IF(N144="zákl. přenesená",J144,0)</f>
        <v>0</v>
      </c>
      <c r="BH144" s="239">
        <f>IF(N144="sníž. přenesená",J144,0)</f>
        <v>0</v>
      </c>
      <c r="BI144" s="239">
        <f>IF(N144="nulová",J144,0)</f>
        <v>0</v>
      </c>
      <c r="BJ144" s="17" t="s">
        <v>81</v>
      </c>
      <c r="BK144" s="239">
        <f>ROUND(I144*H144,2)</f>
        <v>0</v>
      </c>
      <c r="BL144" s="17" t="s">
        <v>769</v>
      </c>
      <c r="BM144" s="238" t="s">
        <v>2238</v>
      </c>
    </row>
    <row r="145" s="2" customFormat="1">
      <c r="A145" s="38"/>
      <c r="B145" s="39"/>
      <c r="C145" s="40"/>
      <c r="D145" s="240" t="s">
        <v>213</v>
      </c>
      <c r="E145" s="40"/>
      <c r="F145" s="241" t="s">
        <v>449</v>
      </c>
      <c r="G145" s="40"/>
      <c r="H145" s="40"/>
      <c r="I145" s="147"/>
      <c r="J145" s="40"/>
      <c r="K145" s="40"/>
      <c r="L145" s="44"/>
      <c r="M145" s="242"/>
      <c r="N145" s="243"/>
      <c r="O145" s="84"/>
      <c r="P145" s="84"/>
      <c r="Q145" s="84"/>
      <c r="R145" s="84"/>
      <c r="S145" s="84"/>
      <c r="T145" s="85"/>
      <c r="U145" s="38"/>
      <c r="V145" s="38"/>
      <c r="W145" s="38"/>
      <c r="X145" s="38"/>
      <c r="Y145" s="38"/>
      <c r="Z145" s="38"/>
      <c r="AA145" s="38"/>
      <c r="AB145" s="38"/>
      <c r="AC145" s="38"/>
      <c r="AD145" s="38"/>
      <c r="AE145" s="38"/>
      <c r="AT145" s="17" t="s">
        <v>213</v>
      </c>
      <c r="AU145" s="17" t="s">
        <v>81</v>
      </c>
    </row>
    <row r="146" s="2" customFormat="1">
      <c r="A146" s="38"/>
      <c r="B146" s="39"/>
      <c r="C146" s="40"/>
      <c r="D146" s="240" t="s">
        <v>215</v>
      </c>
      <c r="E146" s="40"/>
      <c r="F146" s="244" t="s">
        <v>461</v>
      </c>
      <c r="G146" s="40"/>
      <c r="H146" s="40"/>
      <c r="I146" s="147"/>
      <c r="J146" s="40"/>
      <c r="K146" s="40"/>
      <c r="L146" s="44"/>
      <c r="M146" s="242"/>
      <c r="N146" s="243"/>
      <c r="O146" s="84"/>
      <c r="P146" s="84"/>
      <c r="Q146" s="84"/>
      <c r="R146" s="84"/>
      <c r="S146" s="84"/>
      <c r="T146" s="85"/>
      <c r="U146" s="38"/>
      <c r="V146" s="38"/>
      <c r="W146" s="38"/>
      <c r="X146" s="38"/>
      <c r="Y146" s="38"/>
      <c r="Z146" s="38"/>
      <c r="AA146" s="38"/>
      <c r="AB146" s="38"/>
      <c r="AC146" s="38"/>
      <c r="AD146" s="38"/>
      <c r="AE146" s="38"/>
      <c r="AT146" s="17" t="s">
        <v>215</v>
      </c>
      <c r="AU146" s="17" t="s">
        <v>81</v>
      </c>
    </row>
    <row r="147" s="2" customFormat="1">
      <c r="A147" s="38"/>
      <c r="B147" s="39"/>
      <c r="C147" s="40"/>
      <c r="D147" s="240" t="s">
        <v>240</v>
      </c>
      <c r="E147" s="40"/>
      <c r="F147" s="244" t="s">
        <v>2239</v>
      </c>
      <c r="G147" s="40"/>
      <c r="H147" s="40"/>
      <c r="I147" s="147"/>
      <c r="J147" s="40"/>
      <c r="K147" s="40"/>
      <c r="L147" s="44"/>
      <c r="M147" s="242"/>
      <c r="N147" s="243"/>
      <c r="O147" s="84"/>
      <c r="P147" s="84"/>
      <c r="Q147" s="84"/>
      <c r="R147" s="84"/>
      <c r="S147" s="84"/>
      <c r="T147" s="85"/>
      <c r="U147" s="38"/>
      <c r="V147" s="38"/>
      <c r="W147" s="38"/>
      <c r="X147" s="38"/>
      <c r="Y147" s="38"/>
      <c r="Z147" s="38"/>
      <c r="AA147" s="38"/>
      <c r="AB147" s="38"/>
      <c r="AC147" s="38"/>
      <c r="AD147" s="38"/>
      <c r="AE147" s="38"/>
      <c r="AT147" s="17" t="s">
        <v>240</v>
      </c>
      <c r="AU147" s="17" t="s">
        <v>81</v>
      </c>
    </row>
    <row r="148" s="14" customFormat="1">
      <c r="A148" s="14"/>
      <c r="B148" s="255"/>
      <c r="C148" s="256"/>
      <c r="D148" s="240" t="s">
        <v>217</v>
      </c>
      <c r="E148" s="257" t="s">
        <v>19</v>
      </c>
      <c r="F148" s="258" t="s">
        <v>2235</v>
      </c>
      <c r="G148" s="256"/>
      <c r="H148" s="259">
        <v>85.536000000000001</v>
      </c>
      <c r="I148" s="260"/>
      <c r="J148" s="256"/>
      <c r="K148" s="256"/>
      <c r="L148" s="261"/>
      <c r="M148" s="287"/>
      <c r="N148" s="288"/>
      <c r="O148" s="288"/>
      <c r="P148" s="288"/>
      <c r="Q148" s="288"/>
      <c r="R148" s="288"/>
      <c r="S148" s="288"/>
      <c r="T148" s="289"/>
      <c r="U148" s="14"/>
      <c r="V148" s="14"/>
      <c r="W148" s="14"/>
      <c r="X148" s="14"/>
      <c r="Y148" s="14"/>
      <c r="Z148" s="14"/>
      <c r="AA148" s="14"/>
      <c r="AB148" s="14"/>
      <c r="AC148" s="14"/>
      <c r="AD148" s="14"/>
      <c r="AE148" s="14"/>
      <c r="AT148" s="265" t="s">
        <v>217</v>
      </c>
      <c r="AU148" s="265" t="s">
        <v>81</v>
      </c>
      <c r="AV148" s="14" t="s">
        <v>83</v>
      </c>
      <c r="AW148" s="14" t="s">
        <v>35</v>
      </c>
      <c r="AX148" s="14" t="s">
        <v>81</v>
      </c>
      <c r="AY148" s="265" t="s">
        <v>204</v>
      </c>
    </row>
    <row r="149" s="2" customFormat="1" ht="6.96" customHeight="1">
      <c r="A149" s="38"/>
      <c r="B149" s="59"/>
      <c r="C149" s="60"/>
      <c r="D149" s="60"/>
      <c r="E149" s="60"/>
      <c r="F149" s="60"/>
      <c r="G149" s="60"/>
      <c r="H149" s="60"/>
      <c r="I149" s="176"/>
      <c r="J149" s="60"/>
      <c r="K149" s="60"/>
      <c r="L149" s="44"/>
      <c r="M149" s="38"/>
      <c r="O149" s="38"/>
      <c r="P149" s="38"/>
      <c r="Q149" s="38"/>
      <c r="R149" s="38"/>
      <c r="S149" s="38"/>
      <c r="T149" s="38"/>
      <c r="U149" s="38"/>
      <c r="V149" s="38"/>
      <c r="W149" s="38"/>
      <c r="X149" s="38"/>
      <c r="Y149" s="38"/>
      <c r="Z149" s="38"/>
      <c r="AA149" s="38"/>
      <c r="AB149" s="38"/>
      <c r="AC149" s="38"/>
      <c r="AD149" s="38"/>
      <c r="AE149" s="38"/>
    </row>
  </sheetData>
  <sheetProtection sheet="1" autoFilter="0" formatColumns="0" formatRows="0" objects="1" scenarios="1" spinCount="100000" saltValue="JyiMuCBvpJ2rOT0Xn/Bkkh5KGWaHQv5O0IEaYsYUPtbUfXd4Lnzl2pJngkTaGJIWNEZ/sE0s3GpWBB/Em94myw==" hashValue="4RjSu1Uio6S+Sljti9j3Vtx82FFpZTN46FJrSaX9LZKn3mHpX3Z4PHoHKAkwzet337QK0RasdDqnZ29Uccbe/w==" algorithmName="SHA-512" password="CC35"/>
  <autoFilter ref="C93:K148"/>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160</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988</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1957</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470</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1682</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ROUND(J95,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ROUND((SUM(BE95:BE116)),  2)</f>
        <v>0</v>
      </c>
      <c r="G37" s="38"/>
      <c r="H37" s="38"/>
      <c r="I37" s="165">
        <v>0.20999999999999999</v>
      </c>
      <c r="J37" s="164">
        <f>ROUND(((SUM(BE95:BE116))*I37),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ROUND((SUM(BF95:BF116)),  2)</f>
        <v>0</v>
      </c>
      <c r="G38" s="38"/>
      <c r="H38" s="38"/>
      <c r="I38" s="165">
        <v>0.14999999999999999</v>
      </c>
      <c r="J38" s="164">
        <f>ROUND(((SUM(BF95:BF116))*I38),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ROUND((SUM(BG95:BG116)),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ROUND((SUM(BH95:BH116)),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ROUND((SUM(BI95:BI116)),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988</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1957</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470</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002 - VRN</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J95</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939</v>
      </c>
      <c r="E68" s="189"/>
      <c r="F68" s="189"/>
      <c r="G68" s="189"/>
      <c r="H68" s="189"/>
      <c r="I68" s="190"/>
      <c r="J68" s="191">
        <f>J96</f>
        <v>0</v>
      </c>
      <c r="K68" s="187"/>
      <c r="L68" s="192"/>
      <c r="S68" s="9"/>
      <c r="T68" s="9"/>
      <c r="U68" s="9"/>
      <c r="V68" s="9"/>
      <c r="W68" s="9"/>
      <c r="X68" s="9"/>
      <c r="Y68" s="9"/>
      <c r="Z68" s="9"/>
      <c r="AA68" s="9"/>
      <c r="AB68" s="9"/>
      <c r="AC68" s="9"/>
      <c r="AD68" s="9"/>
      <c r="AE68" s="9"/>
    </row>
    <row r="69" hidden="1" s="10" customFormat="1" ht="19.92" customHeight="1">
      <c r="A69" s="10"/>
      <c r="B69" s="193"/>
      <c r="C69" s="125"/>
      <c r="D69" s="194" t="s">
        <v>1683</v>
      </c>
      <c r="E69" s="195"/>
      <c r="F69" s="195"/>
      <c r="G69" s="195"/>
      <c r="H69" s="195"/>
      <c r="I69" s="196"/>
      <c r="J69" s="197">
        <f>J97</f>
        <v>0</v>
      </c>
      <c r="K69" s="125"/>
      <c r="L69" s="198"/>
      <c r="S69" s="10"/>
      <c r="T69" s="10"/>
      <c r="U69" s="10"/>
      <c r="V69" s="10"/>
      <c r="W69" s="10"/>
      <c r="X69" s="10"/>
      <c r="Y69" s="10"/>
      <c r="Z69" s="10"/>
      <c r="AA69" s="10"/>
      <c r="AB69" s="10"/>
      <c r="AC69" s="10"/>
      <c r="AD69" s="10"/>
      <c r="AE69" s="10"/>
    </row>
    <row r="70" hidden="1" s="10" customFormat="1" ht="19.92" customHeight="1">
      <c r="A70" s="10"/>
      <c r="B70" s="193"/>
      <c r="C70" s="125"/>
      <c r="D70" s="194" t="s">
        <v>1684</v>
      </c>
      <c r="E70" s="195"/>
      <c r="F70" s="195"/>
      <c r="G70" s="195"/>
      <c r="H70" s="195"/>
      <c r="I70" s="196"/>
      <c r="J70" s="197">
        <f>J104</f>
        <v>0</v>
      </c>
      <c r="K70" s="125"/>
      <c r="L70" s="198"/>
      <c r="S70" s="10"/>
      <c r="T70" s="10"/>
      <c r="U70" s="10"/>
      <c r="V70" s="10"/>
      <c r="W70" s="10"/>
      <c r="X70" s="10"/>
      <c r="Y70" s="10"/>
      <c r="Z70" s="10"/>
      <c r="AA70" s="10"/>
      <c r="AB70" s="10"/>
      <c r="AC70" s="10"/>
      <c r="AD70" s="10"/>
      <c r="AE70" s="10"/>
    </row>
    <row r="71" hidden="1" s="10" customFormat="1" ht="19.92" customHeight="1">
      <c r="A71" s="10"/>
      <c r="B71" s="193"/>
      <c r="C71" s="125"/>
      <c r="D71" s="194" t="s">
        <v>1685</v>
      </c>
      <c r="E71" s="195"/>
      <c r="F71" s="195"/>
      <c r="G71" s="195"/>
      <c r="H71" s="195"/>
      <c r="I71" s="196"/>
      <c r="J71" s="197">
        <f>J108</f>
        <v>0</v>
      </c>
      <c r="K71" s="125"/>
      <c r="L71" s="198"/>
      <c r="S71" s="10"/>
      <c r="T71" s="10"/>
      <c r="U71" s="10"/>
      <c r="V71" s="10"/>
      <c r="W71" s="10"/>
      <c r="X71" s="10"/>
      <c r="Y71" s="10"/>
      <c r="Z71" s="10"/>
      <c r="AA71" s="10"/>
      <c r="AB71" s="10"/>
      <c r="AC71" s="10"/>
      <c r="AD71" s="10"/>
      <c r="AE71" s="10"/>
    </row>
    <row r="72" hidden="1" s="2" customFormat="1" ht="21.84" customHeight="1">
      <c r="A72" s="38"/>
      <c r="B72" s="39"/>
      <c r="C72" s="40"/>
      <c r="D72" s="40"/>
      <c r="E72" s="40"/>
      <c r="F72" s="40"/>
      <c r="G72" s="40"/>
      <c r="H72" s="40"/>
      <c r="I72" s="147"/>
      <c r="J72" s="40"/>
      <c r="K72" s="40"/>
      <c r="L72" s="148"/>
      <c r="S72" s="38"/>
      <c r="T72" s="38"/>
      <c r="U72" s="38"/>
      <c r="V72" s="38"/>
      <c r="W72" s="38"/>
      <c r="X72" s="38"/>
      <c r="Y72" s="38"/>
      <c r="Z72" s="38"/>
      <c r="AA72" s="38"/>
      <c r="AB72" s="38"/>
      <c r="AC72" s="38"/>
      <c r="AD72" s="38"/>
      <c r="AE72" s="38"/>
    </row>
    <row r="73" hidden="1" s="2" customFormat="1" ht="6.96" customHeight="1">
      <c r="A73" s="38"/>
      <c r="B73" s="59"/>
      <c r="C73" s="60"/>
      <c r="D73" s="60"/>
      <c r="E73" s="60"/>
      <c r="F73" s="60"/>
      <c r="G73" s="60"/>
      <c r="H73" s="60"/>
      <c r="I73" s="176"/>
      <c r="J73" s="60"/>
      <c r="K73" s="60"/>
      <c r="L73" s="148"/>
      <c r="S73" s="38"/>
      <c r="T73" s="38"/>
      <c r="U73" s="38"/>
      <c r="V73" s="38"/>
      <c r="W73" s="38"/>
      <c r="X73" s="38"/>
      <c r="Y73" s="38"/>
      <c r="Z73" s="38"/>
      <c r="AA73" s="38"/>
      <c r="AB73" s="38"/>
      <c r="AC73" s="38"/>
      <c r="AD73" s="38"/>
      <c r="AE73" s="38"/>
    </row>
    <row r="74" hidden="1"/>
    <row r="75" hidden="1"/>
    <row r="76" hidden="1"/>
    <row r="77" s="2" customFormat="1" ht="6.96" customHeight="1">
      <c r="A77" s="38"/>
      <c r="B77" s="61"/>
      <c r="C77" s="62"/>
      <c r="D77" s="62"/>
      <c r="E77" s="62"/>
      <c r="F77" s="62"/>
      <c r="G77" s="62"/>
      <c r="H77" s="62"/>
      <c r="I77" s="179"/>
      <c r="J77" s="62"/>
      <c r="K77" s="62"/>
      <c r="L77" s="148"/>
      <c r="S77" s="38"/>
      <c r="T77" s="38"/>
      <c r="U77" s="38"/>
      <c r="V77" s="38"/>
      <c r="W77" s="38"/>
      <c r="X77" s="38"/>
      <c r="Y77" s="38"/>
      <c r="Z77" s="38"/>
      <c r="AA77" s="38"/>
      <c r="AB77" s="38"/>
      <c r="AC77" s="38"/>
      <c r="AD77" s="38"/>
      <c r="AE77" s="38"/>
    </row>
    <row r="78" s="2" customFormat="1" ht="24.96" customHeight="1">
      <c r="A78" s="38"/>
      <c r="B78" s="39"/>
      <c r="C78" s="23" t="s">
        <v>189</v>
      </c>
      <c r="D78" s="40"/>
      <c r="E78" s="40"/>
      <c r="F78" s="40"/>
      <c r="G78" s="40"/>
      <c r="H78" s="40"/>
      <c r="I78" s="147"/>
      <c r="J78" s="40"/>
      <c r="K78" s="40"/>
      <c r="L78" s="148"/>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147"/>
      <c r="J79" s="40"/>
      <c r="K79" s="40"/>
      <c r="L79" s="148"/>
      <c r="S79" s="38"/>
      <c r="T79" s="38"/>
      <c r="U79" s="38"/>
      <c r="V79" s="38"/>
      <c r="W79" s="38"/>
      <c r="X79" s="38"/>
      <c r="Y79" s="38"/>
      <c r="Z79" s="38"/>
      <c r="AA79" s="38"/>
      <c r="AB79" s="38"/>
      <c r="AC79" s="38"/>
      <c r="AD79" s="38"/>
      <c r="AE79" s="38"/>
    </row>
    <row r="80" s="2" customFormat="1" ht="12" customHeight="1">
      <c r="A80" s="38"/>
      <c r="B80" s="39"/>
      <c r="C80" s="32" t="s">
        <v>16</v>
      </c>
      <c r="D80" s="40"/>
      <c r="E80" s="40"/>
      <c r="F80" s="40"/>
      <c r="G80" s="40"/>
      <c r="H80" s="40"/>
      <c r="I80" s="147"/>
      <c r="J80" s="40"/>
      <c r="K80" s="40"/>
      <c r="L80" s="148"/>
      <c r="S80" s="38"/>
      <c r="T80" s="38"/>
      <c r="U80" s="38"/>
      <c r="V80" s="38"/>
      <c r="W80" s="38"/>
      <c r="X80" s="38"/>
      <c r="Y80" s="38"/>
      <c r="Z80" s="38"/>
      <c r="AA80" s="38"/>
      <c r="AB80" s="38"/>
      <c r="AC80" s="38"/>
      <c r="AD80" s="38"/>
      <c r="AE80" s="38"/>
    </row>
    <row r="81" s="2" customFormat="1" ht="16.5" customHeight="1">
      <c r="A81" s="38"/>
      <c r="B81" s="39"/>
      <c r="C81" s="40"/>
      <c r="D81" s="40"/>
      <c r="E81" s="180" t="str">
        <f>E7</f>
        <v>Oprava trati v úseku Velké Březno - Boletice n/L km 440,200 - 443,320</v>
      </c>
      <c r="F81" s="32"/>
      <c r="G81" s="32"/>
      <c r="H81" s="32"/>
      <c r="I81" s="147"/>
      <c r="J81" s="40"/>
      <c r="K81" s="40"/>
      <c r="L81" s="148"/>
      <c r="S81" s="38"/>
      <c r="T81" s="38"/>
      <c r="U81" s="38"/>
      <c r="V81" s="38"/>
      <c r="W81" s="38"/>
      <c r="X81" s="38"/>
      <c r="Y81" s="38"/>
      <c r="Z81" s="38"/>
      <c r="AA81" s="38"/>
      <c r="AB81" s="38"/>
      <c r="AC81" s="38"/>
      <c r="AD81" s="38"/>
      <c r="AE81" s="38"/>
    </row>
    <row r="82" s="1" customFormat="1" ht="12" customHeight="1">
      <c r="B82" s="21"/>
      <c r="C82" s="32" t="s">
        <v>179</v>
      </c>
      <c r="D82" s="22"/>
      <c r="E82" s="22"/>
      <c r="F82" s="22"/>
      <c r="G82" s="22"/>
      <c r="H82" s="22"/>
      <c r="I82" s="139"/>
      <c r="J82" s="22"/>
      <c r="K82" s="22"/>
      <c r="L82" s="20"/>
    </row>
    <row r="83" s="1" customFormat="1" ht="16.5" customHeight="1">
      <c r="B83" s="21"/>
      <c r="C83" s="22"/>
      <c r="D83" s="22"/>
      <c r="E83" s="180" t="s">
        <v>988</v>
      </c>
      <c r="F83" s="22"/>
      <c r="G83" s="22"/>
      <c r="H83" s="22"/>
      <c r="I83" s="139"/>
      <c r="J83" s="22"/>
      <c r="K83" s="22"/>
      <c r="L83" s="20"/>
    </row>
    <row r="84" s="1" customFormat="1" ht="12" customHeight="1">
      <c r="B84" s="21"/>
      <c r="C84" s="32" t="s">
        <v>181</v>
      </c>
      <c r="D84" s="22"/>
      <c r="E84" s="22"/>
      <c r="F84" s="22"/>
      <c r="G84" s="22"/>
      <c r="H84" s="22"/>
      <c r="I84" s="139"/>
      <c r="J84" s="22"/>
      <c r="K84" s="22"/>
      <c r="L84" s="20"/>
    </row>
    <row r="85" s="2" customFormat="1" ht="16.5" customHeight="1">
      <c r="A85" s="38"/>
      <c r="B85" s="39"/>
      <c r="C85" s="40"/>
      <c r="D85" s="40"/>
      <c r="E85" s="290" t="s">
        <v>1957</v>
      </c>
      <c r="F85" s="40"/>
      <c r="G85" s="40"/>
      <c r="H85" s="40"/>
      <c r="I85" s="147"/>
      <c r="J85" s="40"/>
      <c r="K85" s="40"/>
      <c r="L85" s="148"/>
      <c r="S85" s="38"/>
      <c r="T85" s="38"/>
      <c r="U85" s="38"/>
      <c r="V85" s="38"/>
      <c r="W85" s="38"/>
      <c r="X85" s="38"/>
      <c r="Y85" s="38"/>
      <c r="Z85" s="38"/>
      <c r="AA85" s="38"/>
      <c r="AB85" s="38"/>
      <c r="AC85" s="38"/>
      <c r="AD85" s="38"/>
      <c r="AE85" s="38"/>
    </row>
    <row r="86" s="2" customFormat="1" ht="12" customHeight="1">
      <c r="A86" s="38"/>
      <c r="B86" s="39"/>
      <c r="C86" s="32" t="s">
        <v>470</v>
      </c>
      <c r="D86" s="40"/>
      <c r="E86" s="40"/>
      <c r="F86" s="40"/>
      <c r="G86" s="40"/>
      <c r="H86" s="40"/>
      <c r="I86" s="147"/>
      <c r="J86" s="40"/>
      <c r="K86" s="40"/>
      <c r="L86" s="148"/>
      <c r="S86" s="38"/>
      <c r="T86" s="38"/>
      <c r="U86" s="38"/>
      <c r="V86" s="38"/>
      <c r="W86" s="38"/>
      <c r="X86" s="38"/>
      <c r="Y86" s="38"/>
      <c r="Z86" s="38"/>
      <c r="AA86" s="38"/>
      <c r="AB86" s="38"/>
      <c r="AC86" s="38"/>
      <c r="AD86" s="38"/>
      <c r="AE86" s="38"/>
    </row>
    <row r="87" s="2" customFormat="1" ht="16.5" customHeight="1">
      <c r="A87" s="38"/>
      <c r="B87" s="39"/>
      <c r="C87" s="40"/>
      <c r="D87" s="40"/>
      <c r="E87" s="69" t="str">
        <f>E13</f>
        <v>002 - VRN</v>
      </c>
      <c r="F87" s="40"/>
      <c r="G87" s="40"/>
      <c r="H87" s="40"/>
      <c r="I87" s="147"/>
      <c r="J87" s="40"/>
      <c r="K87" s="40"/>
      <c r="L87" s="148"/>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7"/>
      <c r="J88" s="40"/>
      <c r="K88" s="40"/>
      <c r="L88" s="148"/>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F16</f>
        <v>trať 073</v>
      </c>
      <c r="G89" s="40"/>
      <c r="H89" s="40"/>
      <c r="I89" s="150" t="s">
        <v>23</v>
      </c>
      <c r="J89" s="72" t="str">
        <f>IF(J16="","",J16)</f>
        <v>14. 2. 2020</v>
      </c>
      <c r="K89" s="40"/>
      <c r="L89" s="148"/>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7"/>
      <c r="J90" s="40"/>
      <c r="K90" s="40"/>
      <c r="L90" s="148"/>
      <c r="S90" s="38"/>
      <c r="T90" s="38"/>
      <c r="U90" s="38"/>
      <c r="V90" s="38"/>
      <c r="W90" s="38"/>
      <c r="X90" s="38"/>
      <c r="Y90" s="38"/>
      <c r="Z90" s="38"/>
      <c r="AA90" s="38"/>
      <c r="AB90" s="38"/>
      <c r="AC90" s="38"/>
      <c r="AD90" s="38"/>
      <c r="AE90" s="38"/>
    </row>
    <row r="91" s="2" customFormat="1" ht="15.15" customHeight="1">
      <c r="A91" s="38"/>
      <c r="B91" s="39"/>
      <c r="C91" s="32" t="s">
        <v>25</v>
      </c>
      <c r="D91" s="40"/>
      <c r="E91" s="40"/>
      <c r="F91" s="27" t="str">
        <f>E19</f>
        <v>Správa železnic, OŘ ÚNL</v>
      </c>
      <c r="G91" s="40"/>
      <c r="H91" s="40"/>
      <c r="I91" s="150" t="s">
        <v>33</v>
      </c>
      <c r="J91" s="36" t="str">
        <f>E25</f>
        <v xml:space="preserve"> </v>
      </c>
      <c r="K91" s="40"/>
      <c r="L91" s="148"/>
      <c r="S91" s="38"/>
      <c r="T91" s="38"/>
      <c r="U91" s="38"/>
      <c r="V91" s="38"/>
      <c r="W91" s="38"/>
      <c r="X91" s="38"/>
      <c r="Y91" s="38"/>
      <c r="Z91" s="38"/>
      <c r="AA91" s="38"/>
      <c r="AB91" s="38"/>
      <c r="AC91" s="38"/>
      <c r="AD91" s="38"/>
      <c r="AE91" s="38"/>
    </row>
    <row r="92" s="2" customFormat="1" ht="15.15" customHeight="1">
      <c r="A92" s="38"/>
      <c r="B92" s="39"/>
      <c r="C92" s="32" t="s">
        <v>31</v>
      </c>
      <c r="D92" s="40"/>
      <c r="E92" s="40"/>
      <c r="F92" s="27" t="str">
        <f>IF(E22="","",E22)</f>
        <v>Vyplň údaj</v>
      </c>
      <c r="G92" s="40"/>
      <c r="H92" s="40"/>
      <c r="I92" s="150" t="s">
        <v>36</v>
      </c>
      <c r="J92" s="36" t="str">
        <f>E28</f>
        <v>Věra Trnková</v>
      </c>
      <c r="K92" s="40"/>
      <c r="L92" s="148"/>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7"/>
      <c r="J93" s="40"/>
      <c r="K93" s="40"/>
      <c r="L93" s="148"/>
      <c r="S93" s="38"/>
      <c r="T93" s="38"/>
      <c r="U93" s="38"/>
      <c r="V93" s="38"/>
      <c r="W93" s="38"/>
      <c r="X93" s="38"/>
      <c r="Y93" s="38"/>
      <c r="Z93" s="38"/>
      <c r="AA93" s="38"/>
      <c r="AB93" s="38"/>
      <c r="AC93" s="38"/>
      <c r="AD93" s="38"/>
      <c r="AE93" s="38"/>
    </row>
    <row r="94" s="11" customFormat="1" ht="29.28" customHeight="1">
      <c r="A94" s="199"/>
      <c r="B94" s="200"/>
      <c r="C94" s="201" t="s">
        <v>190</v>
      </c>
      <c r="D94" s="202" t="s">
        <v>59</v>
      </c>
      <c r="E94" s="202" t="s">
        <v>55</v>
      </c>
      <c r="F94" s="202" t="s">
        <v>56</v>
      </c>
      <c r="G94" s="202" t="s">
        <v>191</v>
      </c>
      <c r="H94" s="202" t="s">
        <v>192</v>
      </c>
      <c r="I94" s="203" t="s">
        <v>193</v>
      </c>
      <c r="J94" s="202" t="s">
        <v>185</v>
      </c>
      <c r="K94" s="204" t="s">
        <v>194</v>
      </c>
      <c r="L94" s="205"/>
      <c r="M94" s="92" t="s">
        <v>19</v>
      </c>
      <c r="N94" s="93" t="s">
        <v>44</v>
      </c>
      <c r="O94" s="93" t="s">
        <v>195</v>
      </c>
      <c r="P94" s="93" t="s">
        <v>196</v>
      </c>
      <c r="Q94" s="93" t="s">
        <v>197</v>
      </c>
      <c r="R94" s="93" t="s">
        <v>198</v>
      </c>
      <c r="S94" s="93" t="s">
        <v>199</v>
      </c>
      <c r="T94" s="94" t="s">
        <v>200</v>
      </c>
      <c r="U94" s="199"/>
      <c r="V94" s="199"/>
      <c r="W94" s="199"/>
      <c r="X94" s="199"/>
      <c r="Y94" s="199"/>
      <c r="Z94" s="199"/>
      <c r="AA94" s="199"/>
      <c r="AB94" s="199"/>
      <c r="AC94" s="199"/>
      <c r="AD94" s="199"/>
      <c r="AE94" s="199"/>
    </row>
    <row r="95" s="2" customFormat="1" ht="22.8" customHeight="1">
      <c r="A95" s="38"/>
      <c r="B95" s="39"/>
      <c r="C95" s="99" t="s">
        <v>201</v>
      </c>
      <c r="D95" s="40"/>
      <c r="E95" s="40"/>
      <c r="F95" s="40"/>
      <c r="G95" s="40"/>
      <c r="H95" s="40"/>
      <c r="I95" s="147"/>
      <c r="J95" s="206">
        <f>BK95</f>
        <v>0</v>
      </c>
      <c r="K95" s="40"/>
      <c r="L95" s="44"/>
      <c r="M95" s="95"/>
      <c r="N95" s="207"/>
      <c r="O95" s="96"/>
      <c r="P95" s="208">
        <f>P96</f>
        <v>0</v>
      </c>
      <c r="Q95" s="96"/>
      <c r="R95" s="208">
        <f>R96</f>
        <v>0</v>
      </c>
      <c r="S95" s="96"/>
      <c r="T95" s="209">
        <f>T96</f>
        <v>0</v>
      </c>
      <c r="U95" s="38"/>
      <c r="V95" s="38"/>
      <c r="W95" s="38"/>
      <c r="X95" s="38"/>
      <c r="Y95" s="38"/>
      <c r="Z95" s="38"/>
      <c r="AA95" s="38"/>
      <c r="AB95" s="38"/>
      <c r="AC95" s="38"/>
      <c r="AD95" s="38"/>
      <c r="AE95" s="38"/>
      <c r="AT95" s="17" t="s">
        <v>73</v>
      </c>
      <c r="AU95" s="17" t="s">
        <v>186</v>
      </c>
      <c r="BK95" s="210">
        <f>BK96</f>
        <v>0</v>
      </c>
    </row>
    <row r="96" s="12" customFormat="1" ht="25.92" customHeight="1">
      <c r="A96" s="12"/>
      <c r="B96" s="211"/>
      <c r="C96" s="212"/>
      <c r="D96" s="213" t="s">
        <v>73</v>
      </c>
      <c r="E96" s="214" t="s">
        <v>119</v>
      </c>
      <c r="F96" s="214" t="s">
        <v>940</v>
      </c>
      <c r="G96" s="212"/>
      <c r="H96" s="212"/>
      <c r="I96" s="215"/>
      <c r="J96" s="216">
        <f>BK96</f>
        <v>0</v>
      </c>
      <c r="K96" s="212"/>
      <c r="L96" s="217"/>
      <c r="M96" s="218"/>
      <c r="N96" s="219"/>
      <c r="O96" s="219"/>
      <c r="P96" s="220">
        <f>P97+P104+P108</f>
        <v>0</v>
      </c>
      <c r="Q96" s="219"/>
      <c r="R96" s="220">
        <f>R97+R104+R108</f>
        <v>0</v>
      </c>
      <c r="S96" s="219"/>
      <c r="T96" s="221">
        <f>T97+T104+T108</f>
        <v>0</v>
      </c>
      <c r="U96" s="12"/>
      <c r="V96" s="12"/>
      <c r="W96" s="12"/>
      <c r="X96" s="12"/>
      <c r="Y96" s="12"/>
      <c r="Z96" s="12"/>
      <c r="AA96" s="12"/>
      <c r="AB96" s="12"/>
      <c r="AC96" s="12"/>
      <c r="AD96" s="12"/>
      <c r="AE96" s="12"/>
      <c r="AR96" s="222" t="s">
        <v>205</v>
      </c>
      <c r="AT96" s="223" t="s">
        <v>73</v>
      </c>
      <c r="AU96" s="223" t="s">
        <v>74</v>
      </c>
      <c r="AY96" s="222" t="s">
        <v>204</v>
      </c>
      <c r="BK96" s="224">
        <f>BK97+BK104+BK108</f>
        <v>0</v>
      </c>
    </row>
    <row r="97" s="12" customFormat="1" ht="22.8" customHeight="1">
      <c r="A97" s="12"/>
      <c r="B97" s="211"/>
      <c r="C97" s="212"/>
      <c r="D97" s="213" t="s">
        <v>73</v>
      </c>
      <c r="E97" s="225" t="s">
        <v>1686</v>
      </c>
      <c r="F97" s="225" t="s">
        <v>1687</v>
      </c>
      <c r="G97" s="212"/>
      <c r="H97" s="212"/>
      <c r="I97" s="215"/>
      <c r="J97" s="226">
        <f>BK97</f>
        <v>0</v>
      </c>
      <c r="K97" s="212"/>
      <c r="L97" s="217"/>
      <c r="M97" s="218"/>
      <c r="N97" s="219"/>
      <c r="O97" s="219"/>
      <c r="P97" s="220">
        <f>SUM(P98:P103)</f>
        <v>0</v>
      </c>
      <c r="Q97" s="219"/>
      <c r="R97" s="220">
        <f>SUM(R98:R103)</f>
        <v>0</v>
      </c>
      <c r="S97" s="219"/>
      <c r="T97" s="221">
        <f>SUM(T98:T103)</f>
        <v>0</v>
      </c>
      <c r="U97" s="12"/>
      <c r="V97" s="12"/>
      <c r="W97" s="12"/>
      <c r="X97" s="12"/>
      <c r="Y97" s="12"/>
      <c r="Z97" s="12"/>
      <c r="AA97" s="12"/>
      <c r="AB97" s="12"/>
      <c r="AC97" s="12"/>
      <c r="AD97" s="12"/>
      <c r="AE97" s="12"/>
      <c r="AR97" s="222" t="s">
        <v>205</v>
      </c>
      <c r="AT97" s="223" t="s">
        <v>73</v>
      </c>
      <c r="AU97" s="223" t="s">
        <v>81</v>
      </c>
      <c r="AY97" s="222" t="s">
        <v>204</v>
      </c>
      <c r="BK97" s="224">
        <f>SUM(BK98:BK103)</f>
        <v>0</v>
      </c>
    </row>
    <row r="98" s="2" customFormat="1" ht="16.5" customHeight="1">
      <c r="A98" s="38"/>
      <c r="B98" s="39"/>
      <c r="C98" s="227" t="s">
        <v>81</v>
      </c>
      <c r="D98" s="227" t="s">
        <v>207</v>
      </c>
      <c r="E98" s="228" t="s">
        <v>1688</v>
      </c>
      <c r="F98" s="229" t="s">
        <v>1689</v>
      </c>
      <c r="G98" s="230" t="s">
        <v>943</v>
      </c>
      <c r="H98" s="231">
        <v>1</v>
      </c>
      <c r="I98" s="232"/>
      <c r="J98" s="233">
        <f>ROUND(I98*H98,2)</f>
        <v>0</v>
      </c>
      <c r="K98" s="229" t="s">
        <v>1006</v>
      </c>
      <c r="L98" s="44"/>
      <c r="M98" s="234" t="s">
        <v>19</v>
      </c>
      <c r="N98" s="235" t="s">
        <v>45</v>
      </c>
      <c r="O98" s="84"/>
      <c r="P98" s="236">
        <f>O98*H98</f>
        <v>0</v>
      </c>
      <c r="Q98" s="236">
        <v>0</v>
      </c>
      <c r="R98" s="236">
        <f>Q98*H98</f>
        <v>0</v>
      </c>
      <c r="S98" s="236">
        <v>0</v>
      </c>
      <c r="T98" s="237">
        <f>S98*H98</f>
        <v>0</v>
      </c>
      <c r="U98" s="38"/>
      <c r="V98" s="38"/>
      <c r="W98" s="38"/>
      <c r="X98" s="38"/>
      <c r="Y98" s="38"/>
      <c r="Z98" s="38"/>
      <c r="AA98" s="38"/>
      <c r="AB98" s="38"/>
      <c r="AC98" s="38"/>
      <c r="AD98" s="38"/>
      <c r="AE98" s="38"/>
      <c r="AR98" s="238" t="s">
        <v>1690</v>
      </c>
      <c r="AT98" s="238" t="s">
        <v>207</v>
      </c>
      <c r="AU98" s="238" t="s">
        <v>83</v>
      </c>
      <c r="AY98" s="17" t="s">
        <v>204</v>
      </c>
      <c r="BE98" s="239">
        <f>IF(N98="základní",J98,0)</f>
        <v>0</v>
      </c>
      <c r="BF98" s="239">
        <f>IF(N98="snížená",J98,0)</f>
        <v>0</v>
      </c>
      <c r="BG98" s="239">
        <f>IF(N98="zákl. přenesená",J98,0)</f>
        <v>0</v>
      </c>
      <c r="BH98" s="239">
        <f>IF(N98="sníž. přenesená",J98,0)</f>
        <v>0</v>
      </c>
      <c r="BI98" s="239">
        <f>IF(N98="nulová",J98,0)</f>
        <v>0</v>
      </c>
      <c r="BJ98" s="17" t="s">
        <v>81</v>
      </c>
      <c r="BK98" s="239">
        <f>ROUND(I98*H98,2)</f>
        <v>0</v>
      </c>
      <c r="BL98" s="17" t="s">
        <v>1690</v>
      </c>
      <c r="BM98" s="238" t="s">
        <v>2240</v>
      </c>
    </row>
    <row r="99" s="2" customFormat="1">
      <c r="A99" s="38"/>
      <c r="B99" s="39"/>
      <c r="C99" s="40"/>
      <c r="D99" s="240" t="s">
        <v>213</v>
      </c>
      <c r="E99" s="40"/>
      <c r="F99" s="241" t="s">
        <v>1689</v>
      </c>
      <c r="G99" s="40"/>
      <c r="H99" s="40"/>
      <c r="I99" s="147"/>
      <c r="J99" s="40"/>
      <c r="K99" s="40"/>
      <c r="L99" s="44"/>
      <c r="M99" s="242"/>
      <c r="N99" s="243"/>
      <c r="O99" s="84"/>
      <c r="P99" s="84"/>
      <c r="Q99" s="84"/>
      <c r="R99" s="84"/>
      <c r="S99" s="84"/>
      <c r="T99" s="85"/>
      <c r="U99" s="38"/>
      <c r="V99" s="38"/>
      <c r="W99" s="38"/>
      <c r="X99" s="38"/>
      <c r="Y99" s="38"/>
      <c r="Z99" s="38"/>
      <c r="AA99" s="38"/>
      <c r="AB99" s="38"/>
      <c r="AC99" s="38"/>
      <c r="AD99" s="38"/>
      <c r="AE99" s="38"/>
      <c r="AT99" s="17" t="s">
        <v>213</v>
      </c>
      <c r="AU99" s="17" t="s">
        <v>83</v>
      </c>
    </row>
    <row r="100" s="2" customFormat="1">
      <c r="A100" s="38"/>
      <c r="B100" s="39"/>
      <c r="C100" s="40"/>
      <c r="D100" s="240" t="s">
        <v>240</v>
      </c>
      <c r="E100" s="40"/>
      <c r="F100" s="244" t="s">
        <v>1692</v>
      </c>
      <c r="G100" s="40"/>
      <c r="H100" s="40"/>
      <c r="I100" s="147"/>
      <c r="J100" s="40"/>
      <c r="K100" s="40"/>
      <c r="L100" s="44"/>
      <c r="M100" s="242"/>
      <c r="N100" s="243"/>
      <c r="O100" s="84"/>
      <c r="P100" s="84"/>
      <c r="Q100" s="84"/>
      <c r="R100" s="84"/>
      <c r="S100" s="84"/>
      <c r="T100" s="85"/>
      <c r="U100" s="38"/>
      <c r="V100" s="38"/>
      <c r="W100" s="38"/>
      <c r="X100" s="38"/>
      <c r="Y100" s="38"/>
      <c r="Z100" s="38"/>
      <c r="AA100" s="38"/>
      <c r="AB100" s="38"/>
      <c r="AC100" s="38"/>
      <c r="AD100" s="38"/>
      <c r="AE100" s="38"/>
      <c r="AT100" s="17" t="s">
        <v>240</v>
      </c>
      <c r="AU100" s="17" t="s">
        <v>83</v>
      </c>
    </row>
    <row r="101" s="2" customFormat="1" ht="16.5" customHeight="1">
      <c r="A101" s="38"/>
      <c r="B101" s="39"/>
      <c r="C101" s="227" t="s">
        <v>83</v>
      </c>
      <c r="D101" s="227" t="s">
        <v>207</v>
      </c>
      <c r="E101" s="228" t="s">
        <v>1693</v>
      </c>
      <c r="F101" s="229" t="s">
        <v>1694</v>
      </c>
      <c r="G101" s="230" t="s">
        <v>943</v>
      </c>
      <c r="H101" s="231">
        <v>1</v>
      </c>
      <c r="I101" s="232"/>
      <c r="J101" s="233">
        <f>ROUND(I101*H101,2)</f>
        <v>0</v>
      </c>
      <c r="K101" s="229" t="s">
        <v>1006</v>
      </c>
      <c r="L101" s="44"/>
      <c r="M101" s="234" t="s">
        <v>19</v>
      </c>
      <c r="N101" s="235" t="s">
        <v>45</v>
      </c>
      <c r="O101" s="84"/>
      <c r="P101" s="236">
        <f>O101*H101</f>
        <v>0</v>
      </c>
      <c r="Q101" s="236">
        <v>0</v>
      </c>
      <c r="R101" s="236">
        <f>Q101*H101</f>
        <v>0</v>
      </c>
      <c r="S101" s="236">
        <v>0</v>
      </c>
      <c r="T101" s="237">
        <f>S101*H101</f>
        <v>0</v>
      </c>
      <c r="U101" s="38"/>
      <c r="V101" s="38"/>
      <c r="W101" s="38"/>
      <c r="X101" s="38"/>
      <c r="Y101" s="38"/>
      <c r="Z101" s="38"/>
      <c r="AA101" s="38"/>
      <c r="AB101" s="38"/>
      <c r="AC101" s="38"/>
      <c r="AD101" s="38"/>
      <c r="AE101" s="38"/>
      <c r="AR101" s="238" t="s">
        <v>1690</v>
      </c>
      <c r="AT101" s="238" t="s">
        <v>207</v>
      </c>
      <c r="AU101" s="238" t="s">
        <v>83</v>
      </c>
      <c r="AY101" s="17" t="s">
        <v>204</v>
      </c>
      <c r="BE101" s="239">
        <f>IF(N101="základní",J101,0)</f>
        <v>0</v>
      </c>
      <c r="BF101" s="239">
        <f>IF(N101="snížená",J101,0)</f>
        <v>0</v>
      </c>
      <c r="BG101" s="239">
        <f>IF(N101="zákl. přenesená",J101,0)</f>
        <v>0</v>
      </c>
      <c r="BH101" s="239">
        <f>IF(N101="sníž. přenesená",J101,0)</f>
        <v>0</v>
      </c>
      <c r="BI101" s="239">
        <f>IF(N101="nulová",J101,0)</f>
        <v>0</v>
      </c>
      <c r="BJ101" s="17" t="s">
        <v>81</v>
      </c>
      <c r="BK101" s="239">
        <f>ROUND(I101*H101,2)</f>
        <v>0</v>
      </c>
      <c r="BL101" s="17" t="s">
        <v>1690</v>
      </c>
      <c r="BM101" s="238" t="s">
        <v>2241</v>
      </c>
    </row>
    <row r="102" s="2" customFormat="1">
      <c r="A102" s="38"/>
      <c r="B102" s="39"/>
      <c r="C102" s="40"/>
      <c r="D102" s="240" t="s">
        <v>213</v>
      </c>
      <c r="E102" s="40"/>
      <c r="F102" s="241" t="s">
        <v>1694</v>
      </c>
      <c r="G102" s="40"/>
      <c r="H102" s="40"/>
      <c r="I102" s="147"/>
      <c r="J102" s="40"/>
      <c r="K102" s="40"/>
      <c r="L102" s="44"/>
      <c r="M102" s="242"/>
      <c r="N102" s="243"/>
      <c r="O102" s="84"/>
      <c r="P102" s="84"/>
      <c r="Q102" s="84"/>
      <c r="R102" s="84"/>
      <c r="S102" s="84"/>
      <c r="T102" s="85"/>
      <c r="U102" s="38"/>
      <c r="V102" s="38"/>
      <c r="W102" s="38"/>
      <c r="X102" s="38"/>
      <c r="Y102" s="38"/>
      <c r="Z102" s="38"/>
      <c r="AA102" s="38"/>
      <c r="AB102" s="38"/>
      <c r="AC102" s="38"/>
      <c r="AD102" s="38"/>
      <c r="AE102" s="38"/>
      <c r="AT102" s="17" t="s">
        <v>213</v>
      </c>
      <c r="AU102" s="17" t="s">
        <v>83</v>
      </c>
    </row>
    <row r="103" s="2" customFormat="1">
      <c r="A103" s="38"/>
      <c r="B103" s="39"/>
      <c r="C103" s="40"/>
      <c r="D103" s="240" t="s">
        <v>240</v>
      </c>
      <c r="E103" s="40"/>
      <c r="F103" s="244" t="s">
        <v>1696</v>
      </c>
      <c r="G103" s="40"/>
      <c r="H103" s="40"/>
      <c r="I103" s="147"/>
      <c r="J103" s="40"/>
      <c r="K103" s="40"/>
      <c r="L103" s="44"/>
      <c r="M103" s="242"/>
      <c r="N103" s="243"/>
      <c r="O103" s="84"/>
      <c r="P103" s="84"/>
      <c r="Q103" s="84"/>
      <c r="R103" s="84"/>
      <c r="S103" s="84"/>
      <c r="T103" s="85"/>
      <c r="U103" s="38"/>
      <c r="V103" s="38"/>
      <c r="W103" s="38"/>
      <c r="X103" s="38"/>
      <c r="Y103" s="38"/>
      <c r="Z103" s="38"/>
      <c r="AA103" s="38"/>
      <c r="AB103" s="38"/>
      <c r="AC103" s="38"/>
      <c r="AD103" s="38"/>
      <c r="AE103" s="38"/>
      <c r="AT103" s="17" t="s">
        <v>240</v>
      </c>
      <c r="AU103" s="17" t="s">
        <v>83</v>
      </c>
    </row>
    <row r="104" s="12" customFormat="1" ht="22.8" customHeight="1">
      <c r="A104" s="12"/>
      <c r="B104" s="211"/>
      <c r="C104" s="212"/>
      <c r="D104" s="213" t="s">
        <v>73</v>
      </c>
      <c r="E104" s="225" t="s">
        <v>1697</v>
      </c>
      <c r="F104" s="225" t="s">
        <v>1698</v>
      </c>
      <c r="G104" s="212"/>
      <c r="H104" s="212"/>
      <c r="I104" s="215"/>
      <c r="J104" s="226">
        <f>BK104</f>
        <v>0</v>
      </c>
      <c r="K104" s="212"/>
      <c r="L104" s="217"/>
      <c r="M104" s="218"/>
      <c r="N104" s="219"/>
      <c r="O104" s="219"/>
      <c r="P104" s="220">
        <f>SUM(P105:P107)</f>
        <v>0</v>
      </c>
      <c r="Q104" s="219"/>
      <c r="R104" s="220">
        <f>SUM(R105:R107)</f>
        <v>0</v>
      </c>
      <c r="S104" s="219"/>
      <c r="T104" s="221">
        <f>SUM(T105:T107)</f>
        <v>0</v>
      </c>
      <c r="U104" s="12"/>
      <c r="V104" s="12"/>
      <c r="W104" s="12"/>
      <c r="X104" s="12"/>
      <c r="Y104" s="12"/>
      <c r="Z104" s="12"/>
      <c r="AA104" s="12"/>
      <c r="AB104" s="12"/>
      <c r="AC104" s="12"/>
      <c r="AD104" s="12"/>
      <c r="AE104" s="12"/>
      <c r="AR104" s="222" t="s">
        <v>205</v>
      </c>
      <c r="AT104" s="223" t="s">
        <v>73</v>
      </c>
      <c r="AU104" s="223" t="s">
        <v>81</v>
      </c>
      <c r="AY104" s="222" t="s">
        <v>204</v>
      </c>
      <c r="BK104" s="224">
        <f>SUM(BK105:BK107)</f>
        <v>0</v>
      </c>
    </row>
    <row r="105" s="2" customFormat="1" ht="16.5" customHeight="1">
      <c r="A105" s="38"/>
      <c r="B105" s="39"/>
      <c r="C105" s="227" t="s">
        <v>94</v>
      </c>
      <c r="D105" s="227" t="s">
        <v>207</v>
      </c>
      <c r="E105" s="228" t="s">
        <v>1699</v>
      </c>
      <c r="F105" s="229" t="s">
        <v>1698</v>
      </c>
      <c r="G105" s="230" t="s">
        <v>943</v>
      </c>
      <c r="H105" s="231">
        <v>1</v>
      </c>
      <c r="I105" s="232"/>
      <c r="J105" s="233">
        <f>ROUND(I105*H105,2)</f>
        <v>0</v>
      </c>
      <c r="K105" s="229" t="s">
        <v>1006</v>
      </c>
      <c r="L105" s="44"/>
      <c r="M105" s="234" t="s">
        <v>19</v>
      </c>
      <c r="N105" s="235" t="s">
        <v>45</v>
      </c>
      <c r="O105" s="84"/>
      <c r="P105" s="236">
        <f>O105*H105</f>
        <v>0</v>
      </c>
      <c r="Q105" s="236">
        <v>0</v>
      </c>
      <c r="R105" s="236">
        <f>Q105*H105</f>
        <v>0</v>
      </c>
      <c r="S105" s="236">
        <v>0</v>
      </c>
      <c r="T105" s="237">
        <f>S105*H105</f>
        <v>0</v>
      </c>
      <c r="U105" s="38"/>
      <c r="V105" s="38"/>
      <c r="W105" s="38"/>
      <c r="X105" s="38"/>
      <c r="Y105" s="38"/>
      <c r="Z105" s="38"/>
      <c r="AA105" s="38"/>
      <c r="AB105" s="38"/>
      <c r="AC105" s="38"/>
      <c r="AD105" s="38"/>
      <c r="AE105" s="38"/>
      <c r="AR105" s="238" t="s">
        <v>1690</v>
      </c>
      <c r="AT105" s="238" t="s">
        <v>207</v>
      </c>
      <c r="AU105" s="238" t="s">
        <v>83</v>
      </c>
      <c r="AY105" s="17" t="s">
        <v>204</v>
      </c>
      <c r="BE105" s="239">
        <f>IF(N105="základní",J105,0)</f>
        <v>0</v>
      </c>
      <c r="BF105" s="239">
        <f>IF(N105="snížená",J105,0)</f>
        <v>0</v>
      </c>
      <c r="BG105" s="239">
        <f>IF(N105="zákl. přenesená",J105,0)</f>
        <v>0</v>
      </c>
      <c r="BH105" s="239">
        <f>IF(N105="sníž. přenesená",J105,0)</f>
        <v>0</v>
      </c>
      <c r="BI105" s="239">
        <f>IF(N105="nulová",J105,0)</f>
        <v>0</v>
      </c>
      <c r="BJ105" s="17" t="s">
        <v>81</v>
      </c>
      <c r="BK105" s="239">
        <f>ROUND(I105*H105,2)</f>
        <v>0</v>
      </c>
      <c r="BL105" s="17" t="s">
        <v>1690</v>
      </c>
      <c r="BM105" s="238" t="s">
        <v>2242</v>
      </c>
    </row>
    <row r="106" s="2" customFormat="1">
      <c r="A106" s="38"/>
      <c r="B106" s="39"/>
      <c r="C106" s="40"/>
      <c r="D106" s="240" t="s">
        <v>213</v>
      </c>
      <c r="E106" s="40"/>
      <c r="F106" s="241" t="s">
        <v>1698</v>
      </c>
      <c r="G106" s="40"/>
      <c r="H106" s="40"/>
      <c r="I106" s="147"/>
      <c r="J106" s="40"/>
      <c r="K106" s="40"/>
      <c r="L106" s="44"/>
      <c r="M106" s="242"/>
      <c r="N106" s="243"/>
      <c r="O106" s="84"/>
      <c r="P106" s="84"/>
      <c r="Q106" s="84"/>
      <c r="R106" s="84"/>
      <c r="S106" s="84"/>
      <c r="T106" s="85"/>
      <c r="U106" s="38"/>
      <c r="V106" s="38"/>
      <c r="W106" s="38"/>
      <c r="X106" s="38"/>
      <c r="Y106" s="38"/>
      <c r="Z106" s="38"/>
      <c r="AA106" s="38"/>
      <c r="AB106" s="38"/>
      <c r="AC106" s="38"/>
      <c r="AD106" s="38"/>
      <c r="AE106" s="38"/>
      <c r="AT106" s="17" t="s">
        <v>213</v>
      </c>
      <c r="AU106" s="17" t="s">
        <v>83</v>
      </c>
    </row>
    <row r="107" s="2" customFormat="1">
      <c r="A107" s="38"/>
      <c r="B107" s="39"/>
      <c r="C107" s="40"/>
      <c r="D107" s="240" t="s">
        <v>240</v>
      </c>
      <c r="E107" s="40"/>
      <c r="F107" s="244" t="s">
        <v>1701</v>
      </c>
      <c r="G107" s="40"/>
      <c r="H107" s="40"/>
      <c r="I107" s="147"/>
      <c r="J107" s="40"/>
      <c r="K107" s="40"/>
      <c r="L107" s="44"/>
      <c r="M107" s="242"/>
      <c r="N107" s="243"/>
      <c r="O107" s="84"/>
      <c r="P107" s="84"/>
      <c r="Q107" s="84"/>
      <c r="R107" s="84"/>
      <c r="S107" s="84"/>
      <c r="T107" s="85"/>
      <c r="U107" s="38"/>
      <c r="V107" s="38"/>
      <c r="W107" s="38"/>
      <c r="X107" s="38"/>
      <c r="Y107" s="38"/>
      <c r="Z107" s="38"/>
      <c r="AA107" s="38"/>
      <c r="AB107" s="38"/>
      <c r="AC107" s="38"/>
      <c r="AD107" s="38"/>
      <c r="AE107" s="38"/>
      <c r="AT107" s="17" t="s">
        <v>240</v>
      </c>
      <c r="AU107" s="17" t="s">
        <v>83</v>
      </c>
    </row>
    <row r="108" s="12" customFormat="1" ht="22.8" customHeight="1">
      <c r="A108" s="12"/>
      <c r="B108" s="211"/>
      <c r="C108" s="212"/>
      <c r="D108" s="213" t="s">
        <v>73</v>
      </c>
      <c r="E108" s="225" t="s">
        <v>1702</v>
      </c>
      <c r="F108" s="225" t="s">
        <v>1703</v>
      </c>
      <c r="G108" s="212"/>
      <c r="H108" s="212"/>
      <c r="I108" s="215"/>
      <c r="J108" s="226">
        <f>BK108</f>
        <v>0</v>
      </c>
      <c r="K108" s="212"/>
      <c r="L108" s="217"/>
      <c r="M108" s="218"/>
      <c r="N108" s="219"/>
      <c r="O108" s="219"/>
      <c r="P108" s="220">
        <f>SUM(P109:P116)</f>
        <v>0</v>
      </c>
      <c r="Q108" s="219"/>
      <c r="R108" s="220">
        <f>SUM(R109:R116)</f>
        <v>0</v>
      </c>
      <c r="S108" s="219"/>
      <c r="T108" s="221">
        <f>SUM(T109:T116)</f>
        <v>0</v>
      </c>
      <c r="U108" s="12"/>
      <c r="V108" s="12"/>
      <c r="W108" s="12"/>
      <c r="X108" s="12"/>
      <c r="Y108" s="12"/>
      <c r="Z108" s="12"/>
      <c r="AA108" s="12"/>
      <c r="AB108" s="12"/>
      <c r="AC108" s="12"/>
      <c r="AD108" s="12"/>
      <c r="AE108" s="12"/>
      <c r="AR108" s="222" t="s">
        <v>205</v>
      </c>
      <c r="AT108" s="223" t="s">
        <v>73</v>
      </c>
      <c r="AU108" s="223" t="s">
        <v>81</v>
      </c>
      <c r="AY108" s="222" t="s">
        <v>204</v>
      </c>
      <c r="BK108" s="224">
        <f>SUM(BK109:BK116)</f>
        <v>0</v>
      </c>
    </row>
    <row r="109" s="2" customFormat="1" ht="16.5" customHeight="1">
      <c r="A109" s="38"/>
      <c r="B109" s="39"/>
      <c r="C109" s="227" t="s">
        <v>104</v>
      </c>
      <c r="D109" s="227" t="s">
        <v>207</v>
      </c>
      <c r="E109" s="228" t="s">
        <v>1704</v>
      </c>
      <c r="F109" s="229" t="s">
        <v>1705</v>
      </c>
      <c r="G109" s="230" t="s">
        <v>943</v>
      </c>
      <c r="H109" s="231">
        <v>2</v>
      </c>
      <c r="I109" s="232"/>
      <c r="J109" s="233">
        <f>ROUND(I109*H109,2)</f>
        <v>0</v>
      </c>
      <c r="K109" s="229" t="s">
        <v>1006</v>
      </c>
      <c r="L109" s="44"/>
      <c r="M109" s="234" t="s">
        <v>19</v>
      </c>
      <c r="N109" s="235" t="s">
        <v>45</v>
      </c>
      <c r="O109" s="84"/>
      <c r="P109" s="236">
        <f>O109*H109</f>
        <v>0</v>
      </c>
      <c r="Q109" s="236">
        <v>0</v>
      </c>
      <c r="R109" s="236">
        <f>Q109*H109</f>
        <v>0</v>
      </c>
      <c r="S109" s="236">
        <v>0</v>
      </c>
      <c r="T109" s="237">
        <f>S109*H109</f>
        <v>0</v>
      </c>
      <c r="U109" s="38"/>
      <c r="V109" s="38"/>
      <c r="W109" s="38"/>
      <c r="X109" s="38"/>
      <c r="Y109" s="38"/>
      <c r="Z109" s="38"/>
      <c r="AA109" s="38"/>
      <c r="AB109" s="38"/>
      <c r="AC109" s="38"/>
      <c r="AD109" s="38"/>
      <c r="AE109" s="38"/>
      <c r="AR109" s="238" t="s">
        <v>104</v>
      </c>
      <c r="AT109" s="238" t="s">
        <v>207</v>
      </c>
      <c r="AU109" s="238" t="s">
        <v>83</v>
      </c>
      <c r="AY109" s="17" t="s">
        <v>204</v>
      </c>
      <c r="BE109" s="239">
        <f>IF(N109="základní",J109,0)</f>
        <v>0</v>
      </c>
      <c r="BF109" s="239">
        <f>IF(N109="snížená",J109,0)</f>
        <v>0</v>
      </c>
      <c r="BG109" s="239">
        <f>IF(N109="zákl. přenesená",J109,0)</f>
        <v>0</v>
      </c>
      <c r="BH109" s="239">
        <f>IF(N109="sníž. přenesená",J109,0)</f>
        <v>0</v>
      </c>
      <c r="BI109" s="239">
        <f>IF(N109="nulová",J109,0)</f>
        <v>0</v>
      </c>
      <c r="BJ109" s="17" t="s">
        <v>81</v>
      </c>
      <c r="BK109" s="239">
        <f>ROUND(I109*H109,2)</f>
        <v>0</v>
      </c>
      <c r="BL109" s="17" t="s">
        <v>104</v>
      </c>
      <c r="BM109" s="238" t="s">
        <v>2243</v>
      </c>
    </row>
    <row r="110" s="2" customFormat="1">
      <c r="A110" s="38"/>
      <c r="B110" s="39"/>
      <c r="C110" s="40"/>
      <c r="D110" s="240" t="s">
        <v>213</v>
      </c>
      <c r="E110" s="40"/>
      <c r="F110" s="241" t="s">
        <v>1705</v>
      </c>
      <c r="G110" s="40"/>
      <c r="H110" s="40"/>
      <c r="I110" s="147"/>
      <c r="J110" s="40"/>
      <c r="K110" s="40"/>
      <c r="L110" s="44"/>
      <c r="M110" s="242"/>
      <c r="N110" s="243"/>
      <c r="O110" s="84"/>
      <c r="P110" s="84"/>
      <c r="Q110" s="84"/>
      <c r="R110" s="84"/>
      <c r="S110" s="84"/>
      <c r="T110" s="85"/>
      <c r="U110" s="38"/>
      <c r="V110" s="38"/>
      <c r="W110" s="38"/>
      <c r="X110" s="38"/>
      <c r="Y110" s="38"/>
      <c r="Z110" s="38"/>
      <c r="AA110" s="38"/>
      <c r="AB110" s="38"/>
      <c r="AC110" s="38"/>
      <c r="AD110" s="38"/>
      <c r="AE110" s="38"/>
      <c r="AT110" s="17" t="s">
        <v>213</v>
      </c>
      <c r="AU110" s="17" t="s">
        <v>83</v>
      </c>
    </row>
    <row r="111" s="2" customFormat="1">
      <c r="A111" s="38"/>
      <c r="B111" s="39"/>
      <c r="C111" s="40"/>
      <c r="D111" s="240" t="s">
        <v>240</v>
      </c>
      <c r="E111" s="40"/>
      <c r="F111" s="244" t="s">
        <v>2244</v>
      </c>
      <c r="G111" s="40"/>
      <c r="H111" s="40"/>
      <c r="I111" s="147"/>
      <c r="J111" s="40"/>
      <c r="K111" s="40"/>
      <c r="L111" s="44"/>
      <c r="M111" s="242"/>
      <c r="N111" s="243"/>
      <c r="O111" s="84"/>
      <c r="P111" s="84"/>
      <c r="Q111" s="84"/>
      <c r="R111" s="84"/>
      <c r="S111" s="84"/>
      <c r="T111" s="85"/>
      <c r="U111" s="38"/>
      <c r="V111" s="38"/>
      <c r="W111" s="38"/>
      <c r="X111" s="38"/>
      <c r="Y111" s="38"/>
      <c r="Z111" s="38"/>
      <c r="AA111" s="38"/>
      <c r="AB111" s="38"/>
      <c r="AC111" s="38"/>
      <c r="AD111" s="38"/>
      <c r="AE111" s="38"/>
      <c r="AT111" s="17" t="s">
        <v>240</v>
      </c>
      <c r="AU111" s="17" t="s">
        <v>83</v>
      </c>
    </row>
    <row r="112" s="13" customFormat="1">
      <c r="A112" s="13"/>
      <c r="B112" s="245"/>
      <c r="C112" s="246"/>
      <c r="D112" s="240" t="s">
        <v>217</v>
      </c>
      <c r="E112" s="247" t="s">
        <v>19</v>
      </c>
      <c r="F112" s="248" t="s">
        <v>1708</v>
      </c>
      <c r="G112" s="246"/>
      <c r="H112" s="247" t="s">
        <v>19</v>
      </c>
      <c r="I112" s="249"/>
      <c r="J112" s="246"/>
      <c r="K112" s="246"/>
      <c r="L112" s="250"/>
      <c r="M112" s="251"/>
      <c r="N112" s="252"/>
      <c r="O112" s="252"/>
      <c r="P112" s="252"/>
      <c r="Q112" s="252"/>
      <c r="R112" s="252"/>
      <c r="S112" s="252"/>
      <c r="T112" s="253"/>
      <c r="U112" s="13"/>
      <c r="V112" s="13"/>
      <c r="W112" s="13"/>
      <c r="X112" s="13"/>
      <c r="Y112" s="13"/>
      <c r="Z112" s="13"/>
      <c r="AA112" s="13"/>
      <c r="AB112" s="13"/>
      <c r="AC112" s="13"/>
      <c r="AD112" s="13"/>
      <c r="AE112" s="13"/>
      <c r="AT112" s="254" t="s">
        <v>217</v>
      </c>
      <c r="AU112" s="254" t="s">
        <v>83</v>
      </c>
      <c r="AV112" s="13" t="s">
        <v>81</v>
      </c>
      <c r="AW112" s="13" t="s">
        <v>35</v>
      </c>
      <c r="AX112" s="13" t="s">
        <v>74</v>
      </c>
      <c r="AY112" s="254" t="s">
        <v>204</v>
      </c>
    </row>
    <row r="113" s="14" customFormat="1">
      <c r="A113" s="14"/>
      <c r="B113" s="255"/>
      <c r="C113" s="256"/>
      <c r="D113" s="240" t="s">
        <v>217</v>
      </c>
      <c r="E113" s="257" t="s">
        <v>19</v>
      </c>
      <c r="F113" s="258" t="s">
        <v>81</v>
      </c>
      <c r="G113" s="256"/>
      <c r="H113" s="259">
        <v>1</v>
      </c>
      <c r="I113" s="260"/>
      <c r="J113" s="256"/>
      <c r="K113" s="256"/>
      <c r="L113" s="261"/>
      <c r="M113" s="262"/>
      <c r="N113" s="263"/>
      <c r="O113" s="263"/>
      <c r="P113" s="263"/>
      <c r="Q113" s="263"/>
      <c r="R113" s="263"/>
      <c r="S113" s="263"/>
      <c r="T113" s="264"/>
      <c r="U113" s="14"/>
      <c r="V113" s="14"/>
      <c r="W113" s="14"/>
      <c r="X113" s="14"/>
      <c r="Y113" s="14"/>
      <c r="Z113" s="14"/>
      <c r="AA113" s="14"/>
      <c r="AB113" s="14"/>
      <c r="AC113" s="14"/>
      <c r="AD113" s="14"/>
      <c r="AE113" s="14"/>
      <c r="AT113" s="265" t="s">
        <v>217</v>
      </c>
      <c r="AU113" s="265" t="s">
        <v>83</v>
      </c>
      <c r="AV113" s="14" t="s">
        <v>83</v>
      </c>
      <c r="AW113" s="14" t="s">
        <v>35</v>
      </c>
      <c r="AX113" s="14" t="s">
        <v>74</v>
      </c>
      <c r="AY113" s="265" t="s">
        <v>204</v>
      </c>
    </row>
    <row r="114" s="13" customFormat="1">
      <c r="A114" s="13"/>
      <c r="B114" s="245"/>
      <c r="C114" s="246"/>
      <c r="D114" s="240" t="s">
        <v>217</v>
      </c>
      <c r="E114" s="247" t="s">
        <v>19</v>
      </c>
      <c r="F114" s="248" t="s">
        <v>2245</v>
      </c>
      <c r="G114" s="246"/>
      <c r="H114" s="247" t="s">
        <v>19</v>
      </c>
      <c r="I114" s="249"/>
      <c r="J114" s="246"/>
      <c r="K114" s="246"/>
      <c r="L114" s="250"/>
      <c r="M114" s="251"/>
      <c r="N114" s="252"/>
      <c r="O114" s="252"/>
      <c r="P114" s="252"/>
      <c r="Q114" s="252"/>
      <c r="R114" s="252"/>
      <c r="S114" s="252"/>
      <c r="T114" s="253"/>
      <c r="U114" s="13"/>
      <c r="V114" s="13"/>
      <c r="W114" s="13"/>
      <c r="X114" s="13"/>
      <c r="Y114" s="13"/>
      <c r="Z114" s="13"/>
      <c r="AA114" s="13"/>
      <c r="AB114" s="13"/>
      <c r="AC114" s="13"/>
      <c r="AD114" s="13"/>
      <c r="AE114" s="13"/>
      <c r="AT114" s="254" t="s">
        <v>217</v>
      </c>
      <c r="AU114" s="254" t="s">
        <v>83</v>
      </c>
      <c r="AV114" s="13" t="s">
        <v>81</v>
      </c>
      <c r="AW114" s="13" t="s">
        <v>35</v>
      </c>
      <c r="AX114" s="13" t="s">
        <v>74</v>
      </c>
      <c r="AY114" s="254" t="s">
        <v>204</v>
      </c>
    </row>
    <row r="115" s="14" customFormat="1">
      <c r="A115" s="14"/>
      <c r="B115" s="255"/>
      <c r="C115" s="256"/>
      <c r="D115" s="240" t="s">
        <v>217</v>
      </c>
      <c r="E115" s="257" t="s">
        <v>19</v>
      </c>
      <c r="F115" s="258" t="s">
        <v>81</v>
      </c>
      <c r="G115" s="256"/>
      <c r="H115" s="259">
        <v>1</v>
      </c>
      <c r="I115" s="260"/>
      <c r="J115" s="256"/>
      <c r="K115" s="256"/>
      <c r="L115" s="261"/>
      <c r="M115" s="262"/>
      <c r="N115" s="263"/>
      <c r="O115" s="263"/>
      <c r="P115" s="263"/>
      <c r="Q115" s="263"/>
      <c r="R115" s="263"/>
      <c r="S115" s="263"/>
      <c r="T115" s="264"/>
      <c r="U115" s="14"/>
      <c r="V115" s="14"/>
      <c r="W115" s="14"/>
      <c r="X115" s="14"/>
      <c r="Y115" s="14"/>
      <c r="Z115" s="14"/>
      <c r="AA115" s="14"/>
      <c r="AB115" s="14"/>
      <c r="AC115" s="14"/>
      <c r="AD115" s="14"/>
      <c r="AE115" s="14"/>
      <c r="AT115" s="265" t="s">
        <v>217</v>
      </c>
      <c r="AU115" s="265" t="s">
        <v>83</v>
      </c>
      <c r="AV115" s="14" t="s">
        <v>83</v>
      </c>
      <c r="AW115" s="14" t="s">
        <v>35</v>
      </c>
      <c r="AX115" s="14" t="s">
        <v>74</v>
      </c>
      <c r="AY115" s="265" t="s">
        <v>204</v>
      </c>
    </row>
    <row r="116" s="15" customFormat="1">
      <c r="A116" s="15"/>
      <c r="B116" s="266"/>
      <c r="C116" s="267"/>
      <c r="D116" s="240" t="s">
        <v>217</v>
      </c>
      <c r="E116" s="268" t="s">
        <v>19</v>
      </c>
      <c r="F116" s="269" t="s">
        <v>268</v>
      </c>
      <c r="G116" s="267"/>
      <c r="H116" s="270">
        <v>2</v>
      </c>
      <c r="I116" s="271"/>
      <c r="J116" s="267"/>
      <c r="K116" s="267"/>
      <c r="L116" s="272"/>
      <c r="M116" s="291"/>
      <c r="N116" s="292"/>
      <c r="O116" s="292"/>
      <c r="P116" s="292"/>
      <c r="Q116" s="292"/>
      <c r="R116" s="292"/>
      <c r="S116" s="292"/>
      <c r="T116" s="293"/>
      <c r="U116" s="15"/>
      <c r="V116" s="15"/>
      <c r="W116" s="15"/>
      <c r="X116" s="15"/>
      <c r="Y116" s="15"/>
      <c r="Z116" s="15"/>
      <c r="AA116" s="15"/>
      <c r="AB116" s="15"/>
      <c r="AC116" s="15"/>
      <c r="AD116" s="15"/>
      <c r="AE116" s="15"/>
      <c r="AT116" s="276" t="s">
        <v>217</v>
      </c>
      <c r="AU116" s="276" t="s">
        <v>83</v>
      </c>
      <c r="AV116" s="15" t="s">
        <v>104</v>
      </c>
      <c r="AW116" s="15" t="s">
        <v>35</v>
      </c>
      <c r="AX116" s="15" t="s">
        <v>81</v>
      </c>
      <c r="AY116" s="276" t="s">
        <v>204</v>
      </c>
    </row>
    <row r="117" s="2" customFormat="1" ht="6.96" customHeight="1">
      <c r="A117" s="38"/>
      <c r="B117" s="59"/>
      <c r="C117" s="60"/>
      <c r="D117" s="60"/>
      <c r="E117" s="60"/>
      <c r="F117" s="60"/>
      <c r="G117" s="60"/>
      <c r="H117" s="60"/>
      <c r="I117" s="176"/>
      <c r="J117" s="60"/>
      <c r="K117" s="60"/>
      <c r="L117" s="44"/>
      <c r="M117" s="38"/>
      <c r="O117" s="38"/>
      <c r="P117" s="38"/>
      <c r="Q117" s="38"/>
      <c r="R117" s="38"/>
      <c r="S117" s="38"/>
      <c r="T117" s="38"/>
      <c r="U117" s="38"/>
      <c r="V117" s="38"/>
      <c r="W117" s="38"/>
      <c r="X117" s="38"/>
      <c r="Y117" s="38"/>
      <c r="Z117" s="38"/>
      <c r="AA117" s="38"/>
      <c r="AB117" s="38"/>
      <c r="AC117" s="38"/>
      <c r="AD117" s="38"/>
      <c r="AE117" s="38"/>
    </row>
  </sheetData>
  <sheetProtection sheet="1" autoFilter="0" formatColumns="0" formatRows="0" objects="1" scenarios="1" spinCount="100000" saltValue="+evX4xiF0Wrz1jACPrEIOFvL/CeKbY60eoQVDMBpbCcWiHPzvCogcb1j5w56bQjNcioMGq0WOPXkvi+4opNIKQ==" hashValue="qwFWsohGwkbbA0qDdH1z9FCzrOpl7z8ZWvadW3Fn7JFg7LYBup8EU6nXeITEgeu2m1Bh/XoicT+ppHf6L5+0qw==" algorithmName="SHA-512" password="CC35"/>
  <autoFilter ref="C94:K116"/>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163</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s="2" customFormat="1" ht="12" customHeight="1">
      <c r="A8" s="38"/>
      <c r="B8" s="44"/>
      <c r="C8" s="38"/>
      <c r="D8" s="145" t="s">
        <v>179</v>
      </c>
      <c r="E8" s="38"/>
      <c r="F8" s="38"/>
      <c r="G8" s="38"/>
      <c r="H8" s="38"/>
      <c r="I8" s="147"/>
      <c r="J8" s="38"/>
      <c r="K8" s="38"/>
      <c r="L8" s="148"/>
      <c r="S8" s="38"/>
      <c r="T8" s="38"/>
      <c r="U8" s="38"/>
      <c r="V8" s="38"/>
      <c r="W8" s="38"/>
      <c r="X8" s="38"/>
      <c r="Y8" s="38"/>
      <c r="Z8" s="38"/>
      <c r="AA8" s="38"/>
      <c r="AB8" s="38"/>
      <c r="AC8" s="38"/>
      <c r="AD8" s="38"/>
      <c r="AE8" s="38"/>
    </row>
    <row r="9" hidden="1" s="2" customFormat="1" ht="16.5" customHeight="1">
      <c r="A9" s="38"/>
      <c r="B9" s="44"/>
      <c r="C9" s="38"/>
      <c r="D9" s="38"/>
      <c r="E9" s="149" t="s">
        <v>2246</v>
      </c>
      <c r="F9" s="38"/>
      <c r="G9" s="38"/>
      <c r="H9" s="38"/>
      <c r="I9" s="147"/>
      <c r="J9" s="38"/>
      <c r="K9" s="38"/>
      <c r="L9" s="148"/>
      <c r="S9" s="38"/>
      <c r="T9" s="38"/>
      <c r="U9" s="38"/>
      <c r="V9" s="38"/>
      <c r="W9" s="38"/>
      <c r="X9" s="38"/>
      <c r="Y9" s="38"/>
      <c r="Z9" s="38"/>
      <c r="AA9" s="38"/>
      <c r="AB9" s="38"/>
      <c r="AC9" s="38"/>
      <c r="AD9" s="38"/>
      <c r="AE9" s="38"/>
    </row>
    <row r="10" hidden="1" s="2" customFormat="1">
      <c r="A10" s="38"/>
      <c r="B10" s="44"/>
      <c r="C10" s="38"/>
      <c r="D10" s="38"/>
      <c r="E10" s="38"/>
      <c r="F10" s="38"/>
      <c r="G10" s="38"/>
      <c r="H10" s="38"/>
      <c r="I10" s="147"/>
      <c r="J10" s="38"/>
      <c r="K10" s="38"/>
      <c r="L10" s="148"/>
      <c r="S10" s="38"/>
      <c r="T10" s="38"/>
      <c r="U10" s="38"/>
      <c r="V10" s="38"/>
      <c r="W10" s="38"/>
      <c r="X10" s="38"/>
      <c r="Y10" s="38"/>
      <c r="Z10" s="38"/>
      <c r="AA10" s="38"/>
      <c r="AB10" s="38"/>
      <c r="AC10" s="38"/>
      <c r="AD10" s="38"/>
      <c r="AE10" s="38"/>
    </row>
    <row r="11" hidden="1" s="2" customFormat="1" ht="12" customHeight="1">
      <c r="A11" s="38"/>
      <c r="B11" s="44"/>
      <c r="C11" s="38"/>
      <c r="D11" s="145" t="s">
        <v>18</v>
      </c>
      <c r="E11" s="38"/>
      <c r="F11" s="133" t="s">
        <v>19</v>
      </c>
      <c r="G11" s="38"/>
      <c r="H11" s="38"/>
      <c r="I11" s="150" t="s">
        <v>20</v>
      </c>
      <c r="J11" s="133" t="s">
        <v>19</v>
      </c>
      <c r="K11" s="38"/>
      <c r="L11" s="148"/>
      <c r="S11" s="38"/>
      <c r="T11" s="38"/>
      <c r="U11" s="38"/>
      <c r="V11" s="38"/>
      <c r="W11" s="38"/>
      <c r="X11" s="38"/>
      <c r="Y11" s="38"/>
      <c r="Z11" s="38"/>
      <c r="AA11" s="38"/>
      <c r="AB11" s="38"/>
      <c r="AC11" s="38"/>
      <c r="AD11" s="38"/>
      <c r="AE11" s="38"/>
    </row>
    <row r="12" hidden="1" s="2" customFormat="1" ht="12" customHeight="1">
      <c r="A12" s="38"/>
      <c r="B12" s="44"/>
      <c r="C12" s="38"/>
      <c r="D12" s="145" t="s">
        <v>21</v>
      </c>
      <c r="E12" s="38"/>
      <c r="F12" s="133" t="s">
        <v>22</v>
      </c>
      <c r="G12" s="38"/>
      <c r="H12" s="38"/>
      <c r="I12" s="150" t="s">
        <v>23</v>
      </c>
      <c r="J12" s="151" t="str">
        <f>'Rekapitulace stavby'!AN8</f>
        <v>14. 2. 2020</v>
      </c>
      <c r="K12" s="38"/>
      <c r="L12" s="148"/>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147"/>
      <c r="J13" s="38"/>
      <c r="K13" s="38"/>
      <c r="L13" s="148"/>
      <c r="S13" s="38"/>
      <c r="T13" s="38"/>
      <c r="U13" s="38"/>
      <c r="V13" s="38"/>
      <c r="W13" s="38"/>
      <c r="X13" s="38"/>
      <c r="Y13" s="38"/>
      <c r="Z13" s="38"/>
      <c r="AA13" s="38"/>
      <c r="AB13" s="38"/>
      <c r="AC13" s="38"/>
      <c r="AD13" s="38"/>
      <c r="AE13" s="38"/>
    </row>
    <row r="14" hidden="1" s="2" customFormat="1" ht="12" customHeight="1">
      <c r="A14" s="38"/>
      <c r="B14" s="44"/>
      <c r="C14" s="38"/>
      <c r="D14" s="145" t="s">
        <v>25</v>
      </c>
      <c r="E14" s="38"/>
      <c r="F14" s="38"/>
      <c r="G14" s="38"/>
      <c r="H14" s="38"/>
      <c r="I14" s="150" t="s">
        <v>26</v>
      </c>
      <c r="J14" s="133" t="s">
        <v>27</v>
      </c>
      <c r="K14" s="38"/>
      <c r="L14" s="148"/>
      <c r="S14" s="38"/>
      <c r="T14" s="38"/>
      <c r="U14" s="38"/>
      <c r="V14" s="38"/>
      <c r="W14" s="38"/>
      <c r="X14" s="38"/>
      <c r="Y14" s="38"/>
      <c r="Z14" s="38"/>
      <c r="AA14" s="38"/>
      <c r="AB14" s="38"/>
      <c r="AC14" s="38"/>
      <c r="AD14" s="38"/>
      <c r="AE14" s="38"/>
    </row>
    <row r="15" hidden="1" s="2" customFormat="1" ht="18" customHeight="1">
      <c r="A15" s="38"/>
      <c r="B15" s="44"/>
      <c r="C15" s="38"/>
      <c r="D15" s="38"/>
      <c r="E15" s="133" t="s">
        <v>28</v>
      </c>
      <c r="F15" s="38"/>
      <c r="G15" s="38"/>
      <c r="H15" s="38"/>
      <c r="I15" s="150" t="s">
        <v>29</v>
      </c>
      <c r="J15" s="133" t="s">
        <v>30</v>
      </c>
      <c r="K15" s="38"/>
      <c r="L15" s="148"/>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147"/>
      <c r="J16" s="38"/>
      <c r="K16" s="38"/>
      <c r="L16" s="148"/>
      <c r="S16" s="38"/>
      <c r="T16" s="38"/>
      <c r="U16" s="38"/>
      <c r="V16" s="38"/>
      <c r="W16" s="38"/>
      <c r="X16" s="38"/>
      <c r="Y16" s="38"/>
      <c r="Z16" s="38"/>
      <c r="AA16" s="38"/>
      <c r="AB16" s="38"/>
      <c r="AC16" s="38"/>
      <c r="AD16" s="38"/>
      <c r="AE16" s="38"/>
    </row>
    <row r="17" hidden="1" s="2" customFormat="1" ht="12" customHeight="1">
      <c r="A17" s="38"/>
      <c r="B17" s="44"/>
      <c r="C17" s="38"/>
      <c r="D17" s="145" t="s">
        <v>31</v>
      </c>
      <c r="E17" s="38"/>
      <c r="F17" s="38"/>
      <c r="G17" s="38"/>
      <c r="H17" s="38"/>
      <c r="I17" s="150" t="s">
        <v>26</v>
      </c>
      <c r="J17" s="33" t="str">
        <f>'Rekapitulace stavby'!AN13</f>
        <v>Vyplň údaj</v>
      </c>
      <c r="K17" s="38"/>
      <c r="L17" s="148"/>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3"/>
      <c r="G18" s="133"/>
      <c r="H18" s="133"/>
      <c r="I18" s="150" t="s">
        <v>29</v>
      </c>
      <c r="J18" s="33" t="str">
        <f>'Rekapitulace stavby'!AN14</f>
        <v>Vyplň údaj</v>
      </c>
      <c r="K18" s="38"/>
      <c r="L18" s="148"/>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147"/>
      <c r="J19" s="38"/>
      <c r="K19" s="38"/>
      <c r="L19" s="148"/>
      <c r="S19" s="38"/>
      <c r="T19" s="38"/>
      <c r="U19" s="38"/>
      <c r="V19" s="38"/>
      <c r="W19" s="38"/>
      <c r="X19" s="38"/>
      <c r="Y19" s="38"/>
      <c r="Z19" s="38"/>
      <c r="AA19" s="38"/>
      <c r="AB19" s="38"/>
      <c r="AC19" s="38"/>
      <c r="AD19" s="38"/>
      <c r="AE19" s="38"/>
    </row>
    <row r="20" hidden="1" s="2" customFormat="1" ht="12" customHeight="1">
      <c r="A20" s="38"/>
      <c r="B20" s="44"/>
      <c r="C20" s="38"/>
      <c r="D20" s="145" t="s">
        <v>33</v>
      </c>
      <c r="E20" s="38"/>
      <c r="F20" s="38"/>
      <c r="G20" s="38"/>
      <c r="H20" s="38"/>
      <c r="I20" s="150" t="s">
        <v>26</v>
      </c>
      <c r="J20" s="133" t="str">
        <f>IF('Rekapitulace stavby'!AN16="","",'Rekapitulace stavby'!AN16)</f>
        <v/>
      </c>
      <c r="K20" s="38"/>
      <c r="L20" s="148"/>
      <c r="S20" s="38"/>
      <c r="T20" s="38"/>
      <c r="U20" s="38"/>
      <c r="V20" s="38"/>
      <c r="W20" s="38"/>
      <c r="X20" s="38"/>
      <c r="Y20" s="38"/>
      <c r="Z20" s="38"/>
      <c r="AA20" s="38"/>
      <c r="AB20" s="38"/>
      <c r="AC20" s="38"/>
      <c r="AD20" s="38"/>
      <c r="AE20" s="38"/>
    </row>
    <row r="21" hidden="1" s="2" customFormat="1" ht="18" customHeight="1">
      <c r="A21" s="38"/>
      <c r="B21" s="44"/>
      <c r="C21" s="38"/>
      <c r="D21" s="38"/>
      <c r="E21" s="133" t="str">
        <f>IF('Rekapitulace stavby'!E17="","",'Rekapitulace stavby'!E17)</f>
        <v xml:space="preserve"> </v>
      </c>
      <c r="F21" s="38"/>
      <c r="G21" s="38"/>
      <c r="H21" s="38"/>
      <c r="I21" s="150" t="s">
        <v>29</v>
      </c>
      <c r="J21" s="133" t="str">
        <f>IF('Rekapitulace stavby'!AN17="","",'Rekapitulace stavby'!AN17)</f>
        <v/>
      </c>
      <c r="K21" s="38"/>
      <c r="L21" s="148"/>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147"/>
      <c r="J22" s="38"/>
      <c r="K22" s="38"/>
      <c r="L22" s="148"/>
      <c r="S22" s="38"/>
      <c r="T22" s="38"/>
      <c r="U22" s="38"/>
      <c r="V22" s="38"/>
      <c r="W22" s="38"/>
      <c r="X22" s="38"/>
      <c r="Y22" s="38"/>
      <c r="Z22" s="38"/>
      <c r="AA22" s="38"/>
      <c r="AB22" s="38"/>
      <c r="AC22" s="38"/>
      <c r="AD22" s="38"/>
      <c r="AE22" s="38"/>
    </row>
    <row r="23" hidden="1" s="2" customFormat="1" ht="12" customHeight="1">
      <c r="A23" s="38"/>
      <c r="B23" s="44"/>
      <c r="C23" s="38"/>
      <c r="D23" s="145" t="s">
        <v>36</v>
      </c>
      <c r="E23" s="38"/>
      <c r="F23" s="38"/>
      <c r="G23" s="38"/>
      <c r="H23" s="38"/>
      <c r="I23" s="150" t="s">
        <v>26</v>
      </c>
      <c r="J23" s="133" t="s">
        <v>19</v>
      </c>
      <c r="K23" s="38"/>
      <c r="L23" s="148"/>
      <c r="S23" s="38"/>
      <c r="T23" s="38"/>
      <c r="U23" s="38"/>
      <c r="V23" s="38"/>
      <c r="W23" s="38"/>
      <c r="X23" s="38"/>
      <c r="Y23" s="38"/>
      <c r="Z23" s="38"/>
      <c r="AA23" s="38"/>
      <c r="AB23" s="38"/>
      <c r="AC23" s="38"/>
      <c r="AD23" s="38"/>
      <c r="AE23" s="38"/>
    </row>
    <row r="24" hidden="1" s="2" customFormat="1" ht="18" customHeight="1">
      <c r="A24" s="38"/>
      <c r="B24" s="44"/>
      <c r="C24" s="38"/>
      <c r="D24" s="38"/>
      <c r="E24" s="133" t="s">
        <v>37</v>
      </c>
      <c r="F24" s="38"/>
      <c r="G24" s="38"/>
      <c r="H24" s="38"/>
      <c r="I24" s="150" t="s">
        <v>29</v>
      </c>
      <c r="J24" s="133" t="s">
        <v>19</v>
      </c>
      <c r="K24" s="38"/>
      <c r="L24" s="148"/>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147"/>
      <c r="J25" s="38"/>
      <c r="K25" s="38"/>
      <c r="L25" s="148"/>
      <c r="S25" s="38"/>
      <c r="T25" s="38"/>
      <c r="U25" s="38"/>
      <c r="V25" s="38"/>
      <c r="W25" s="38"/>
      <c r="X25" s="38"/>
      <c r="Y25" s="38"/>
      <c r="Z25" s="38"/>
      <c r="AA25" s="38"/>
      <c r="AB25" s="38"/>
      <c r="AC25" s="38"/>
      <c r="AD25" s="38"/>
      <c r="AE25" s="38"/>
    </row>
    <row r="26" hidden="1" s="2" customFormat="1" ht="12" customHeight="1">
      <c r="A26" s="38"/>
      <c r="B26" s="44"/>
      <c r="C26" s="38"/>
      <c r="D26" s="145" t="s">
        <v>38</v>
      </c>
      <c r="E26" s="38"/>
      <c r="F26" s="38"/>
      <c r="G26" s="38"/>
      <c r="H26" s="38"/>
      <c r="I26" s="147"/>
      <c r="J26" s="38"/>
      <c r="K26" s="38"/>
      <c r="L26" s="148"/>
      <c r="S26" s="38"/>
      <c r="T26" s="38"/>
      <c r="U26" s="38"/>
      <c r="V26" s="38"/>
      <c r="W26" s="38"/>
      <c r="X26" s="38"/>
      <c r="Y26" s="38"/>
      <c r="Z26" s="38"/>
      <c r="AA26" s="38"/>
      <c r="AB26" s="38"/>
      <c r="AC26" s="38"/>
      <c r="AD26" s="38"/>
      <c r="AE26" s="38"/>
    </row>
    <row r="27" hidden="1" s="8" customFormat="1" ht="83.25" customHeight="1">
      <c r="A27" s="152"/>
      <c r="B27" s="153"/>
      <c r="C27" s="152"/>
      <c r="D27" s="152"/>
      <c r="E27" s="154" t="s">
        <v>39</v>
      </c>
      <c r="F27" s="154"/>
      <c r="G27" s="154"/>
      <c r="H27" s="154"/>
      <c r="I27" s="155"/>
      <c r="J27" s="152"/>
      <c r="K27" s="152"/>
      <c r="L27" s="156"/>
      <c r="S27" s="152"/>
      <c r="T27" s="152"/>
      <c r="U27" s="152"/>
      <c r="V27" s="152"/>
      <c r="W27" s="152"/>
      <c r="X27" s="152"/>
      <c r="Y27" s="152"/>
      <c r="Z27" s="152"/>
      <c r="AA27" s="152"/>
      <c r="AB27" s="152"/>
      <c r="AC27" s="152"/>
      <c r="AD27" s="152"/>
      <c r="AE27" s="152"/>
    </row>
    <row r="28" hidden="1" s="2" customFormat="1" ht="6.96" customHeight="1">
      <c r="A28" s="38"/>
      <c r="B28" s="44"/>
      <c r="C28" s="38"/>
      <c r="D28" s="38"/>
      <c r="E28" s="38"/>
      <c r="F28" s="38"/>
      <c r="G28" s="38"/>
      <c r="H28" s="38"/>
      <c r="I28" s="147"/>
      <c r="J28" s="38"/>
      <c r="K28" s="38"/>
      <c r="L28" s="148"/>
      <c r="S28" s="38"/>
      <c r="T28" s="38"/>
      <c r="U28" s="38"/>
      <c r="V28" s="38"/>
      <c r="W28" s="38"/>
      <c r="X28" s="38"/>
      <c r="Y28" s="38"/>
      <c r="Z28" s="38"/>
      <c r="AA28" s="38"/>
      <c r="AB28" s="38"/>
      <c r="AC28" s="38"/>
      <c r="AD28" s="38"/>
      <c r="AE28" s="38"/>
    </row>
    <row r="29" hidden="1" s="2" customFormat="1" ht="6.96" customHeight="1">
      <c r="A29" s="38"/>
      <c r="B29" s="44"/>
      <c r="C29" s="38"/>
      <c r="D29" s="157"/>
      <c r="E29" s="157"/>
      <c r="F29" s="157"/>
      <c r="G29" s="157"/>
      <c r="H29" s="157"/>
      <c r="I29" s="158"/>
      <c r="J29" s="157"/>
      <c r="K29" s="157"/>
      <c r="L29" s="148"/>
      <c r="S29" s="38"/>
      <c r="T29" s="38"/>
      <c r="U29" s="38"/>
      <c r="V29" s="38"/>
      <c r="W29" s="38"/>
      <c r="X29" s="38"/>
      <c r="Y29" s="38"/>
      <c r="Z29" s="38"/>
      <c r="AA29" s="38"/>
      <c r="AB29" s="38"/>
      <c r="AC29" s="38"/>
      <c r="AD29" s="38"/>
      <c r="AE29" s="38"/>
    </row>
    <row r="30" hidden="1" s="2" customFormat="1" ht="25.44" customHeight="1">
      <c r="A30" s="38"/>
      <c r="B30" s="44"/>
      <c r="C30" s="38"/>
      <c r="D30" s="159" t="s">
        <v>40</v>
      </c>
      <c r="E30" s="38"/>
      <c r="F30" s="38"/>
      <c r="G30" s="38"/>
      <c r="H30" s="38"/>
      <c r="I30" s="147"/>
      <c r="J30" s="160">
        <f>ROUND(J80, 2)</f>
        <v>0</v>
      </c>
      <c r="K30" s="38"/>
      <c r="L30" s="148"/>
      <c r="S30" s="38"/>
      <c r="T30" s="38"/>
      <c r="U30" s="38"/>
      <c r="V30" s="38"/>
      <c r="W30" s="38"/>
      <c r="X30" s="38"/>
      <c r="Y30" s="38"/>
      <c r="Z30" s="38"/>
      <c r="AA30" s="38"/>
      <c r="AB30" s="38"/>
      <c r="AC30" s="38"/>
      <c r="AD30" s="38"/>
      <c r="AE30" s="38"/>
    </row>
    <row r="31" hidden="1" s="2" customFormat="1" ht="6.96" customHeight="1">
      <c r="A31" s="38"/>
      <c r="B31" s="44"/>
      <c r="C31" s="38"/>
      <c r="D31" s="157"/>
      <c r="E31" s="157"/>
      <c r="F31" s="157"/>
      <c r="G31" s="157"/>
      <c r="H31" s="157"/>
      <c r="I31" s="158"/>
      <c r="J31" s="157"/>
      <c r="K31" s="157"/>
      <c r="L31" s="148"/>
      <c r="S31" s="38"/>
      <c r="T31" s="38"/>
      <c r="U31" s="38"/>
      <c r="V31" s="38"/>
      <c r="W31" s="38"/>
      <c r="X31" s="38"/>
      <c r="Y31" s="38"/>
      <c r="Z31" s="38"/>
      <c r="AA31" s="38"/>
      <c r="AB31" s="38"/>
      <c r="AC31" s="38"/>
      <c r="AD31" s="38"/>
      <c r="AE31" s="38"/>
    </row>
    <row r="32" hidden="1" s="2" customFormat="1" ht="14.4" customHeight="1">
      <c r="A32" s="38"/>
      <c r="B32" s="44"/>
      <c r="C32" s="38"/>
      <c r="D32" s="38"/>
      <c r="E32" s="38"/>
      <c r="F32" s="161" t="s">
        <v>42</v>
      </c>
      <c r="G32" s="38"/>
      <c r="H32" s="38"/>
      <c r="I32" s="162" t="s">
        <v>41</v>
      </c>
      <c r="J32" s="161" t="s">
        <v>43</v>
      </c>
      <c r="K32" s="38"/>
      <c r="L32" s="148"/>
      <c r="S32" s="38"/>
      <c r="T32" s="38"/>
      <c r="U32" s="38"/>
      <c r="V32" s="38"/>
      <c r="W32" s="38"/>
      <c r="X32" s="38"/>
      <c r="Y32" s="38"/>
      <c r="Z32" s="38"/>
      <c r="AA32" s="38"/>
      <c r="AB32" s="38"/>
      <c r="AC32" s="38"/>
      <c r="AD32" s="38"/>
      <c r="AE32" s="38"/>
    </row>
    <row r="33" hidden="1" s="2" customFormat="1" ht="14.4" customHeight="1">
      <c r="A33" s="38"/>
      <c r="B33" s="44"/>
      <c r="C33" s="38"/>
      <c r="D33" s="163" t="s">
        <v>44</v>
      </c>
      <c r="E33" s="145" t="s">
        <v>45</v>
      </c>
      <c r="F33" s="164">
        <f>ROUND((SUM(BE80:BE105)),  2)</f>
        <v>0</v>
      </c>
      <c r="G33" s="38"/>
      <c r="H33" s="38"/>
      <c r="I33" s="165">
        <v>0.20999999999999999</v>
      </c>
      <c r="J33" s="164">
        <f>ROUND(((SUM(BE80:BE105))*I33),  2)</f>
        <v>0</v>
      </c>
      <c r="K33" s="38"/>
      <c r="L33" s="148"/>
      <c r="S33" s="38"/>
      <c r="T33" s="38"/>
      <c r="U33" s="38"/>
      <c r="V33" s="38"/>
      <c r="W33" s="38"/>
      <c r="X33" s="38"/>
      <c r="Y33" s="38"/>
      <c r="Z33" s="38"/>
      <c r="AA33" s="38"/>
      <c r="AB33" s="38"/>
      <c r="AC33" s="38"/>
      <c r="AD33" s="38"/>
      <c r="AE33" s="38"/>
    </row>
    <row r="34" hidden="1" s="2" customFormat="1" ht="14.4" customHeight="1">
      <c r="A34" s="38"/>
      <c r="B34" s="44"/>
      <c r="C34" s="38"/>
      <c r="D34" s="38"/>
      <c r="E34" s="145" t="s">
        <v>46</v>
      </c>
      <c r="F34" s="164">
        <f>ROUND((SUM(BF80:BF105)),  2)</f>
        <v>0</v>
      </c>
      <c r="G34" s="38"/>
      <c r="H34" s="38"/>
      <c r="I34" s="165">
        <v>0.14999999999999999</v>
      </c>
      <c r="J34" s="164">
        <f>ROUND(((SUM(BF80:BF105))*I34),  2)</f>
        <v>0</v>
      </c>
      <c r="K34" s="38"/>
      <c r="L34" s="148"/>
      <c r="S34" s="38"/>
      <c r="T34" s="38"/>
      <c r="U34" s="38"/>
      <c r="V34" s="38"/>
      <c r="W34" s="38"/>
      <c r="X34" s="38"/>
      <c r="Y34" s="38"/>
      <c r="Z34" s="38"/>
      <c r="AA34" s="38"/>
      <c r="AB34" s="38"/>
      <c r="AC34" s="38"/>
      <c r="AD34" s="38"/>
      <c r="AE34" s="38"/>
    </row>
    <row r="35" hidden="1" s="2" customFormat="1" ht="14.4" customHeight="1">
      <c r="A35" s="38"/>
      <c r="B35" s="44"/>
      <c r="C35" s="38"/>
      <c r="D35" s="38"/>
      <c r="E35" s="145" t="s">
        <v>47</v>
      </c>
      <c r="F35" s="164">
        <f>ROUND((SUM(BG80:BG105)),  2)</f>
        <v>0</v>
      </c>
      <c r="G35" s="38"/>
      <c r="H35" s="38"/>
      <c r="I35" s="165">
        <v>0.20999999999999999</v>
      </c>
      <c r="J35" s="164">
        <f>0</f>
        <v>0</v>
      </c>
      <c r="K35" s="38"/>
      <c r="L35" s="148"/>
      <c r="S35" s="38"/>
      <c r="T35" s="38"/>
      <c r="U35" s="38"/>
      <c r="V35" s="38"/>
      <c r="W35" s="38"/>
      <c r="X35" s="38"/>
      <c r="Y35" s="38"/>
      <c r="Z35" s="38"/>
      <c r="AA35" s="38"/>
      <c r="AB35" s="38"/>
      <c r="AC35" s="38"/>
      <c r="AD35" s="38"/>
      <c r="AE35" s="38"/>
    </row>
    <row r="36" hidden="1" s="2" customFormat="1" ht="14.4" customHeight="1">
      <c r="A36" s="38"/>
      <c r="B36" s="44"/>
      <c r="C36" s="38"/>
      <c r="D36" s="38"/>
      <c r="E36" s="145" t="s">
        <v>48</v>
      </c>
      <c r="F36" s="164">
        <f>ROUND((SUM(BH80:BH105)),  2)</f>
        <v>0</v>
      </c>
      <c r="G36" s="38"/>
      <c r="H36" s="38"/>
      <c r="I36" s="165">
        <v>0.14999999999999999</v>
      </c>
      <c r="J36" s="164">
        <f>0</f>
        <v>0</v>
      </c>
      <c r="K36" s="38"/>
      <c r="L36" s="148"/>
      <c r="S36" s="38"/>
      <c r="T36" s="38"/>
      <c r="U36" s="38"/>
      <c r="V36" s="38"/>
      <c r="W36" s="38"/>
      <c r="X36" s="38"/>
      <c r="Y36" s="38"/>
      <c r="Z36" s="38"/>
      <c r="AA36" s="38"/>
      <c r="AB36" s="38"/>
      <c r="AC36" s="38"/>
      <c r="AD36" s="38"/>
      <c r="AE36" s="38"/>
    </row>
    <row r="37" hidden="1" s="2" customFormat="1" ht="14.4" customHeight="1">
      <c r="A37" s="38"/>
      <c r="B37" s="44"/>
      <c r="C37" s="38"/>
      <c r="D37" s="38"/>
      <c r="E37" s="145" t="s">
        <v>49</v>
      </c>
      <c r="F37" s="164">
        <f>ROUND((SUM(BI80:BI105)),  2)</f>
        <v>0</v>
      </c>
      <c r="G37" s="38"/>
      <c r="H37" s="38"/>
      <c r="I37" s="165">
        <v>0</v>
      </c>
      <c r="J37" s="164">
        <f>0</f>
        <v>0</v>
      </c>
      <c r="K37" s="38"/>
      <c r="L37" s="148"/>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147"/>
      <c r="J38" s="38"/>
      <c r="K38" s="38"/>
      <c r="L38" s="148"/>
      <c r="S38" s="38"/>
      <c r="T38" s="38"/>
      <c r="U38" s="38"/>
      <c r="V38" s="38"/>
      <c r="W38" s="38"/>
      <c r="X38" s="38"/>
      <c r="Y38" s="38"/>
      <c r="Z38" s="38"/>
      <c r="AA38" s="38"/>
      <c r="AB38" s="38"/>
      <c r="AC38" s="38"/>
      <c r="AD38" s="38"/>
      <c r="AE38" s="38"/>
    </row>
    <row r="39" hidden="1" s="2" customFormat="1" ht="25.44" customHeight="1">
      <c r="A39" s="38"/>
      <c r="B39" s="44"/>
      <c r="C39" s="166"/>
      <c r="D39" s="167" t="s">
        <v>50</v>
      </c>
      <c r="E39" s="168"/>
      <c r="F39" s="168"/>
      <c r="G39" s="169" t="s">
        <v>51</v>
      </c>
      <c r="H39" s="170" t="s">
        <v>52</v>
      </c>
      <c r="I39" s="171"/>
      <c r="J39" s="172">
        <f>SUM(J30:J37)</f>
        <v>0</v>
      </c>
      <c r="K39" s="173"/>
      <c r="L39" s="148"/>
      <c r="S39" s="38"/>
      <c r="T39" s="38"/>
      <c r="U39" s="38"/>
      <c r="V39" s="38"/>
      <c r="W39" s="38"/>
      <c r="X39" s="38"/>
      <c r="Y39" s="38"/>
      <c r="Z39" s="38"/>
      <c r="AA39" s="38"/>
      <c r="AB39" s="38"/>
      <c r="AC39" s="38"/>
      <c r="AD39" s="38"/>
      <c r="AE39" s="38"/>
    </row>
    <row r="40" hidden="1" s="2" customFormat="1" ht="14.4" customHeight="1">
      <c r="A40" s="38"/>
      <c r="B40" s="174"/>
      <c r="C40" s="175"/>
      <c r="D40" s="175"/>
      <c r="E40" s="175"/>
      <c r="F40" s="175"/>
      <c r="G40" s="175"/>
      <c r="H40" s="175"/>
      <c r="I40" s="176"/>
      <c r="J40" s="175"/>
      <c r="K40" s="175"/>
      <c r="L40" s="148"/>
      <c r="S40" s="38"/>
      <c r="T40" s="38"/>
      <c r="U40" s="38"/>
      <c r="V40" s="38"/>
      <c r="W40" s="38"/>
      <c r="X40" s="38"/>
      <c r="Y40" s="38"/>
      <c r="Z40" s="38"/>
      <c r="AA40" s="38"/>
      <c r="AB40" s="38"/>
      <c r="AC40" s="38"/>
      <c r="AD40" s="38"/>
      <c r="AE40" s="38"/>
    </row>
    <row r="41" hidden="1"/>
    <row r="42" hidden="1"/>
    <row r="43" hidden="1"/>
    <row r="44" hidden="1" s="2" customFormat="1" ht="6.96" customHeight="1">
      <c r="A44" s="38"/>
      <c r="B44" s="177"/>
      <c r="C44" s="178"/>
      <c r="D44" s="178"/>
      <c r="E44" s="178"/>
      <c r="F44" s="178"/>
      <c r="G44" s="178"/>
      <c r="H44" s="178"/>
      <c r="I44" s="179"/>
      <c r="J44" s="178"/>
      <c r="K44" s="178"/>
      <c r="L44" s="148"/>
      <c r="S44" s="38"/>
      <c r="T44" s="38"/>
      <c r="U44" s="38"/>
      <c r="V44" s="38"/>
      <c r="W44" s="38"/>
      <c r="X44" s="38"/>
      <c r="Y44" s="38"/>
      <c r="Z44" s="38"/>
      <c r="AA44" s="38"/>
      <c r="AB44" s="38"/>
      <c r="AC44" s="38"/>
      <c r="AD44" s="38"/>
      <c r="AE44" s="38"/>
    </row>
    <row r="45" hidden="1" s="2" customFormat="1" ht="24.96" customHeight="1">
      <c r="A45" s="38"/>
      <c r="B45" s="39"/>
      <c r="C45" s="23" t="s">
        <v>183</v>
      </c>
      <c r="D45" s="40"/>
      <c r="E45" s="40"/>
      <c r="F45" s="40"/>
      <c r="G45" s="40"/>
      <c r="H45" s="40"/>
      <c r="I45" s="147"/>
      <c r="J45" s="40"/>
      <c r="K45" s="40"/>
      <c r="L45" s="148"/>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147"/>
      <c r="J46" s="40"/>
      <c r="K46" s="40"/>
      <c r="L46" s="148"/>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147"/>
      <c r="J47" s="40"/>
      <c r="K47" s="40"/>
      <c r="L47" s="148"/>
      <c r="S47" s="38"/>
      <c r="T47" s="38"/>
      <c r="U47" s="38"/>
      <c r="V47" s="38"/>
      <c r="W47" s="38"/>
      <c r="X47" s="38"/>
      <c r="Y47" s="38"/>
      <c r="Z47" s="38"/>
      <c r="AA47" s="38"/>
      <c r="AB47" s="38"/>
      <c r="AC47" s="38"/>
      <c r="AD47" s="38"/>
      <c r="AE47" s="38"/>
    </row>
    <row r="48" hidden="1" s="2" customFormat="1" ht="16.5" customHeight="1">
      <c r="A48" s="38"/>
      <c r="B48" s="39"/>
      <c r="C48" s="40"/>
      <c r="D48" s="40"/>
      <c r="E48" s="180" t="str">
        <f>E7</f>
        <v>Oprava trati v úseku Velké Březno - Boletice n/L km 440,200 - 443,320</v>
      </c>
      <c r="F48" s="32"/>
      <c r="G48" s="32"/>
      <c r="H48" s="32"/>
      <c r="I48" s="147"/>
      <c r="J48" s="40"/>
      <c r="K48" s="40"/>
      <c r="L48" s="148"/>
      <c r="S48" s="38"/>
      <c r="T48" s="38"/>
      <c r="U48" s="38"/>
      <c r="V48" s="38"/>
      <c r="W48" s="38"/>
      <c r="X48" s="38"/>
      <c r="Y48" s="38"/>
      <c r="Z48" s="38"/>
      <c r="AA48" s="38"/>
      <c r="AB48" s="38"/>
      <c r="AC48" s="38"/>
      <c r="AD48" s="38"/>
      <c r="AE48" s="38"/>
    </row>
    <row r="49" hidden="1" s="2" customFormat="1" ht="12" customHeight="1">
      <c r="A49" s="38"/>
      <c r="B49" s="39"/>
      <c r="C49" s="32" t="s">
        <v>179</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16.5" customHeight="1">
      <c r="A50" s="38"/>
      <c r="B50" s="39"/>
      <c r="C50" s="40"/>
      <c r="D50" s="40"/>
      <c r="E50" s="69" t="str">
        <f>E9</f>
        <v>C - práce SSZT</v>
      </c>
      <c r="F50" s="40"/>
      <c r="G50" s="40"/>
      <c r="H50" s="40"/>
      <c r="I50" s="147"/>
      <c r="J50" s="40"/>
      <c r="K50" s="40"/>
      <c r="L50" s="148"/>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trať 073</v>
      </c>
      <c r="G52" s="40"/>
      <c r="H52" s="40"/>
      <c r="I52" s="150" t="s">
        <v>23</v>
      </c>
      <c r="J52" s="72" t="str">
        <f>IF(J12="","",J12)</f>
        <v>14. 2. 2020</v>
      </c>
      <c r="K52" s="40"/>
      <c r="L52" s="148"/>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147"/>
      <c r="J53" s="40"/>
      <c r="K53" s="40"/>
      <c r="L53" s="148"/>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Správa železnic, OŘ ÚNL</v>
      </c>
      <c r="G54" s="40"/>
      <c r="H54" s="40"/>
      <c r="I54" s="150" t="s">
        <v>33</v>
      </c>
      <c r="J54" s="36" t="str">
        <f>E21</f>
        <v xml:space="preserve"> </v>
      </c>
      <c r="K54" s="40"/>
      <c r="L54" s="148"/>
      <c r="S54" s="38"/>
      <c r="T54" s="38"/>
      <c r="U54" s="38"/>
      <c r="V54" s="38"/>
      <c r="W54" s="38"/>
      <c r="X54" s="38"/>
      <c r="Y54" s="38"/>
      <c r="Z54" s="38"/>
      <c r="AA54" s="38"/>
      <c r="AB54" s="38"/>
      <c r="AC54" s="38"/>
      <c r="AD54" s="38"/>
      <c r="AE54" s="38"/>
    </row>
    <row r="55" hidden="1" s="2" customFormat="1" ht="15.15" customHeight="1">
      <c r="A55" s="38"/>
      <c r="B55" s="39"/>
      <c r="C55" s="32" t="s">
        <v>31</v>
      </c>
      <c r="D55" s="40"/>
      <c r="E55" s="40"/>
      <c r="F55" s="27" t="str">
        <f>IF(E18="","",E18)</f>
        <v>Vyplň údaj</v>
      </c>
      <c r="G55" s="40"/>
      <c r="H55" s="40"/>
      <c r="I55" s="150" t="s">
        <v>36</v>
      </c>
      <c r="J55" s="36" t="str">
        <f>E24</f>
        <v>Věra Trnková</v>
      </c>
      <c r="K55" s="40"/>
      <c r="L55" s="148"/>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147"/>
      <c r="J56" s="40"/>
      <c r="K56" s="40"/>
      <c r="L56" s="148"/>
      <c r="S56" s="38"/>
      <c r="T56" s="38"/>
      <c r="U56" s="38"/>
      <c r="V56" s="38"/>
      <c r="W56" s="38"/>
      <c r="X56" s="38"/>
      <c r="Y56" s="38"/>
      <c r="Z56" s="38"/>
      <c r="AA56" s="38"/>
      <c r="AB56" s="38"/>
      <c r="AC56" s="38"/>
      <c r="AD56" s="38"/>
      <c r="AE56" s="38"/>
    </row>
    <row r="57" hidden="1" s="2" customFormat="1" ht="29.28" customHeight="1">
      <c r="A57" s="38"/>
      <c r="B57" s="39"/>
      <c r="C57" s="181" t="s">
        <v>184</v>
      </c>
      <c r="D57" s="182"/>
      <c r="E57" s="182"/>
      <c r="F57" s="182"/>
      <c r="G57" s="182"/>
      <c r="H57" s="182"/>
      <c r="I57" s="183"/>
      <c r="J57" s="184" t="s">
        <v>185</v>
      </c>
      <c r="K57" s="182"/>
      <c r="L57" s="148"/>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147"/>
      <c r="J58" s="40"/>
      <c r="K58" s="40"/>
      <c r="L58" s="148"/>
      <c r="S58" s="38"/>
      <c r="T58" s="38"/>
      <c r="U58" s="38"/>
      <c r="V58" s="38"/>
      <c r="W58" s="38"/>
      <c r="X58" s="38"/>
      <c r="Y58" s="38"/>
      <c r="Z58" s="38"/>
      <c r="AA58" s="38"/>
      <c r="AB58" s="38"/>
      <c r="AC58" s="38"/>
      <c r="AD58" s="38"/>
      <c r="AE58" s="38"/>
    </row>
    <row r="59" hidden="1" s="2" customFormat="1" ht="22.8" customHeight="1">
      <c r="A59" s="38"/>
      <c r="B59" s="39"/>
      <c r="C59" s="185" t="s">
        <v>72</v>
      </c>
      <c r="D59" s="40"/>
      <c r="E59" s="40"/>
      <c r="F59" s="40"/>
      <c r="G59" s="40"/>
      <c r="H59" s="40"/>
      <c r="I59" s="147"/>
      <c r="J59" s="102">
        <f>J80</f>
        <v>0</v>
      </c>
      <c r="K59" s="40"/>
      <c r="L59" s="148"/>
      <c r="S59" s="38"/>
      <c r="T59" s="38"/>
      <c r="U59" s="38"/>
      <c r="V59" s="38"/>
      <c r="W59" s="38"/>
      <c r="X59" s="38"/>
      <c r="Y59" s="38"/>
      <c r="Z59" s="38"/>
      <c r="AA59" s="38"/>
      <c r="AB59" s="38"/>
      <c r="AC59" s="38"/>
      <c r="AD59" s="38"/>
      <c r="AE59" s="38"/>
      <c r="AU59" s="17" t="s">
        <v>186</v>
      </c>
    </row>
    <row r="60" hidden="1" s="9" customFormat="1" ht="24.96" customHeight="1">
      <c r="A60" s="9"/>
      <c r="B60" s="186"/>
      <c r="C60" s="187"/>
      <c r="D60" s="188" t="s">
        <v>689</v>
      </c>
      <c r="E60" s="189"/>
      <c r="F60" s="189"/>
      <c r="G60" s="189"/>
      <c r="H60" s="189"/>
      <c r="I60" s="190"/>
      <c r="J60" s="191">
        <f>J81</f>
        <v>0</v>
      </c>
      <c r="K60" s="187"/>
      <c r="L60" s="192"/>
      <c r="S60" s="9"/>
      <c r="T60" s="9"/>
      <c r="U60" s="9"/>
      <c r="V60" s="9"/>
      <c r="W60" s="9"/>
      <c r="X60" s="9"/>
      <c r="Y60" s="9"/>
      <c r="Z60" s="9"/>
      <c r="AA60" s="9"/>
      <c r="AB60" s="9"/>
      <c r="AC60" s="9"/>
      <c r="AD60" s="9"/>
      <c r="AE60" s="9"/>
    </row>
    <row r="61" hidden="1" s="2" customFormat="1" ht="21.84"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6.96" customHeight="1">
      <c r="A62" s="38"/>
      <c r="B62" s="59"/>
      <c r="C62" s="60"/>
      <c r="D62" s="60"/>
      <c r="E62" s="60"/>
      <c r="F62" s="60"/>
      <c r="G62" s="60"/>
      <c r="H62" s="60"/>
      <c r="I62" s="176"/>
      <c r="J62" s="60"/>
      <c r="K62" s="60"/>
      <c r="L62" s="148"/>
      <c r="S62" s="38"/>
      <c r="T62" s="38"/>
      <c r="U62" s="38"/>
      <c r="V62" s="38"/>
      <c r="W62" s="38"/>
      <c r="X62" s="38"/>
      <c r="Y62" s="38"/>
      <c r="Z62" s="38"/>
      <c r="AA62" s="38"/>
      <c r="AB62" s="38"/>
      <c r="AC62" s="38"/>
      <c r="AD62" s="38"/>
      <c r="AE62" s="38"/>
    </row>
    <row r="63" hidden="1"/>
    <row r="64" hidden="1"/>
    <row r="65" hidden="1"/>
    <row r="66" s="2" customFormat="1" ht="6.96" customHeight="1">
      <c r="A66" s="38"/>
      <c r="B66" s="61"/>
      <c r="C66" s="62"/>
      <c r="D66" s="62"/>
      <c r="E66" s="62"/>
      <c r="F66" s="62"/>
      <c r="G66" s="62"/>
      <c r="H66" s="62"/>
      <c r="I66" s="179"/>
      <c r="J66" s="62"/>
      <c r="K66" s="62"/>
      <c r="L66" s="148"/>
      <c r="S66" s="38"/>
      <c r="T66" s="38"/>
      <c r="U66" s="38"/>
      <c r="V66" s="38"/>
      <c r="W66" s="38"/>
      <c r="X66" s="38"/>
      <c r="Y66" s="38"/>
      <c r="Z66" s="38"/>
      <c r="AA66" s="38"/>
      <c r="AB66" s="38"/>
      <c r="AC66" s="38"/>
      <c r="AD66" s="38"/>
      <c r="AE66" s="38"/>
    </row>
    <row r="67" s="2" customFormat="1" ht="24.96" customHeight="1">
      <c r="A67" s="38"/>
      <c r="B67" s="39"/>
      <c r="C67" s="23" t="s">
        <v>189</v>
      </c>
      <c r="D67" s="40"/>
      <c r="E67" s="40"/>
      <c r="F67" s="40"/>
      <c r="G67" s="40"/>
      <c r="H67" s="40"/>
      <c r="I67" s="147"/>
      <c r="J67" s="40"/>
      <c r="K67" s="40"/>
      <c r="L67" s="148"/>
      <c r="S67" s="38"/>
      <c r="T67" s="38"/>
      <c r="U67" s="38"/>
      <c r="V67" s="38"/>
      <c r="W67" s="38"/>
      <c r="X67" s="38"/>
      <c r="Y67" s="38"/>
      <c r="Z67" s="38"/>
      <c r="AA67" s="38"/>
      <c r="AB67" s="38"/>
      <c r="AC67" s="38"/>
      <c r="AD67" s="38"/>
      <c r="AE67" s="38"/>
    </row>
    <row r="68" s="2" customFormat="1" ht="6.96" customHeight="1">
      <c r="A68" s="38"/>
      <c r="B68" s="39"/>
      <c r="C68" s="40"/>
      <c r="D68" s="40"/>
      <c r="E68" s="40"/>
      <c r="F68" s="40"/>
      <c r="G68" s="40"/>
      <c r="H68" s="40"/>
      <c r="I68" s="147"/>
      <c r="J68" s="40"/>
      <c r="K68" s="40"/>
      <c r="L68" s="148"/>
      <c r="S68" s="38"/>
      <c r="T68" s="38"/>
      <c r="U68" s="38"/>
      <c r="V68" s="38"/>
      <c r="W68" s="38"/>
      <c r="X68" s="38"/>
      <c r="Y68" s="38"/>
      <c r="Z68" s="38"/>
      <c r="AA68" s="38"/>
      <c r="AB68" s="38"/>
      <c r="AC68" s="38"/>
      <c r="AD68" s="38"/>
      <c r="AE68" s="38"/>
    </row>
    <row r="69" s="2" customFormat="1" ht="12" customHeight="1">
      <c r="A69" s="38"/>
      <c r="B69" s="39"/>
      <c r="C69" s="32" t="s">
        <v>16</v>
      </c>
      <c r="D69" s="40"/>
      <c r="E69" s="40"/>
      <c r="F69" s="40"/>
      <c r="G69" s="40"/>
      <c r="H69" s="40"/>
      <c r="I69" s="147"/>
      <c r="J69" s="40"/>
      <c r="K69" s="40"/>
      <c r="L69" s="148"/>
      <c r="S69" s="38"/>
      <c r="T69" s="38"/>
      <c r="U69" s="38"/>
      <c r="V69" s="38"/>
      <c r="W69" s="38"/>
      <c r="X69" s="38"/>
      <c r="Y69" s="38"/>
      <c r="Z69" s="38"/>
      <c r="AA69" s="38"/>
      <c r="AB69" s="38"/>
      <c r="AC69" s="38"/>
      <c r="AD69" s="38"/>
      <c r="AE69" s="38"/>
    </row>
    <row r="70" s="2" customFormat="1" ht="16.5" customHeight="1">
      <c r="A70" s="38"/>
      <c r="B70" s="39"/>
      <c r="C70" s="40"/>
      <c r="D70" s="40"/>
      <c r="E70" s="180" t="str">
        <f>E7</f>
        <v>Oprava trati v úseku Velké Březno - Boletice n/L km 440,200 - 443,320</v>
      </c>
      <c r="F70" s="32"/>
      <c r="G70" s="32"/>
      <c r="H70" s="32"/>
      <c r="I70" s="147"/>
      <c r="J70" s="40"/>
      <c r="K70" s="40"/>
      <c r="L70" s="148"/>
      <c r="S70" s="38"/>
      <c r="T70" s="38"/>
      <c r="U70" s="38"/>
      <c r="V70" s="38"/>
      <c r="W70" s="38"/>
      <c r="X70" s="38"/>
      <c r="Y70" s="38"/>
      <c r="Z70" s="38"/>
      <c r="AA70" s="38"/>
      <c r="AB70" s="38"/>
      <c r="AC70" s="38"/>
      <c r="AD70" s="38"/>
      <c r="AE70" s="38"/>
    </row>
    <row r="71" s="2" customFormat="1" ht="12" customHeight="1">
      <c r="A71" s="38"/>
      <c r="B71" s="39"/>
      <c r="C71" s="32" t="s">
        <v>179</v>
      </c>
      <c r="D71" s="40"/>
      <c r="E71" s="40"/>
      <c r="F71" s="40"/>
      <c r="G71" s="40"/>
      <c r="H71" s="40"/>
      <c r="I71" s="147"/>
      <c r="J71" s="40"/>
      <c r="K71" s="40"/>
      <c r="L71" s="148"/>
      <c r="S71" s="38"/>
      <c r="T71" s="38"/>
      <c r="U71" s="38"/>
      <c r="V71" s="38"/>
      <c r="W71" s="38"/>
      <c r="X71" s="38"/>
      <c r="Y71" s="38"/>
      <c r="Z71" s="38"/>
      <c r="AA71" s="38"/>
      <c r="AB71" s="38"/>
      <c r="AC71" s="38"/>
      <c r="AD71" s="38"/>
      <c r="AE71" s="38"/>
    </row>
    <row r="72" s="2" customFormat="1" ht="16.5" customHeight="1">
      <c r="A72" s="38"/>
      <c r="B72" s="39"/>
      <c r="C72" s="40"/>
      <c r="D72" s="40"/>
      <c r="E72" s="69" t="str">
        <f>E9</f>
        <v>C - práce SSZT</v>
      </c>
      <c r="F72" s="40"/>
      <c r="G72" s="40"/>
      <c r="H72" s="40"/>
      <c r="I72" s="147"/>
      <c r="J72" s="40"/>
      <c r="K72" s="40"/>
      <c r="L72" s="148"/>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147"/>
      <c r="J73" s="40"/>
      <c r="K73" s="40"/>
      <c r="L73" s="148"/>
      <c r="S73" s="38"/>
      <c r="T73" s="38"/>
      <c r="U73" s="38"/>
      <c r="V73" s="38"/>
      <c r="W73" s="38"/>
      <c r="X73" s="38"/>
      <c r="Y73" s="38"/>
      <c r="Z73" s="38"/>
      <c r="AA73" s="38"/>
      <c r="AB73" s="38"/>
      <c r="AC73" s="38"/>
      <c r="AD73" s="38"/>
      <c r="AE73" s="38"/>
    </row>
    <row r="74" s="2" customFormat="1" ht="12" customHeight="1">
      <c r="A74" s="38"/>
      <c r="B74" s="39"/>
      <c r="C74" s="32" t="s">
        <v>21</v>
      </c>
      <c r="D74" s="40"/>
      <c r="E74" s="40"/>
      <c r="F74" s="27" t="str">
        <f>F12</f>
        <v>trať 073</v>
      </c>
      <c r="G74" s="40"/>
      <c r="H74" s="40"/>
      <c r="I74" s="150" t="s">
        <v>23</v>
      </c>
      <c r="J74" s="72" t="str">
        <f>IF(J12="","",J12)</f>
        <v>14. 2. 2020</v>
      </c>
      <c r="K74" s="40"/>
      <c r="L74" s="148"/>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147"/>
      <c r="J75" s="40"/>
      <c r="K75" s="40"/>
      <c r="L75" s="148"/>
      <c r="S75" s="38"/>
      <c r="T75" s="38"/>
      <c r="U75" s="38"/>
      <c r="V75" s="38"/>
      <c r="W75" s="38"/>
      <c r="X75" s="38"/>
      <c r="Y75" s="38"/>
      <c r="Z75" s="38"/>
      <c r="AA75" s="38"/>
      <c r="AB75" s="38"/>
      <c r="AC75" s="38"/>
      <c r="AD75" s="38"/>
      <c r="AE75" s="38"/>
    </row>
    <row r="76" s="2" customFormat="1" ht="15.15" customHeight="1">
      <c r="A76" s="38"/>
      <c r="B76" s="39"/>
      <c r="C76" s="32" t="s">
        <v>25</v>
      </c>
      <c r="D76" s="40"/>
      <c r="E76" s="40"/>
      <c r="F76" s="27" t="str">
        <f>E15</f>
        <v>Správa železnic, OŘ ÚNL</v>
      </c>
      <c r="G76" s="40"/>
      <c r="H76" s="40"/>
      <c r="I76" s="150" t="s">
        <v>33</v>
      </c>
      <c r="J76" s="36" t="str">
        <f>E21</f>
        <v xml:space="preserve"> </v>
      </c>
      <c r="K76" s="40"/>
      <c r="L76" s="148"/>
      <c r="S76" s="38"/>
      <c r="T76" s="38"/>
      <c r="U76" s="38"/>
      <c r="V76" s="38"/>
      <c r="W76" s="38"/>
      <c r="X76" s="38"/>
      <c r="Y76" s="38"/>
      <c r="Z76" s="38"/>
      <c r="AA76" s="38"/>
      <c r="AB76" s="38"/>
      <c r="AC76" s="38"/>
      <c r="AD76" s="38"/>
      <c r="AE76" s="38"/>
    </row>
    <row r="77" s="2" customFormat="1" ht="15.15" customHeight="1">
      <c r="A77" s="38"/>
      <c r="B77" s="39"/>
      <c r="C77" s="32" t="s">
        <v>31</v>
      </c>
      <c r="D77" s="40"/>
      <c r="E77" s="40"/>
      <c r="F77" s="27" t="str">
        <f>IF(E18="","",E18)</f>
        <v>Vyplň údaj</v>
      </c>
      <c r="G77" s="40"/>
      <c r="H77" s="40"/>
      <c r="I77" s="150" t="s">
        <v>36</v>
      </c>
      <c r="J77" s="36" t="str">
        <f>E24</f>
        <v>Věra Trnková</v>
      </c>
      <c r="K77" s="40"/>
      <c r="L77" s="148"/>
      <c r="S77" s="38"/>
      <c r="T77" s="38"/>
      <c r="U77" s="38"/>
      <c r="V77" s="38"/>
      <c r="W77" s="38"/>
      <c r="X77" s="38"/>
      <c r="Y77" s="38"/>
      <c r="Z77" s="38"/>
      <c r="AA77" s="38"/>
      <c r="AB77" s="38"/>
      <c r="AC77" s="38"/>
      <c r="AD77" s="38"/>
      <c r="AE77" s="38"/>
    </row>
    <row r="78" s="2" customFormat="1" ht="10.32" customHeight="1">
      <c r="A78" s="38"/>
      <c r="B78" s="39"/>
      <c r="C78" s="40"/>
      <c r="D78" s="40"/>
      <c r="E78" s="40"/>
      <c r="F78" s="40"/>
      <c r="G78" s="40"/>
      <c r="H78" s="40"/>
      <c r="I78" s="147"/>
      <c r="J78" s="40"/>
      <c r="K78" s="40"/>
      <c r="L78" s="148"/>
      <c r="S78" s="38"/>
      <c r="T78" s="38"/>
      <c r="U78" s="38"/>
      <c r="V78" s="38"/>
      <c r="W78" s="38"/>
      <c r="X78" s="38"/>
      <c r="Y78" s="38"/>
      <c r="Z78" s="38"/>
      <c r="AA78" s="38"/>
      <c r="AB78" s="38"/>
      <c r="AC78" s="38"/>
      <c r="AD78" s="38"/>
      <c r="AE78" s="38"/>
    </row>
    <row r="79" s="11" customFormat="1" ht="29.28" customHeight="1">
      <c r="A79" s="199"/>
      <c r="B79" s="200"/>
      <c r="C79" s="201" t="s">
        <v>190</v>
      </c>
      <c r="D79" s="202" t="s">
        <v>59</v>
      </c>
      <c r="E79" s="202" t="s">
        <v>55</v>
      </c>
      <c r="F79" s="202" t="s">
        <v>56</v>
      </c>
      <c r="G79" s="202" t="s">
        <v>191</v>
      </c>
      <c r="H79" s="202" t="s">
        <v>192</v>
      </c>
      <c r="I79" s="203" t="s">
        <v>193</v>
      </c>
      <c r="J79" s="202" t="s">
        <v>185</v>
      </c>
      <c r="K79" s="204" t="s">
        <v>194</v>
      </c>
      <c r="L79" s="205"/>
      <c r="M79" s="92" t="s">
        <v>19</v>
      </c>
      <c r="N79" s="93" t="s">
        <v>44</v>
      </c>
      <c r="O79" s="93" t="s">
        <v>195</v>
      </c>
      <c r="P79" s="93" t="s">
        <v>196</v>
      </c>
      <c r="Q79" s="93" t="s">
        <v>197</v>
      </c>
      <c r="R79" s="93" t="s">
        <v>198</v>
      </c>
      <c r="S79" s="93" t="s">
        <v>199</v>
      </c>
      <c r="T79" s="94" t="s">
        <v>200</v>
      </c>
      <c r="U79" s="199"/>
      <c r="V79" s="199"/>
      <c r="W79" s="199"/>
      <c r="X79" s="199"/>
      <c r="Y79" s="199"/>
      <c r="Z79" s="199"/>
      <c r="AA79" s="199"/>
      <c r="AB79" s="199"/>
      <c r="AC79" s="199"/>
      <c r="AD79" s="199"/>
      <c r="AE79" s="199"/>
    </row>
    <row r="80" s="2" customFormat="1" ht="22.8" customHeight="1">
      <c r="A80" s="38"/>
      <c r="B80" s="39"/>
      <c r="C80" s="99" t="s">
        <v>201</v>
      </c>
      <c r="D80" s="40"/>
      <c r="E80" s="40"/>
      <c r="F80" s="40"/>
      <c r="G80" s="40"/>
      <c r="H80" s="40"/>
      <c r="I80" s="147"/>
      <c r="J80" s="206">
        <f>BK80</f>
        <v>0</v>
      </c>
      <c r="K80" s="40"/>
      <c r="L80" s="44"/>
      <c r="M80" s="95"/>
      <c r="N80" s="207"/>
      <c r="O80" s="96"/>
      <c r="P80" s="208">
        <f>P81</f>
        <v>0</v>
      </c>
      <c r="Q80" s="96"/>
      <c r="R80" s="208">
        <f>R81</f>
        <v>0</v>
      </c>
      <c r="S80" s="96"/>
      <c r="T80" s="209">
        <f>T81</f>
        <v>0</v>
      </c>
      <c r="U80" s="38"/>
      <c r="V80" s="38"/>
      <c r="W80" s="38"/>
      <c r="X80" s="38"/>
      <c r="Y80" s="38"/>
      <c r="Z80" s="38"/>
      <c r="AA80" s="38"/>
      <c r="AB80" s="38"/>
      <c r="AC80" s="38"/>
      <c r="AD80" s="38"/>
      <c r="AE80" s="38"/>
      <c r="AT80" s="17" t="s">
        <v>73</v>
      </c>
      <c r="AU80" s="17" t="s">
        <v>186</v>
      </c>
      <c r="BK80" s="210">
        <f>BK81</f>
        <v>0</v>
      </c>
    </row>
    <row r="81" s="12" customFormat="1" ht="25.92" customHeight="1">
      <c r="A81" s="12"/>
      <c r="B81" s="211"/>
      <c r="C81" s="212"/>
      <c r="D81" s="213" t="s">
        <v>73</v>
      </c>
      <c r="E81" s="214" t="s">
        <v>762</v>
      </c>
      <c r="F81" s="214" t="s">
        <v>763</v>
      </c>
      <c r="G81" s="212"/>
      <c r="H81" s="212"/>
      <c r="I81" s="215"/>
      <c r="J81" s="216">
        <f>BK81</f>
        <v>0</v>
      </c>
      <c r="K81" s="212"/>
      <c r="L81" s="217"/>
      <c r="M81" s="218"/>
      <c r="N81" s="219"/>
      <c r="O81" s="219"/>
      <c r="P81" s="220">
        <f>SUM(P82:P105)</f>
        <v>0</v>
      </c>
      <c r="Q81" s="219"/>
      <c r="R81" s="220">
        <f>SUM(R82:R105)</f>
        <v>0</v>
      </c>
      <c r="S81" s="219"/>
      <c r="T81" s="221">
        <f>SUM(T82:T105)</f>
        <v>0</v>
      </c>
      <c r="U81" s="12"/>
      <c r="V81" s="12"/>
      <c r="W81" s="12"/>
      <c r="X81" s="12"/>
      <c r="Y81" s="12"/>
      <c r="Z81" s="12"/>
      <c r="AA81" s="12"/>
      <c r="AB81" s="12"/>
      <c r="AC81" s="12"/>
      <c r="AD81" s="12"/>
      <c r="AE81" s="12"/>
      <c r="AR81" s="222" t="s">
        <v>104</v>
      </c>
      <c r="AT81" s="223" t="s">
        <v>73</v>
      </c>
      <c r="AU81" s="223" t="s">
        <v>74</v>
      </c>
      <c r="AY81" s="222" t="s">
        <v>204</v>
      </c>
      <c r="BK81" s="224">
        <f>SUM(BK82:BK105)</f>
        <v>0</v>
      </c>
    </row>
    <row r="82" s="2" customFormat="1" ht="21.75" customHeight="1">
      <c r="A82" s="38"/>
      <c r="B82" s="39"/>
      <c r="C82" s="227" t="s">
        <v>81</v>
      </c>
      <c r="D82" s="227" t="s">
        <v>207</v>
      </c>
      <c r="E82" s="228" t="s">
        <v>2247</v>
      </c>
      <c r="F82" s="229" t="s">
        <v>2248</v>
      </c>
      <c r="G82" s="230" t="s">
        <v>245</v>
      </c>
      <c r="H82" s="231">
        <v>38</v>
      </c>
      <c r="I82" s="232"/>
      <c r="J82" s="233">
        <f>ROUND(I82*H82,2)</f>
        <v>0</v>
      </c>
      <c r="K82" s="229" t="s">
        <v>2249</v>
      </c>
      <c r="L82" s="44"/>
      <c r="M82" s="234" t="s">
        <v>19</v>
      </c>
      <c r="N82" s="235" t="s">
        <v>45</v>
      </c>
      <c r="O82" s="84"/>
      <c r="P82" s="236">
        <f>O82*H82</f>
        <v>0</v>
      </c>
      <c r="Q82" s="236">
        <v>0</v>
      </c>
      <c r="R82" s="236">
        <f>Q82*H82</f>
        <v>0</v>
      </c>
      <c r="S82" s="236">
        <v>0</v>
      </c>
      <c r="T82" s="237">
        <f>S82*H82</f>
        <v>0</v>
      </c>
      <c r="U82" s="38"/>
      <c r="V82" s="38"/>
      <c r="W82" s="38"/>
      <c r="X82" s="38"/>
      <c r="Y82" s="38"/>
      <c r="Z82" s="38"/>
      <c r="AA82" s="38"/>
      <c r="AB82" s="38"/>
      <c r="AC82" s="38"/>
      <c r="AD82" s="38"/>
      <c r="AE82" s="38"/>
      <c r="AR82" s="238" t="s">
        <v>769</v>
      </c>
      <c r="AT82" s="238" t="s">
        <v>207</v>
      </c>
      <c r="AU82" s="238" t="s">
        <v>81</v>
      </c>
      <c r="AY82" s="17" t="s">
        <v>204</v>
      </c>
      <c r="BE82" s="239">
        <f>IF(N82="základní",J82,0)</f>
        <v>0</v>
      </c>
      <c r="BF82" s="239">
        <f>IF(N82="snížená",J82,0)</f>
        <v>0</v>
      </c>
      <c r="BG82" s="239">
        <f>IF(N82="zákl. přenesená",J82,0)</f>
        <v>0</v>
      </c>
      <c r="BH82" s="239">
        <f>IF(N82="sníž. přenesená",J82,0)</f>
        <v>0</v>
      </c>
      <c r="BI82" s="239">
        <f>IF(N82="nulová",J82,0)</f>
        <v>0</v>
      </c>
      <c r="BJ82" s="17" t="s">
        <v>81</v>
      </c>
      <c r="BK82" s="239">
        <f>ROUND(I82*H82,2)</f>
        <v>0</v>
      </c>
      <c r="BL82" s="17" t="s">
        <v>769</v>
      </c>
      <c r="BM82" s="238" t="s">
        <v>2250</v>
      </c>
    </row>
    <row r="83" s="2" customFormat="1">
      <c r="A83" s="38"/>
      <c r="B83" s="39"/>
      <c r="C83" s="40"/>
      <c r="D83" s="240" t="s">
        <v>213</v>
      </c>
      <c r="E83" s="40"/>
      <c r="F83" s="241" t="s">
        <v>2248</v>
      </c>
      <c r="G83" s="40"/>
      <c r="H83" s="40"/>
      <c r="I83" s="147"/>
      <c r="J83" s="40"/>
      <c r="K83" s="40"/>
      <c r="L83" s="44"/>
      <c r="M83" s="242"/>
      <c r="N83" s="243"/>
      <c r="O83" s="84"/>
      <c r="P83" s="84"/>
      <c r="Q83" s="84"/>
      <c r="R83" s="84"/>
      <c r="S83" s="84"/>
      <c r="T83" s="85"/>
      <c r="U83" s="38"/>
      <c r="V83" s="38"/>
      <c r="W83" s="38"/>
      <c r="X83" s="38"/>
      <c r="Y83" s="38"/>
      <c r="Z83" s="38"/>
      <c r="AA83" s="38"/>
      <c r="AB83" s="38"/>
      <c r="AC83" s="38"/>
      <c r="AD83" s="38"/>
      <c r="AE83" s="38"/>
      <c r="AT83" s="17" t="s">
        <v>213</v>
      </c>
      <c r="AU83" s="17" t="s">
        <v>81</v>
      </c>
    </row>
    <row r="84" s="2" customFormat="1" ht="21.75" customHeight="1">
      <c r="A84" s="38"/>
      <c r="B84" s="39"/>
      <c r="C84" s="227" t="s">
        <v>83</v>
      </c>
      <c r="D84" s="227" t="s">
        <v>207</v>
      </c>
      <c r="E84" s="228" t="s">
        <v>2251</v>
      </c>
      <c r="F84" s="229" t="s">
        <v>2252</v>
      </c>
      <c r="G84" s="230" t="s">
        <v>245</v>
      </c>
      <c r="H84" s="231">
        <v>2</v>
      </c>
      <c r="I84" s="232"/>
      <c r="J84" s="233">
        <f>ROUND(I84*H84,2)</f>
        <v>0</v>
      </c>
      <c r="K84" s="229" t="s">
        <v>2249</v>
      </c>
      <c r="L84" s="44"/>
      <c r="M84" s="234" t="s">
        <v>19</v>
      </c>
      <c r="N84" s="235" t="s">
        <v>45</v>
      </c>
      <c r="O84" s="84"/>
      <c r="P84" s="236">
        <f>O84*H84</f>
        <v>0</v>
      </c>
      <c r="Q84" s="236">
        <v>0</v>
      </c>
      <c r="R84" s="236">
        <f>Q84*H84</f>
        <v>0</v>
      </c>
      <c r="S84" s="236">
        <v>0</v>
      </c>
      <c r="T84" s="237">
        <f>S84*H84</f>
        <v>0</v>
      </c>
      <c r="U84" s="38"/>
      <c r="V84" s="38"/>
      <c r="W84" s="38"/>
      <c r="X84" s="38"/>
      <c r="Y84" s="38"/>
      <c r="Z84" s="38"/>
      <c r="AA84" s="38"/>
      <c r="AB84" s="38"/>
      <c r="AC84" s="38"/>
      <c r="AD84" s="38"/>
      <c r="AE84" s="38"/>
      <c r="AR84" s="238" t="s">
        <v>769</v>
      </c>
      <c r="AT84" s="238" t="s">
        <v>207</v>
      </c>
      <c r="AU84" s="238" t="s">
        <v>81</v>
      </c>
      <c r="AY84" s="17" t="s">
        <v>204</v>
      </c>
      <c r="BE84" s="239">
        <f>IF(N84="základní",J84,0)</f>
        <v>0</v>
      </c>
      <c r="BF84" s="239">
        <f>IF(N84="snížená",J84,0)</f>
        <v>0</v>
      </c>
      <c r="BG84" s="239">
        <f>IF(N84="zákl. přenesená",J84,0)</f>
        <v>0</v>
      </c>
      <c r="BH84" s="239">
        <f>IF(N84="sníž. přenesená",J84,0)</f>
        <v>0</v>
      </c>
      <c r="BI84" s="239">
        <f>IF(N84="nulová",J84,0)</f>
        <v>0</v>
      </c>
      <c r="BJ84" s="17" t="s">
        <v>81</v>
      </c>
      <c r="BK84" s="239">
        <f>ROUND(I84*H84,2)</f>
        <v>0</v>
      </c>
      <c r="BL84" s="17" t="s">
        <v>769</v>
      </c>
      <c r="BM84" s="238" t="s">
        <v>2253</v>
      </c>
    </row>
    <row r="85" s="2" customFormat="1">
      <c r="A85" s="38"/>
      <c r="B85" s="39"/>
      <c r="C85" s="40"/>
      <c r="D85" s="240" t="s">
        <v>213</v>
      </c>
      <c r="E85" s="40"/>
      <c r="F85" s="241" t="s">
        <v>2254</v>
      </c>
      <c r="G85" s="40"/>
      <c r="H85" s="40"/>
      <c r="I85" s="147"/>
      <c r="J85" s="40"/>
      <c r="K85" s="40"/>
      <c r="L85" s="44"/>
      <c r="M85" s="242"/>
      <c r="N85" s="243"/>
      <c r="O85" s="84"/>
      <c r="P85" s="84"/>
      <c r="Q85" s="84"/>
      <c r="R85" s="84"/>
      <c r="S85" s="84"/>
      <c r="T85" s="85"/>
      <c r="U85" s="38"/>
      <c r="V85" s="38"/>
      <c r="W85" s="38"/>
      <c r="X85" s="38"/>
      <c r="Y85" s="38"/>
      <c r="Z85" s="38"/>
      <c r="AA85" s="38"/>
      <c r="AB85" s="38"/>
      <c r="AC85" s="38"/>
      <c r="AD85" s="38"/>
      <c r="AE85" s="38"/>
      <c r="AT85" s="17" t="s">
        <v>213</v>
      </c>
      <c r="AU85" s="17" t="s">
        <v>81</v>
      </c>
    </row>
    <row r="86" s="2" customFormat="1" ht="21.75" customHeight="1">
      <c r="A86" s="38"/>
      <c r="B86" s="39"/>
      <c r="C86" s="227" t="s">
        <v>94</v>
      </c>
      <c r="D86" s="227" t="s">
        <v>207</v>
      </c>
      <c r="E86" s="228" t="s">
        <v>2255</v>
      </c>
      <c r="F86" s="229" t="s">
        <v>2256</v>
      </c>
      <c r="G86" s="230" t="s">
        <v>245</v>
      </c>
      <c r="H86" s="231">
        <v>2</v>
      </c>
      <c r="I86" s="232"/>
      <c r="J86" s="233">
        <f>ROUND(I86*H86,2)</f>
        <v>0</v>
      </c>
      <c r="K86" s="229" t="s">
        <v>2249</v>
      </c>
      <c r="L86" s="44"/>
      <c r="M86" s="234" t="s">
        <v>19</v>
      </c>
      <c r="N86" s="235" t="s">
        <v>45</v>
      </c>
      <c r="O86" s="84"/>
      <c r="P86" s="236">
        <f>O86*H86</f>
        <v>0</v>
      </c>
      <c r="Q86" s="236">
        <v>0</v>
      </c>
      <c r="R86" s="236">
        <f>Q86*H86</f>
        <v>0</v>
      </c>
      <c r="S86" s="236">
        <v>0</v>
      </c>
      <c r="T86" s="237">
        <f>S86*H86</f>
        <v>0</v>
      </c>
      <c r="U86" s="38"/>
      <c r="V86" s="38"/>
      <c r="W86" s="38"/>
      <c r="X86" s="38"/>
      <c r="Y86" s="38"/>
      <c r="Z86" s="38"/>
      <c r="AA86" s="38"/>
      <c r="AB86" s="38"/>
      <c r="AC86" s="38"/>
      <c r="AD86" s="38"/>
      <c r="AE86" s="38"/>
      <c r="AR86" s="238" t="s">
        <v>769</v>
      </c>
      <c r="AT86" s="238" t="s">
        <v>207</v>
      </c>
      <c r="AU86" s="238" t="s">
        <v>81</v>
      </c>
      <c r="AY86" s="17" t="s">
        <v>204</v>
      </c>
      <c r="BE86" s="239">
        <f>IF(N86="základní",J86,0)</f>
        <v>0</v>
      </c>
      <c r="BF86" s="239">
        <f>IF(N86="snížená",J86,0)</f>
        <v>0</v>
      </c>
      <c r="BG86" s="239">
        <f>IF(N86="zákl. přenesená",J86,0)</f>
        <v>0</v>
      </c>
      <c r="BH86" s="239">
        <f>IF(N86="sníž. přenesená",J86,0)</f>
        <v>0</v>
      </c>
      <c r="BI86" s="239">
        <f>IF(N86="nulová",J86,0)</f>
        <v>0</v>
      </c>
      <c r="BJ86" s="17" t="s">
        <v>81</v>
      </c>
      <c r="BK86" s="239">
        <f>ROUND(I86*H86,2)</f>
        <v>0</v>
      </c>
      <c r="BL86" s="17" t="s">
        <v>769</v>
      </c>
      <c r="BM86" s="238" t="s">
        <v>2257</v>
      </c>
    </row>
    <row r="87" s="2" customFormat="1">
      <c r="A87" s="38"/>
      <c r="B87" s="39"/>
      <c r="C87" s="40"/>
      <c r="D87" s="240" t="s">
        <v>213</v>
      </c>
      <c r="E87" s="40"/>
      <c r="F87" s="241" t="s">
        <v>2258</v>
      </c>
      <c r="G87" s="40"/>
      <c r="H87" s="40"/>
      <c r="I87" s="147"/>
      <c r="J87" s="40"/>
      <c r="K87" s="40"/>
      <c r="L87" s="44"/>
      <c r="M87" s="242"/>
      <c r="N87" s="243"/>
      <c r="O87" s="84"/>
      <c r="P87" s="84"/>
      <c r="Q87" s="84"/>
      <c r="R87" s="84"/>
      <c r="S87" s="84"/>
      <c r="T87" s="85"/>
      <c r="U87" s="38"/>
      <c r="V87" s="38"/>
      <c r="W87" s="38"/>
      <c r="X87" s="38"/>
      <c r="Y87" s="38"/>
      <c r="Z87" s="38"/>
      <c r="AA87" s="38"/>
      <c r="AB87" s="38"/>
      <c r="AC87" s="38"/>
      <c r="AD87" s="38"/>
      <c r="AE87" s="38"/>
      <c r="AT87" s="17" t="s">
        <v>213</v>
      </c>
      <c r="AU87" s="17" t="s">
        <v>81</v>
      </c>
    </row>
    <row r="88" s="2" customFormat="1" ht="21.75" customHeight="1">
      <c r="A88" s="38"/>
      <c r="B88" s="39"/>
      <c r="C88" s="227" t="s">
        <v>104</v>
      </c>
      <c r="D88" s="227" t="s">
        <v>207</v>
      </c>
      <c r="E88" s="228" t="s">
        <v>2259</v>
      </c>
      <c r="F88" s="229" t="s">
        <v>2260</v>
      </c>
      <c r="G88" s="230" t="s">
        <v>245</v>
      </c>
      <c r="H88" s="231">
        <v>2</v>
      </c>
      <c r="I88" s="232"/>
      <c r="J88" s="233">
        <f>ROUND(I88*H88,2)</f>
        <v>0</v>
      </c>
      <c r="K88" s="229" t="s">
        <v>2249</v>
      </c>
      <c r="L88" s="44"/>
      <c r="M88" s="234" t="s">
        <v>19</v>
      </c>
      <c r="N88" s="235" t="s">
        <v>45</v>
      </c>
      <c r="O88" s="84"/>
      <c r="P88" s="236">
        <f>O88*H88</f>
        <v>0</v>
      </c>
      <c r="Q88" s="236">
        <v>0</v>
      </c>
      <c r="R88" s="236">
        <f>Q88*H88</f>
        <v>0</v>
      </c>
      <c r="S88" s="236">
        <v>0</v>
      </c>
      <c r="T88" s="237">
        <f>S88*H88</f>
        <v>0</v>
      </c>
      <c r="U88" s="38"/>
      <c r="V88" s="38"/>
      <c r="W88" s="38"/>
      <c r="X88" s="38"/>
      <c r="Y88" s="38"/>
      <c r="Z88" s="38"/>
      <c r="AA88" s="38"/>
      <c r="AB88" s="38"/>
      <c r="AC88" s="38"/>
      <c r="AD88" s="38"/>
      <c r="AE88" s="38"/>
      <c r="AR88" s="238" t="s">
        <v>769</v>
      </c>
      <c r="AT88" s="238" t="s">
        <v>207</v>
      </c>
      <c r="AU88" s="238" t="s">
        <v>81</v>
      </c>
      <c r="AY88" s="17" t="s">
        <v>204</v>
      </c>
      <c r="BE88" s="239">
        <f>IF(N88="základní",J88,0)</f>
        <v>0</v>
      </c>
      <c r="BF88" s="239">
        <f>IF(N88="snížená",J88,0)</f>
        <v>0</v>
      </c>
      <c r="BG88" s="239">
        <f>IF(N88="zákl. přenesená",J88,0)</f>
        <v>0</v>
      </c>
      <c r="BH88" s="239">
        <f>IF(N88="sníž. přenesená",J88,0)</f>
        <v>0</v>
      </c>
      <c r="BI88" s="239">
        <f>IF(N88="nulová",J88,0)</f>
        <v>0</v>
      </c>
      <c r="BJ88" s="17" t="s">
        <v>81</v>
      </c>
      <c r="BK88" s="239">
        <f>ROUND(I88*H88,2)</f>
        <v>0</v>
      </c>
      <c r="BL88" s="17" t="s">
        <v>769</v>
      </c>
      <c r="BM88" s="238" t="s">
        <v>2261</v>
      </c>
    </row>
    <row r="89" s="2" customFormat="1">
      <c r="A89" s="38"/>
      <c r="B89" s="39"/>
      <c r="C89" s="40"/>
      <c r="D89" s="240" t="s">
        <v>213</v>
      </c>
      <c r="E89" s="40"/>
      <c r="F89" s="241" t="s">
        <v>2262</v>
      </c>
      <c r="G89" s="40"/>
      <c r="H89" s="40"/>
      <c r="I89" s="147"/>
      <c r="J89" s="40"/>
      <c r="K89" s="40"/>
      <c r="L89" s="44"/>
      <c r="M89" s="242"/>
      <c r="N89" s="243"/>
      <c r="O89" s="84"/>
      <c r="P89" s="84"/>
      <c r="Q89" s="84"/>
      <c r="R89" s="84"/>
      <c r="S89" s="84"/>
      <c r="T89" s="85"/>
      <c r="U89" s="38"/>
      <c r="V89" s="38"/>
      <c r="W89" s="38"/>
      <c r="X89" s="38"/>
      <c r="Y89" s="38"/>
      <c r="Z89" s="38"/>
      <c r="AA89" s="38"/>
      <c r="AB89" s="38"/>
      <c r="AC89" s="38"/>
      <c r="AD89" s="38"/>
      <c r="AE89" s="38"/>
      <c r="AT89" s="17" t="s">
        <v>213</v>
      </c>
      <c r="AU89" s="17" t="s">
        <v>81</v>
      </c>
    </row>
    <row r="90" s="2" customFormat="1" ht="21.75" customHeight="1">
      <c r="A90" s="38"/>
      <c r="B90" s="39"/>
      <c r="C90" s="227" t="s">
        <v>205</v>
      </c>
      <c r="D90" s="227" t="s">
        <v>207</v>
      </c>
      <c r="E90" s="228" t="s">
        <v>2263</v>
      </c>
      <c r="F90" s="229" t="s">
        <v>2264</v>
      </c>
      <c r="G90" s="230" t="s">
        <v>245</v>
      </c>
      <c r="H90" s="231">
        <v>2</v>
      </c>
      <c r="I90" s="232"/>
      <c r="J90" s="233">
        <f>ROUND(I90*H90,2)</f>
        <v>0</v>
      </c>
      <c r="K90" s="229" t="s">
        <v>2249</v>
      </c>
      <c r="L90" s="44"/>
      <c r="M90" s="234" t="s">
        <v>19</v>
      </c>
      <c r="N90" s="235" t="s">
        <v>45</v>
      </c>
      <c r="O90" s="84"/>
      <c r="P90" s="236">
        <f>O90*H90</f>
        <v>0</v>
      </c>
      <c r="Q90" s="236">
        <v>0</v>
      </c>
      <c r="R90" s="236">
        <f>Q90*H90</f>
        <v>0</v>
      </c>
      <c r="S90" s="236">
        <v>0</v>
      </c>
      <c r="T90" s="237">
        <f>S90*H90</f>
        <v>0</v>
      </c>
      <c r="U90" s="38"/>
      <c r="V90" s="38"/>
      <c r="W90" s="38"/>
      <c r="X90" s="38"/>
      <c r="Y90" s="38"/>
      <c r="Z90" s="38"/>
      <c r="AA90" s="38"/>
      <c r="AB90" s="38"/>
      <c r="AC90" s="38"/>
      <c r="AD90" s="38"/>
      <c r="AE90" s="38"/>
      <c r="AR90" s="238" t="s">
        <v>769</v>
      </c>
      <c r="AT90" s="238" t="s">
        <v>207</v>
      </c>
      <c r="AU90" s="238" t="s">
        <v>81</v>
      </c>
      <c r="AY90" s="17" t="s">
        <v>204</v>
      </c>
      <c r="BE90" s="239">
        <f>IF(N90="základní",J90,0)</f>
        <v>0</v>
      </c>
      <c r="BF90" s="239">
        <f>IF(N90="snížená",J90,0)</f>
        <v>0</v>
      </c>
      <c r="BG90" s="239">
        <f>IF(N90="zákl. přenesená",J90,0)</f>
        <v>0</v>
      </c>
      <c r="BH90" s="239">
        <f>IF(N90="sníž. přenesená",J90,0)</f>
        <v>0</v>
      </c>
      <c r="BI90" s="239">
        <f>IF(N90="nulová",J90,0)</f>
        <v>0</v>
      </c>
      <c r="BJ90" s="17" t="s">
        <v>81</v>
      </c>
      <c r="BK90" s="239">
        <f>ROUND(I90*H90,2)</f>
        <v>0</v>
      </c>
      <c r="BL90" s="17" t="s">
        <v>769</v>
      </c>
      <c r="BM90" s="238" t="s">
        <v>2265</v>
      </c>
    </row>
    <row r="91" s="2" customFormat="1">
      <c r="A91" s="38"/>
      <c r="B91" s="39"/>
      <c r="C91" s="40"/>
      <c r="D91" s="240" t="s">
        <v>213</v>
      </c>
      <c r="E91" s="40"/>
      <c r="F91" s="241" t="s">
        <v>2264</v>
      </c>
      <c r="G91" s="40"/>
      <c r="H91" s="40"/>
      <c r="I91" s="147"/>
      <c r="J91" s="40"/>
      <c r="K91" s="40"/>
      <c r="L91" s="44"/>
      <c r="M91" s="242"/>
      <c r="N91" s="243"/>
      <c r="O91" s="84"/>
      <c r="P91" s="84"/>
      <c r="Q91" s="84"/>
      <c r="R91" s="84"/>
      <c r="S91" s="84"/>
      <c r="T91" s="85"/>
      <c r="U91" s="38"/>
      <c r="V91" s="38"/>
      <c r="W91" s="38"/>
      <c r="X91" s="38"/>
      <c r="Y91" s="38"/>
      <c r="Z91" s="38"/>
      <c r="AA91" s="38"/>
      <c r="AB91" s="38"/>
      <c r="AC91" s="38"/>
      <c r="AD91" s="38"/>
      <c r="AE91" s="38"/>
      <c r="AT91" s="17" t="s">
        <v>213</v>
      </c>
      <c r="AU91" s="17" t="s">
        <v>81</v>
      </c>
    </row>
    <row r="92" s="2" customFormat="1" ht="21.75" customHeight="1">
      <c r="A92" s="38"/>
      <c r="B92" s="39"/>
      <c r="C92" s="227" t="s">
        <v>242</v>
      </c>
      <c r="D92" s="227" t="s">
        <v>207</v>
      </c>
      <c r="E92" s="228" t="s">
        <v>2266</v>
      </c>
      <c r="F92" s="229" t="s">
        <v>2267</v>
      </c>
      <c r="G92" s="230" t="s">
        <v>245</v>
      </c>
      <c r="H92" s="231">
        <v>8</v>
      </c>
      <c r="I92" s="232"/>
      <c r="J92" s="233">
        <f>ROUND(I92*H92,2)</f>
        <v>0</v>
      </c>
      <c r="K92" s="229" t="s">
        <v>211</v>
      </c>
      <c r="L92" s="44"/>
      <c r="M92" s="234" t="s">
        <v>19</v>
      </c>
      <c r="N92" s="235" t="s">
        <v>45</v>
      </c>
      <c r="O92" s="84"/>
      <c r="P92" s="236">
        <f>O92*H92</f>
        <v>0</v>
      </c>
      <c r="Q92" s="236">
        <v>0</v>
      </c>
      <c r="R92" s="236">
        <f>Q92*H92</f>
        <v>0</v>
      </c>
      <c r="S92" s="236">
        <v>0</v>
      </c>
      <c r="T92" s="237">
        <f>S92*H92</f>
        <v>0</v>
      </c>
      <c r="U92" s="38"/>
      <c r="V92" s="38"/>
      <c r="W92" s="38"/>
      <c r="X92" s="38"/>
      <c r="Y92" s="38"/>
      <c r="Z92" s="38"/>
      <c r="AA92" s="38"/>
      <c r="AB92" s="38"/>
      <c r="AC92" s="38"/>
      <c r="AD92" s="38"/>
      <c r="AE92" s="38"/>
      <c r="AR92" s="238" t="s">
        <v>769</v>
      </c>
      <c r="AT92" s="238" t="s">
        <v>207</v>
      </c>
      <c r="AU92" s="238" t="s">
        <v>81</v>
      </c>
      <c r="AY92" s="17" t="s">
        <v>204</v>
      </c>
      <c r="BE92" s="239">
        <f>IF(N92="základní",J92,0)</f>
        <v>0</v>
      </c>
      <c r="BF92" s="239">
        <f>IF(N92="snížená",J92,0)</f>
        <v>0</v>
      </c>
      <c r="BG92" s="239">
        <f>IF(N92="zákl. přenesená",J92,0)</f>
        <v>0</v>
      </c>
      <c r="BH92" s="239">
        <f>IF(N92="sníž. přenesená",J92,0)</f>
        <v>0</v>
      </c>
      <c r="BI92" s="239">
        <f>IF(N92="nulová",J92,0)</f>
        <v>0</v>
      </c>
      <c r="BJ92" s="17" t="s">
        <v>81</v>
      </c>
      <c r="BK92" s="239">
        <f>ROUND(I92*H92,2)</f>
        <v>0</v>
      </c>
      <c r="BL92" s="17" t="s">
        <v>769</v>
      </c>
      <c r="BM92" s="238" t="s">
        <v>2268</v>
      </c>
    </row>
    <row r="93" s="2" customFormat="1">
      <c r="A93" s="38"/>
      <c r="B93" s="39"/>
      <c r="C93" s="40"/>
      <c r="D93" s="240" t="s">
        <v>213</v>
      </c>
      <c r="E93" s="40"/>
      <c r="F93" s="241" t="s">
        <v>2267</v>
      </c>
      <c r="G93" s="40"/>
      <c r="H93" s="40"/>
      <c r="I93" s="147"/>
      <c r="J93" s="40"/>
      <c r="K93" s="40"/>
      <c r="L93" s="44"/>
      <c r="M93" s="242"/>
      <c r="N93" s="243"/>
      <c r="O93" s="84"/>
      <c r="P93" s="84"/>
      <c r="Q93" s="84"/>
      <c r="R93" s="84"/>
      <c r="S93" s="84"/>
      <c r="T93" s="85"/>
      <c r="U93" s="38"/>
      <c r="V93" s="38"/>
      <c r="W93" s="38"/>
      <c r="X93" s="38"/>
      <c r="Y93" s="38"/>
      <c r="Z93" s="38"/>
      <c r="AA93" s="38"/>
      <c r="AB93" s="38"/>
      <c r="AC93" s="38"/>
      <c r="AD93" s="38"/>
      <c r="AE93" s="38"/>
      <c r="AT93" s="17" t="s">
        <v>213</v>
      </c>
      <c r="AU93" s="17" t="s">
        <v>81</v>
      </c>
    </row>
    <row r="94" s="2" customFormat="1" ht="21.75" customHeight="1">
      <c r="A94" s="38"/>
      <c r="B94" s="39"/>
      <c r="C94" s="227" t="s">
        <v>247</v>
      </c>
      <c r="D94" s="227" t="s">
        <v>207</v>
      </c>
      <c r="E94" s="228" t="s">
        <v>2269</v>
      </c>
      <c r="F94" s="229" t="s">
        <v>2270</v>
      </c>
      <c r="G94" s="230" t="s">
        <v>245</v>
      </c>
      <c r="H94" s="231">
        <v>26</v>
      </c>
      <c r="I94" s="232"/>
      <c r="J94" s="233">
        <f>ROUND(I94*H94,2)</f>
        <v>0</v>
      </c>
      <c r="K94" s="229" t="s">
        <v>211</v>
      </c>
      <c r="L94" s="44"/>
      <c r="M94" s="234" t="s">
        <v>19</v>
      </c>
      <c r="N94" s="235" t="s">
        <v>45</v>
      </c>
      <c r="O94" s="84"/>
      <c r="P94" s="236">
        <f>O94*H94</f>
        <v>0</v>
      </c>
      <c r="Q94" s="236">
        <v>0</v>
      </c>
      <c r="R94" s="236">
        <f>Q94*H94</f>
        <v>0</v>
      </c>
      <c r="S94" s="236">
        <v>0</v>
      </c>
      <c r="T94" s="237">
        <f>S94*H94</f>
        <v>0</v>
      </c>
      <c r="U94" s="38"/>
      <c r="V94" s="38"/>
      <c r="W94" s="38"/>
      <c r="X94" s="38"/>
      <c r="Y94" s="38"/>
      <c r="Z94" s="38"/>
      <c r="AA94" s="38"/>
      <c r="AB94" s="38"/>
      <c r="AC94" s="38"/>
      <c r="AD94" s="38"/>
      <c r="AE94" s="38"/>
      <c r="AR94" s="238" t="s">
        <v>769</v>
      </c>
      <c r="AT94" s="238" t="s">
        <v>207</v>
      </c>
      <c r="AU94" s="238" t="s">
        <v>81</v>
      </c>
      <c r="AY94" s="17" t="s">
        <v>204</v>
      </c>
      <c r="BE94" s="239">
        <f>IF(N94="základní",J94,0)</f>
        <v>0</v>
      </c>
      <c r="BF94" s="239">
        <f>IF(N94="snížená",J94,0)</f>
        <v>0</v>
      </c>
      <c r="BG94" s="239">
        <f>IF(N94="zákl. přenesená",J94,0)</f>
        <v>0</v>
      </c>
      <c r="BH94" s="239">
        <f>IF(N94="sníž. přenesená",J94,0)</f>
        <v>0</v>
      </c>
      <c r="BI94" s="239">
        <f>IF(N94="nulová",J94,0)</f>
        <v>0</v>
      </c>
      <c r="BJ94" s="17" t="s">
        <v>81</v>
      </c>
      <c r="BK94" s="239">
        <f>ROUND(I94*H94,2)</f>
        <v>0</v>
      </c>
      <c r="BL94" s="17" t="s">
        <v>769</v>
      </c>
      <c r="BM94" s="238" t="s">
        <v>2271</v>
      </c>
    </row>
    <row r="95" s="2" customFormat="1">
      <c r="A95" s="38"/>
      <c r="B95" s="39"/>
      <c r="C95" s="40"/>
      <c r="D95" s="240" t="s">
        <v>213</v>
      </c>
      <c r="E95" s="40"/>
      <c r="F95" s="241" t="s">
        <v>2272</v>
      </c>
      <c r="G95" s="40"/>
      <c r="H95" s="40"/>
      <c r="I95" s="147"/>
      <c r="J95" s="40"/>
      <c r="K95" s="40"/>
      <c r="L95" s="44"/>
      <c r="M95" s="242"/>
      <c r="N95" s="243"/>
      <c r="O95" s="84"/>
      <c r="P95" s="84"/>
      <c r="Q95" s="84"/>
      <c r="R95" s="84"/>
      <c r="S95" s="84"/>
      <c r="T95" s="85"/>
      <c r="U95" s="38"/>
      <c r="V95" s="38"/>
      <c r="W95" s="38"/>
      <c r="X95" s="38"/>
      <c r="Y95" s="38"/>
      <c r="Z95" s="38"/>
      <c r="AA95" s="38"/>
      <c r="AB95" s="38"/>
      <c r="AC95" s="38"/>
      <c r="AD95" s="38"/>
      <c r="AE95" s="38"/>
      <c r="AT95" s="17" t="s">
        <v>213</v>
      </c>
      <c r="AU95" s="17" t="s">
        <v>81</v>
      </c>
    </row>
    <row r="96" s="2" customFormat="1" ht="21.75" customHeight="1">
      <c r="A96" s="38"/>
      <c r="B96" s="39"/>
      <c r="C96" s="277" t="s">
        <v>252</v>
      </c>
      <c r="D96" s="277" t="s">
        <v>270</v>
      </c>
      <c r="E96" s="278" t="s">
        <v>2273</v>
      </c>
      <c r="F96" s="279" t="s">
        <v>2274</v>
      </c>
      <c r="G96" s="280" t="s">
        <v>245</v>
      </c>
      <c r="H96" s="281">
        <v>1</v>
      </c>
      <c r="I96" s="282"/>
      <c r="J96" s="283">
        <f>ROUND(I96*H96,2)</f>
        <v>0</v>
      </c>
      <c r="K96" s="279" t="s">
        <v>2249</v>
      </c>
      <c r="L96" s="284"/>
      <c r="M96" s="285" t="s">
        <v>19</v>
      </c>
      <c r="N96" s="286" t="s">
        <v>45</v>
      </c>
      <c r="O96" s="84"/>
      <c r="P96" s="236">
        <f>O96*H96</f>
        <v>0</v>
      </c>
      <c r="Q96" s="236">
        <v>0</v>
      </c>
      <c r="R96" s="236">
        <f>Q96*H96</f>
        <v>0</v>
      </c>
      <c r="S96" s="236">
        <v>0</v>
      </c>
      <c r="T96" s="237">
        <f>S96*H96</f>
        <v>0</v>
      </c>
      <c r="U96" s="38"/>
      <c r="V96" s="38"/>
      <c r="W96" s="38"/>
      <c r="X96" s="38"/>
      <c r="Y96" s="38"/>
      <c r="Z96" s="38"/>
      <c r="AA96" s="38"/>
      <c r="AB96" s="38"/>
      <c r="AC96" s="38"/>
      <c r="AD96" s="38"/>
      <c r="AE96" s="38"/>
      <c r="AR96" s="238" t="s">
        <v>769</v>
      </c>
      <c r="AT96" s="238" t="s">
        <v>270</v>
      </c>
      <c r="AU96" s="238" t="s">
        <v>81</v>
      </c>
      <c r="AY96" s="17" t="s">
        <v>204</v>
      </c>
      <c r="BE96" s="239">
        <f>IF(N96="základní",J96,0)</f>
        <v>0</v>
      </c>
      <c r="BF96" s="239">
        <f>IF(N96="snížená",J96,0)</f>
        <v>0</v>
      </c>
      <c r="BG96" s="239">
        <f>IF(N96="zákl. přenesená",J96,0)</f>
        <v>0</v>
      </c>
      <c r="BH96" s="239">
        <f>IF(N96="sníž. přenesená",J96,0)</f>
        <v>0</v>
      </c>
      <c r="BI96" s="239">
        <f>IF(N96="nulová",J96,0)</f>
        <v>0</v>
      </c>
      <c r="BJ96" s="17" t="s">
        <v>81</v>
      </c>
      <c r="BK96" s="239">
        <f>ROUND(I96*H96,2)</f>
        <v>0</v>
      </c>
      <c r="BL96" s="17" t="s">
        <v>769</v>
      </c>
      <c r="BM96" s="238" t="s">
        <v>2275</v>
      </c>
    </row>
    <row r="97" s="2" customFormat="1">
      <c r="A97" s="38"/>
      <c r="B97" s="39"/>
      <c r="C97" s="40"/>
      <c r="D97" s="240" t="s">
        <v>213</v>
      </c>
      <c r="E97" s="40"/>
      <c r="F97" s="241" t="s">
        <v>2274</v>
      </c>
      <c r="G97" s="40"/>
      <c r="H97" s="40"/>
      <c r="I97" s="147"/>
      <c r="J97" s="40"/>
      <c r="K97" s="40"/>
      <c r="L97" s="44"/>
      <c r="M97" s="242"/>
      <c r="N97" s="243"/>
      <c r="O97" s="84"/>
      <c r="P97" s="84"/>
      <c r="Q97" s="84"/>
      <c r="R97" s="84"/>
      <c r="S97" s="84"/>
      <c r="T97" s="85"/>
      <c r="U97" s="38"/>
      <c r="V97" s="38"/>
      <c r="W97" s="38"/>
      <c r="X97" s="38"/>
      <c r="Y97" s="38"/>
      <c r="Z97" s="38"/>
      <c r="AA97" s="38"/>
      <c r="AB97" s="38"/>
      <c r="AC97" s="38"/>
      <c r="AD97" s="38"/>
      <c r="AE97" s="38"/>
      <c r="AT97" s="17" t="s">
        <v>213</v>
      </c>
      <c r="AU97" s="17" t="s">
        <v>81</v>
      </c>
    </row>
    <row r="98" s="2" customFormat="1" ht="21.75" customHeight="1">
      <c r="A98" s="38"/>
      <c r="B98" s="39"/>
      <c r="C98" s="277" t="s">
        <v>258</v>
      </c>
      <c r="D98" s="277" t="s">
        <v>270</v>
      </c>
      <c r="E98" s="278" t="s">
        <v>2276</v>
      </c>
      <c r="F98" s="279" t="s">
        <v>2277</v>
      </c>
      <c r="G98" s="280" t="s">
        <v>245</v>
      </c>
      <c r="H98" s="281">
        <v>19</v>
      </c>
      <c r="I98" s="282"/>
      <c r="J98" s="283">
        <f>ROUND(I98*H98,2)</f>
        <v>0</v>
      </c>
      <c r="K98" s="279" t="s">
        <v>2249</v>
      </c>
      <c r="L98" s="284"/>
      <c r="M98" s="285" t="s">
        <v>19</v>
      </c>
      <c r="N98" s="286" t="s">
        <v>45</v>
      </c>
      <c r="O98" s="84"/>
      <c r="P98" s="236">
        <f>O98*H98</f>
        <v>0</v>
      </c>
      <c r="Q98" s="236">
        <v>0</v>
      </c>
      <c r="R98" s="236">
        <f>Q98*H98</f>
        <v>0</v>
      </c>
      <c r="S98" s="236">
        <v>0</v>
      </c>
      <c r="T98" s="237">
        <f>S98*H98</f>
        <v>0</v>
      </c>
      <c r="U98" s="38"/>
      <c r="V98" s="38"/>
      <c r="W98" s="38"/>
      <c r="X98" s="38"/>
      <c r="Y98" s="38"/>
      <c r="Z98" s="38"/>
      <c r="AA98" s="38"/>
      <c r="AB98" s="38"/>
      <c r="AC98" s="38"/>
      <c r="AD98" s="38"/>
      <c r="AE98" s="38"/>
      <c r="AR98" s="238" t="s">
        <v>769</v>
      </c>
      <c r="AT98" s="238" t="s">
        <v>270</v>
      </c>
      <c r="AU98" s="238" t="s">
        <v>81</v>
      </c>
      <c r="AY98" s="17" t="s">
        <v>204</v>
      </c>
      <c r="BE98" s="239">
        <f>IF(N98="základní",J98,0)</f>
        <v>0</v>
      </c>
      <c r="BF98" s="239">
        <f>IF(N98="snížená",J98,0)</f>
        <v>0</v>
      </c>
      <c r="BG98" s="239">
        <f>IF(N98="zákl. přenesená",J98,0)</f>
        <v>0</v>
      </c>
      <c r="BH98" s="239">
        <f>IF(N98="sníž. přenesená",J98,0)</f>
        <v>0</v>
      </c>
      <c r="BI98" s="239">
        <f>IF(N98="nulová",J98,0)</f>
        <v>0</v>
      </c>
      <c r="BJ98" s="17" t="s">
        <v>81</v>
      </c>
      <c r="BK98" s="239">
        <f>ROUND(I98*H98,2)</f>
        <v>0</v>
      </c>
      <c r="BL98" s="17" t="s">
        <v>769</v>
      </c>
      <c r="BM98" s="238" t="s">
        <v>2278</v>
      </c>
    </row>
    <row r="99" s="2" customFormat="1">
      <c r="A99" s="38"/>
      <c r="B99" s="39"/>
      <c r="C99" s="40"/>
      <c r="D99" s="240" t="s">
        <v>213</v>
      </c>
      <c r="E99" s="40"/>
      <c r="F99" s="241" t="s">
        <v>2277</v>
      </c>
      <c r="G99" s="40"/>
      <c r="H99" s="40"/>
      <c r="I99" s="147"/>
      <c r="J99" s="40"/>
      <c r="K99" s="40"/>
      <c r="L99" s="44"/>
      <c r="M99" s="242"/>
      <c r="N99" s="243"/>
      <c r="O99" s="84"/>
      <c r="P99" s="84"/>
      <c r="Q99" s="84"/>
      <c r="R99" s="84"/>
      <c r="S99" s="84"/>
      <c r="T99" s="85"/>
      <c r="U99" s="38"/>
      <c r="V99" s="38"/>
      <c r="W99" s="38"/>
      <c r="X99" s="38"/>
      <c r="Y99" s="38"/>
      <c r="Z99" s="38"/>
      <c r="AA99" s="38"/>
      <c r="AB99" s="38"/>
      <c r="AC99" s="38"/>
      <c r="AD99" s="38"/>
      <c r="AE99" s="38"/>
      <c r="AT99" s="17" t="s">
        <v>213</v>
      </c>
      <c r="AU99" s="17" t="s">
        <v>81</v>
      </c>
    </row>
    <row r="100" s="2" customFormat="1" ht="21.75" customHeight="1">
      <c r="A100" s="38"/>
      <c r="B100" s="39"/>
      <c r="C100" s="227" t="s">
        <v>269</v>
      </c>
      <c r="D100" s="227" t="s">
        <v>207</v>
      </c>
      <c r="E100" s="228" t="s">
        <v>2279</v>
      </c>
      <c r="F100" s="229" t="s">
        <v>2280</v>
      </c>
      <c r="G100" s="230" t="s">
        <v>245</v>
      </c>
      <c r="H100" s="231">
        <v>22</v>
      </c>
      <c r="I100" s="232"/>
      <c r="J100" s="233">
        <f>ROUND(I100*H100,2)</f>
        <v>0</v>
      </c>
      <c r="K100" s="229" t="s">
        <v>211</v>
      </c>
      <c r="L100" s="44"/>
      <c r="M100" s="234" t="s">
        <v>19</v>
      </c>
      <c r="N100" s="235" t="s">
        <v>45</v>
      </c>
      <c r="O100" s="84"/>
      <c r="P100" s="236">
        <f>O100*H100</f>
        <v>0</v>
      </c>
      <c r="Q100" s="236">
        <v>0</v>
      </c>
      <c r="R100" s="236">
        <f>Q100*H100</f>
        <v>0</v>
      </c>
      <c r="S100" s="236">
        <v>0</v>
      </c>
      <c r="T100" s="237">
        <f>S100*H100</f>
        <v>0</v>
      </c>
      <c r="U100" s="38"/>
      <c r="V100" s="38"/>
      <c r="W100" s="38"/>
      <c r="X100" s="38"/>
      <c r="Y100" s="38"/>
      <c r="Z100" s="38"/>
      <c r="AA100" s="38"/>
      <c r="AB100" s="38"/>
      <c r="AC100" s="38"/>
      <c r="AD100" s="38"/>
      <c r="AE100" s="38"/>
      <c r="AR100" s="238" t="s">
        <v>769</v>
      </c>
      <c r="AT100" s="238" t="s">
        <v>207</v>
      </c>
      <c r="AU100" s="238" t="s">
        <v>81</v>
      </c>
      <c r="AY100" s="17" t="s">
        <v>204</v>
      </c>
      <c r="BE100" s="239">
        <f>IF(N100="základní",J100,0)</f>
        <v>0</v>
      </c>
      <c r="BF100" s="239">
        <f>IF(N100="snížená",J100,0)</f>
        <v>0</v>
      </c>
      <c r="BG100" s="239">
        <f>IF(N100="zákl. přenesená",J100,0)</f>
        <v>0</v>
      </c>
      <c r="BH100" s="239">
        <f>IF(N100="sníž. přenesená",J100,0)</f>
        <v>0</v>
      </c>
      <c r="BI100" s="239">
        <f>IF(N100="nulová",J100,0)</f>
        <v>0</v>
      </c>
      <c r="BJ100" s="17" t="s">
        <v>81</v>
      </c>
      <c r="BK100" s="239">
        <f>ROUND(I100*H100,2)</f>
        <v>0</v>
      </c>
      <c r="BL100" s="17" t="s">
        <v>769</v>
      </c>
      <c r="BM100" s="238" t="s">
        <v>2281</v>
      </c>
    </row>
    <row r="101" s="2" customFormat="1">
      <c r="A101" s="38"/>
      <c r="B101" s="39"/>
      <c r="C101" s="40"/>
      <c r="D101" s="240" t="s">
        <v>213</v>
      </c>
      <c r="E101" s="40"/>
      <c r="F101" s="241" t="s">
        <v>2280</v>
      </c>
      <c r="G101" s="40"/>
      <c r="H101" s="40"/>
      <c r="I101" s="147"/>
      <c r="J101" s="40"/>
      <c r="K101" s="40"/>
      <c r="L101" s="44"/>
      <c r="M101" s="242"/>
      <c r="N101" s="243"/>
      <c r="O101" s="84"/>
      <c r="P101" s="84"/>
      <c r="Q101" s="84"/>
      <c r="R101" s="84"/>
      <c r="S101" s="84"/>
      <c r="T101" s="85"/>
      <c r="U101" s="38"/>
      <c r="V101" s="38"/>
      <c r="W101" s="38"/>
      <c r="X101" s="38"/>
      <c r="Y101" s="38"/>
      <c r="Z101" s="38"/>
      <c r="AA101" s="38"/>
      <c r="AB101" s="38"/>
      <c r="AC101" s="38"/>
      <c r="AD101" s="38"/>
      <c r="AE101" s="38"/>
      <c r="AT101" s="17" t="s">
        <v>213</v>
      </c>
      <c r="AU101" s="17" t="s">
        <v>81</v>
      </c>
    </row>
    <row r="102" s="2" customFormat="1" ht="21.75" customHeight="1">
      <c r="A102" s="38"/>
      <c r="B102" s="39"/>
      <c r="C102" s="227" t="s">
        <v>275</v>
      </c>
      <c r="D102" s="227" t="s">
        <v>207</v>
      </c>
      <c r="E102" s="228" t="s">
        <v>2282</v>
      </c>
      <c r="F102" s="229" t="s">
        <v>2283</v>
      </c>
      <c r="G102" s="230" t="s">
        <v>245</v>
      </c>
      <c r="H102" s="231">
        <v>22</v>
      </c>
      <c r="I102" s="232"/>
      <c r="J102" s="233">
        <f>ROUND(I102*H102,2)</f>
        <v>0</v>
      </c>
      <c r="K102" s="229" t="s">
        <v>211</v>
      </c>
      <c r="L102" s="44"/>
      <c r="M102" s="234" t="s">
        <v>19</v>
      </c>
      <c r="N102" s="235" t="s">
        <v>45</v>
      </c>
      <c r="O102" s="84"/>
      <c r="P102" s="236">
        <f>O102*H102</f>
        <v>0</v>
      </c>
      <c r="Q102" s="236">
        <v>0</v>
      </c>
      <c r="R102" s="236">
        <f>Q102*H102</f>
        <v>0</v>
      </c>
      <c r="S102" s="236">
        <v>0</v>
      </c>
      <c r="T102" s="237">
        <f>S102*H102</f>
        <v>0</v>
      </c>
      <c r="U102" s="38"/>
      <c r="V102" s="38"/>
      <c r="W102" s="38"/>
      <c r="X102" s="38"/>
      <c r="Y102" s="38"/>
      <c r="Z102" s="38"/>
      <c r="AA102" s="38"/>
      <c r="AB102" s="38"/>
      <c r="AC102" s="38"/>
      <c r="AD102" s="38"/>
      <c r="AE102" s="38"/>
      <c r="AR102" s="238" t="s">
        <v>769</v>
      </c>
      <c r="AT102" s="238" t="s">
        <v>207</v>
      </c>
      <c r="AU102" s="238" t="s">
        <v>81</v>
      </c>
      <c r="AY102" s="17" t="s">
        <v>204</v>
      </c>
      <c r="BE102" s="239">
        <f>IF(N102="základní",J102,0)</f>
        <v>0</v>
      </c>
      <c r="BF102" s="239">
        <f>IF(N102="snížená",J102,0)</f>
        <v>0</v>
      </c>
      <c r="BG102" s="239">
        <f>IF(N102="zákl. přenesená",J102,0)</f>
        <v>0</v>
      </c>
      <c r="BH102" s="239">
        <f>IF(N102="sníž. přenesená",J102,0)</f>
        <v>0</v>
      </c>
      <c r="BI102" s="239">
        <f>IF(N102="nulová",J102,0)</f>
        <v>0</v>
      </c>
      <c r="BJ102" s="17" t="s">
        <v>81</v>
      </c>
      <c r="BK102" s="239">
        <f>ROUND(I102*H102,2)</f>
        <v>0</v>
      </c>
      <c r="BL102" s="17" t="s">
        <v>769</v>
      </c>
      <c r="BM102" s="238" t="s">
        <v>2284</v>
      </c>
    </row>
    <row r="103" s="2" customFormat="1">
      <c r="A103" s="38"/>
      <c r="B103" s="39"/>
      <c r="C103" s="40"/>
      <c r="D103" s="240" t="s">
        <v>213</v>
      </c>
      <c r="E103" s="40"/>
      <c r="F103" s="241" t="s">
        <v>2285</v>
      </c>
      <c r="G103" s="40"/>
      <c r="H103" s="40"/>
      <c r="I103" s="147"/>
      <c r="J103" s="40"/>
      <c r="K103" s="40"/>
      <c r="L103" s="44"/>
      <c r="M103" s="242"/>
      <c r="N103" s="243"/>
      <c r="O103" s="84"/>
      <c r="P103" s="84"/>
      <c r="Q103" s="84"/>
      <c r="R103" s="84"/>
      <c r="S103" s="84"/>
      <c r="T103" s="85"/>
      <c r="U103" s="38"/>
      <c r="V103" s="38"/>
      <c r="W103" s="38"/>
      <c r="X103" s="38"/>
      <c r="Y103" s="38"/>
      <c r="Z103" s="38"/>
      <c r="AA103" s="38"/>
      <c r="AB103" s="38"/>
      <c r="AC103" s="38"/>
      <c r="AD103" s="38"/>
      <c r="AE103" s="38"/>
      <c r="AT103" s="17" t="s">
        <v>213</v>
      </c>
      <c r="AU103" s="17" t="s">
        <v>81</v>
      </c>
    </row>
    <row r="104" s="2" customFormat="1" ht="21.75" customHeight="1">
      <c r="A104" s="38"/>
      <c r="B104" s="39"/>
      <c r="C104" s="277" t="s">
        <v>283</v>
      </c>
      <c r="D104" s="277" t="s">
        <v>270</v>
      </c>
      <c r="E104" s="278" t="s">
        <v>2286</v>
      </c>
      <c r="F104" s="279" t="s">
        <v>2287</v>
      </c>
      <c r="G104" s="280" t="s">
        <v>2288</v>
      </c>
      <c r="H104" s="281">
        <v>12</v>
      </c>
      <c r="I104" s="282"/>
      <c r="J104" s="283">
        <f>ROUND(I104*H104,2)</f>
        <v>0</v>
      </c>
      <c r="K104" s="279" t="s">
        <v>211</v>
      </c>
      <c r="L104" s="284"/>
      <c r="M104" s="285" t="s">
        <v>19</v>
      </c>
      <c r="N104" s="286" t="s">
        <v>45</v>
      </c>
      <c r="O104" s="84"/>
      <c r="P104" s="236">
        <f>O104*H104</f>
        <v>0</v>
      </c>
      <c r="Q104" s="236">
        <v>0</v>
      </c>
      <c r="R104" s="236">
        <f>Q104*H104</f>
        <v>0</v>
      </c>
      <c r="S104" s="236">
        <v>0</v>
      </c>
      <c r="T104" s="237">
        <f>S104*H104</f>
        <v>0</v>
      </c>
      <c r="U104" s="38"/>
      <c r="V104" s="38"/>
      <c r="W104" s="38"/>
      <c r="X104" s="38"/>
      <c r="Y104" s="38"/>
      <c r="Z104" s="38"/>
      <c r="AA104" s="38"/>
      <c r="AB104" s="38"/>
      <c r="AC104" s="38"/>
      <c r="AD104" s="38"/>
      <c r="AE104" s="38"/>
      <c r="AR104" s="238" t="s">
        <v>716</v>
      </c>
      <c r="AT104" s="238" t="s">
        <v>270</v>
      </c>
      <c r="AU104" s="238" t="s">
        <v>81</v>
      </c>
      <c r="AY104" s="17" t="s">
        <v>204</v>
      </c>
      <c r="BE104" s="239">
        <f>IF(N104="základní",J104,0)</f>
        <v>0</v>
      </c>
      <c r="BF104" s="239">
        <f>IF(N104="snížená",J104,0)</f>
        <v>0</v>
      </c>
      <c r="BG104" s="239">
        <f>IF(N104="zákl. přenesená",J104,0)</f>
        <v>0</v>
      </c>
      <c r="BH104" s="239">
        <f>IF(N104="sníž. přenesená",J104,0)</f>
        <v>0</v>
      </c>
      <c r="BI104" s="239">
        <f>IF(N104="nulová",J104,0)</f>
        <v>0</v>
      </c>
      <c r="BJ104" s="17" t="s">
        <v>81</v>
      </c>
      <c r="BK104" s="239">
        <f>ROUND(I104*H104,2)</f>
        <v>0</v>
      </c>
      <c r="BL104" s="17" t="s">
        <v>716</v>
      </c>
      <c r="BM104" s="238" t="s">
        <v>2289</v>
      </c>
    </row>
    <row r="105" s="2" customFormat="1">
      <c r="A105" s="38"/>
      <c r="B105" s="39"/>
      <c r="C105" s="40"/>
      <c r="D105" s="240" t="s">
        <v>213</v>
      </c>
      <c r="E105" s="40"/>
      <c r="F105" s="241" t="s">
        <v>2287</v>
      </c>
      <c r="G105" s="40"/>
      <c r="H105" s="40"/>
      <c r="I105" s="147"/>
      <c r="J105" s="40"/>
      <c r="K105" s="40"/>
      <c r="L105" s="44"/>
      <c r="M105" s="294"/>
      <c r="N105" s="295"/>
      <c r="O105" s="296"/>
      <c r="P105" s="296"/>
      <c r="Q105" s="296"/>
      <c r="R105" s="296"/>
      <c r="S105" s="296"/>
      <c r="T105" s="297"/>
      <c r="U105" s="38"/>
      <c r="V105" s="38"/>
      <c r="W105" s="38"/>
      <c r="X105" s="38"/>
      <c r="Y105" s="38"/>
      <c r="Z105" s="38"/>
      <c r="AA105" s="38"/>
      <c r="AB105" s="38"/>
      <c r="AC105" s="38"/>
      <c r="AD105" s="38"/>
      <c r="AE105" s="38"/>
      <c r="AT105" s="17" t="s">
        <v>213</v>
      </c>
      <c r="AU105" s="17" t="s">
        <v>81</v>
      </c>
    </row>
    <row r="106" s="2" customFormat="1" ht="6.96" customHeight="1">
      <c r="A106" s="38"/>
      <c r="B106" s="59"/>
      <c r="C106" s="60"/>
      <c r="D106" s="60"/>
      <c r="E106" s="60"/>
      <c r="F106" s="60"/>
      <c r="G106" s="60"/>
      <c r="H106" s="60"/>
      <c r="I106" s="176"/>
      <c r="J106" s="60"/>
      <c r="K106" s="60"/>
      <c r="L106" s="44"/>
      <c r="M106" s="38"/>
      <c r="O106" s="38"/>
      <c r="P106" s="38"/>
      <c r="Q106" s="38"/>
      <c r="R106" s="38"/>
      <c r="S106" s="38"/>
      <c r="T106" s="38"/>
      <c r="U106" s="38"/>
      <c r="V106" s="38"/>
      <c r="W106" s="38"/>
      <c r="X106" s="38"/>
      <c r="Y106" s="38"/>
      <c r="Z106" s="38"/>
      <c r="AA106" s="38"/>
      <c r="AB106" s="38"/>
      <c r="AC106" s="38"/>
      <c r="AD106" s="38"/>
      <c r="AE106" s="38"/>
    </row>
  </sheetData>
  <sheetProtection sheet="1" autoFilter="0" formatColumns="0" formatRows="0" objects="1" scenarios="1" spinCount="100000" saltValue="QuYuETksK5Ro4vr73eZMVbHV4pzL+6koXahppjY6Uw1kq1DqSF70/Ak6mYDgh82sc/TCJVH3uKmgOkCkXCGs2g==" hashValue="5wuDXLw7ESxPRgHBNcZnfrM35MybOKMFIsgJJYpXCCtBF8mmA4VLCUcMOSHJjV1HP2l6RAuikfSariQmgyOUeA==" algorithmName="SHA-512" password="CC35"/>
  <autoFilter ref="C79:K105"/>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171</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2290</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2291</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470</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2292</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ROUND(J92,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ROUND((SUM(BE92:BE138)),  2)</f>
        <v>0</v>
      </c>
      <c r="G37" s="38"/>
      <c r="H37" s="38"/>
      <c r="I37" s="165">
        <v>0.20999999999999999</v>
      </c>
      <c r="J37" s="164">
        <f>ROUND(((SUM(BE92:BE138))*I37),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ROUND((SUM(BF92:BF138)),  2)</f>
        <v>0</v>
      </c>
      <c r="G38" s="38"/>
      <c r="H38" s="38"/>
      <c r="I38" s="165">
        <v>0.14999999999999999</v>
      </c>
      <c r="J38" s="164">
        <f>ROUND(((SUM(BF92:BF138))*I38),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ROUND((SUM(BG92:BG138)),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ROUND((SUM(BH92:BH138)),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ROUND((SUM(BI92:BI138)),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2290</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2291</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470</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SO1.1 - rozvody</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J92</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689</v>
      </c>
      <c r="E68" s="189"/>
      <c r="F68" s="189"/>
      <c r="G68" s="189"/>
      <c r="H68" s="189"/>
      <c r="I68" s="190"/>
      <c r="J68" s="191">
        <f>J93</f>
        <v>0</v>
      </c>
      <c r="K68" s="187"/>
      <c r="L68" s="192"/>
      <c r="S68" s="9"/>
      <c r="T68" s="9"/>
      <c r="U68" s="9"/>
      <c r="V68" s="9"/>
      <c r="W68" s="9"/>
      <c r="X68" s="9"/>
      <c r="Y68" s="9"/>
      <c r="Z68" s="9"/>
      <c r="AA68" s="9"/>
      <c r="AB68" s="9"/>
      <c r="AC68" s="9"/>
      <c r="AD68" s="9"/>
      <c r="AE68" s="9"/>
    </row>
    <row r="69" hidden="1" s="2" customFormat="1" ht="21.84" customHeight="1">
      <c r="A69" s="38"/>
      <c r="B69" s="39"/>
      <c r="C69" s="40"/>
      <c r="D69" s="40"/>
      <c r="E69" s="40"/>
      <c r="F69" s="40"/>
      <c r="G69" s="40"/>
      <c r="H69" s="40"/>
      <c r="I69" s="147"/>
      <c r="J69" s="40"/>
      <c r="K69" s="40"/>
      <c r="L69" s="148"/>
      <c r="S69" s="38"/>
      <c r="T69" s="38"/>
      <c r="U69" s="38"/>
      <c r="V69" s="38"/>
      <c r="W69" s="38"/>
      <c r="X69" s="38"/>
      <c r="Y69" s="38"/>
      <c r="Z69" s="38"/>
      <c r="AA69" s="38"/>
      <c r="AB69" s="38"/>
      <c r="AC69" s="38"/>
      <c r="AD69" s="38"/>
      <c r="AE69" s="38"/>
    </row>
    <row r="70" hidden="1" s="2" customFormat="1" ht="6.96" customHeight="1">
      <c r="A70" s="38"/>
      <c r="B70" s="59"/>
      <c r="C70" s="60"/>
      <c r="D70" s="60"/>
      <c r="E70" s="60"/>
      <c r="F70" s="60"/>
      <c r="G70" s="60"/>
      <c r="H70" s="60"/>
      <c r="I70" s="176"/>
      <c r="J70" s="60"/>
      <c r="K70" s="60"/>
      <c r="L70" s="148"/>
      <c r="S70" s="38"/>
      <c r="T70" s="38"/>
      <c r="U70" s="38"/>
      <c r="V70" s="38"/>
      <c r="W70" s="38"/>
      <c r="X70" s="38"/>
      <c r="Y70" s="38"/>
      <c r="Z70" s="38"/>
      <c r="AA70" s="38"/>
      <c r="AB70" s="38"/>
      <c r="AC70" s="38"/>
      <c r="AD70" s="38"/>
      <c r="AE70" s="38"/>
    </row>
    <row r="71" hidden="1"/>
    <row r="72" hidden="1"/>
    <row r="73" hidden="1"/>
    <row r="74" s="2" customFormat="1" ht="6.96" customHeight="1">
      <c r="A74" s="38"/>
      <c r="B74" s="61"/>
      <c r="C74" s="62"/>
      <c r="D74" s="62"/>
      <c r="E74" s="62"/>
      <c r="F74" s="62"/>
      <c r="G74" s="62"/>
      <c r="H74" s="62"/>
      <c r="I74" s="179"/>
      <c r="J74" s="62"/>
      <c r="K74" s="62"/>
      <c r="L74" s="148"/>
      <c r="S74" s="38"/>
      <c r="T74" s="38"/>
      <c r="U74" s="38"/>
      <c r="V74" s="38"/>
      <c r="W74" s="38"/>
      <c r="X74" s="38"/>
      <c r="Y74" s="38"/>
      <c r="Z74" s="38"/>
      <c r="AA74" s="38"/>
      <c r="AB74" s="38"/>
      <c r="AC74" s="38"/>
      <c r="AD74" s="38"/>
      <c r="AE74" s="38"/>
    </row>
    <row r="75" s="2" customFormat="1" ht="24.96" customHeight="1">
      <c r="A75" s="38"/>
      <c r="B75" s="39"/>
      <c r="C75" s="23" t="s">
        <v>189</v>
      </c>
      <c r="D75" s="40"/>
      <c r="E75" s="40"/>
      <c r="F75" s="40"/>
      <c r="G75" s="40"/>
      <c r="H75" s="40"/>
      <c r="I75" s="147"/>
      <c r="J75" s="40"/>
      <c r="K75" s="40"/>
      <c r="L75" s="148"/>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147"/>
      <c r="J76" s="40"/>
      <c r="K76" s="40"/>
      <c r="L76" s="148"/>
      <c r="S76" s="38"/>
      <c r="T76" s="38"/>
      <c r="U76" s="38"/>
      <c r="V76" s="38"/>
      <c r="W76" s="38"/>
      <c r="X76" s="38"/>
      <c r="Y76" s="38"/>
      <c r="Z76" s="38"/>
      <c r="AA76" s="38"/>
      <c r="AB76" s="38"/>
      <c r="AC76" s="38"/>
      <c r="AD76" s="38"/>
      <c r="AE76" s="38"/>
    </row>
    <row r="77" s="2" customFormat="1" ht="12" customHeight="1">
      <c r="A77" s="38"/>
      <c r="B77" s="39"/>
      <c r="C77" s="32" t="s">
        <v>16</v>
      </c>
      <c r="D77" s="40"/>
      <c r="E77" s="40"/>
      <c r="F77" s="40"/>
      <c r="G77" s="40"/>
      <c r="H77" s="40"/>
      <c r="I77" s="147"/>
      <c r="J77" s="40"/>
      <c r="K77" s="40"/>
      <c r="L77" s="148"/>
      <c r="S77" s="38"/>
      <c r="T77" s="38"/>
      <c r="U77" s="38"/>
      <c r="V77" s="38"/>
      <c r="W77" s="38"/>
      <c r="X77" s="38"/>
      <c r="Y77" s="38"/>
      <c r="Z77" s="38"/>
      <c r="AA77" s="38"/>
      <c r="AB77" s="38"/>
      <c r="AC77" s="38"/>
      <c r="AD77" s="38"/>
      <c r="AE77" s="38"/>
    </row>
    <row r="78" s="2" customFormat="1" ht="16.5" customHeight="1">
      <c r="A78" s="38"/>
      <c r="B78" s="39"/>
      <c r="C78" s="40"/>
      <c r="D78" s="40"/>
      <c r="E78" s="180" t="str">
        <f>E7</f>
        <v>Oprava trati v úseku Velké Březno - Boletice n/L km 440,200 - 443,320</v>
      </c>
      <c r="F78" s="32"/>
      <c r="G78" s="32"/>
      <c r="H78" s="32"/>
      <c r="I78" s="147"/>
      <c r="J78" s="40"/>
      <c r="K78" s="40"/>
      <c r="L78" s="148"/>
      <c r="S78" s="38"/>
      <c r="T78" s="38"/>
      <c r="U78" s="38"/>
      <c r="V78" s="38"/>
      <c r="W78" s="38"/>
      <c r="X78" s="38"/>
      <c r="Y78" s="38"/>
      <c r="Z78" s="38"/>
      <c r="AA78" s="38"/>
      <c r="AB78" s="38"/>
      <c r="AC78" s="38"/>
      <c r="AD78" s="38"/>
      <c r="AE78" s="38"/>
    </row>
    <row r="79" s="1" customFormat="1" ht="12" customHeight="1">
      <c r="B79" s="21"/>
      <c r="C79" s="32" t="s">
        <v>179</v>
      </c>
      <c r="D79" s="22"/>
      <c r="E79" s="22"/>
      <c r="F79" s="22"/>
      <c r="G79" s="22"/>
      <c r="H79" s="22"/>
      <c r="I79" s="139"/>
      <c r="J79" s="22"/>
      <c r="K79" s="22"/>
      <c r="L79" s="20"/>
    </row>
    <row r="80" s="1" customFormat="1" ht="16.5" customHeight="1">
      <c r="B80" s="21"/>
      <c r="C80" s="22"/>
      <c r="D80" s="22"/>
      <c r="E80" s="180" t="s">
        <v>2290</v>
      </c>
      <c r="F80" s="22"/>
      <c r="G80" s="22"/>
      <c r="H80" s="22"/>
      <c r="I80" s="139"/>
      <c r="J80" s="22"/>
      <c r="K80" s="22"/>
      <c r="L80" s="20"/>
    </row>
    <row r="81" s="1" customFormat="1" ht="12" customHeight="1">
      <c r="B81" s="21"/>
      <c r="C81" s="32" t="s">
        <v>181</v>
      </c>
      <c r="D81" s="22"/>
      <c r="E81" s="22"/>
      <c r="F81" s="22"/>
      <c r="G81" s="22"/>
      <c r="H81" s="22"/>
      <c r="I81" s="139"/>
      <c r="J81" s="22"/>
      <c r="K81" s="22"/>
      <c r="L81" s="20"/>
    </row>
    <row r="82" s="2" customFormat="1" ht="16.5" customHeight="1">
      <c r="A82" s="38"/>
      <c r="B82" s="39"/>
      <c r="C82" s="40"/>
      <c r="D82" s="40"/>
      <c r="E82" s="290" t="s">
        <v>2291</v>
      </c>
      <c r="F82" s="40"/>
      <c r="G82" s="40"/>
      <c r="H82" s="40"/>
      <c r="I82" s="147"/>
      <c r="J82" s="40"/>
      <c r="K82" s="40"/>
      <c r="L82" s="148"/>
      <c r="S82" s="38"/>
      <c r="T82" s="38"/>
      <c r="U82" s="38"/>
      <c r="V82" s="38"/>
      <c r="W82" s="38"/>
      <c r="X82" s="38"/>
      <c r="Y82" s="38"/>
      <c r="Z82" s="38"/>
      <c r="AA82" s="38"/>
      <c r="AB82" s="38"/>
      <c r="AC82" s="38"/>
      <c r="AD82" s="38"/>
      <c r="AE82" s="38"/>
    </row>
    <row r="83" s="2" customFormat="1" ht="12" customHeight="1">
      <c r="A83" s="38"/>
      <c r="B83" s="39"/>
      <c r="C83" s="32" t="s">
        <v>470</v>
      </c>
      <c r="D83" s="40"/>
      <c r="E83" s="40"/>
      <c r="F83" s="40"/>
      <c r="G83" s="40"/>
      <c r="H83" s="40"/>
      <c r="I83" s="147"/>
      <c r="J83" s="40"/>
      <c r="K83" s="40"/>
      <c r="L83" s="148"/>
      <c r="S83" s="38"/>
      <c r="T83" s="38"/>
      <c r="U83" s="38"/>
      <c r="V83" s="38"/>
      <c r="W83" s="38"/>
      <c r="X83" s="38"/>
      <c r="Y83" s="38"/>
      <c r="Z83" s="38"/>
      <c r="AA83" s="38"/>
      <c r="AB83" s="38"/>
      <c r="AC83" s="38"/>
      <c r="AD83" s="38"/>
      <c r="AE83" s="38"/>
    </row>
    <row r="84" s="2" customFormat="1" ht="16.5" customHeight="1">
      <c r="A84" s="38"/>
      <c r="B84" s="39"/>
      <c r="C84" s="40"/>
      <c r="D84" s="40"/>
      <c r="E84" s="69" t="str">
        <f>E13</f>
        <v>SO1.1 - rozvody</v>
      </c>
      <c r="F84" s="40"/>
      <c r="G84" s="40"/>
      <c r="H84" s="40"/>
      <c r="I84" s="147"/>
      <c r="J84" s="40"/>
      <c r="K84" s="40"/>
      <c r="L84" s="148"/>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147"/>
      <c r="J85" s="40"/>
      <c r="K85" s="40"/>
      <c r="L85" s="148"/>
      <c r="S85" s="38"/>
      <c r="T85" s="38"/>
      <c r="U85" s="38"/>
      <c r="V85" s="38"/>
      <c r="W85" s="38"/>
      <c r="X85" s="38"/>
      <c r="Y85" s="38"/>
      <c r="Z85" s="38"/>
      <c r="AA85" s="38"/>
      <c r="AB85" s="38"/>
      <c r="AC85" s="38"/>
      <c r="AD85" s="38"/>
      <c r="AE85" s="38"/>
    </row>
    <row r="86" s="2" customFormat="1" ht="12" customHeight="1">
      <c r="A86" s="38"/>
      <c r="B86" s="39"/>
      <c r="C86" s="32" t="s">
        <v>21</v>
      </c>
      <c r="D86" s="40"/>
      <c r="E86" s="40"/>
      <c r="F86" s="27" t="str">
        <f>F16</f>
        <v>trať 073</v>
      </c>
      <c r="G86" s="40"/>
      <c r="H86" s="40"/>
      <c r="I86" s="150" t="s">
        <v>23</v>
      </c>
      <c r="J86" s="72" t="str">
        <f>IF(J16="","",J16)</f>
        <v>14. 2. 2020</v>
      </c>
      <c r="K86" s="40"/>
      <c r="L86" s="148"/>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147"/>
      <c r="J87" s="40"/>
      <c r="K87" s="40"/>
      <c r="L87" s="148"/>
      <c r="S87" s="38"/>
      <c r="T87" s="38"/>
      <c r="U87" s="38"/>
      <c r="V87" s="38"/>
      <c r="W87" s="38"/>
      <c r="X87" s="38"/>
      <c r="Y87" s="38"/>
      <c r="Z87" s="38"/>
      <c r="AA87" s="38"/>
      <c r="AB87" s="38"/>
      <c r="AC87" s="38"/>
      <c r="AD87" s="38"/>
      <c r="AE87" s="38"/>
    </row>
    <row r="88" s="2" customFormat="1" ht="15.15" customHeight="1">
      <c r="A88" s="38"/>
      <c r="B88" s="39"/>
      <c r="C88" s="32" t="s">
        <v>25</v>
      </c>
      <c r="D88" s="40"/>
      <c r="E88" s="40"/>
      <c r="F88" s="27" t="str">
        <f>E19</f>
        <v>Správa železnic, OŘ ÚNL</v>
      </c>
      <c r="G88" s="40"/>
      <c r="H88" s="40"/>
      <c r="I88" s="150" t="s">
        <v>33</v>
      </c>
      <c r="J88" s="36" t="str">
        <f>E25</f>
        <v xml:space="preserve"> </v>
      </c>
      <c r="K88" s="40"/>
      <c r="L88" s="148"/>
      <c r="S88" s="38"/>
      <c r="T88" s="38"/>
      <c r="U88" s="38"/>
      <c r="V88" s="38"/>
      <c r="W88" s="38"/>
      <c r="X88" s="38"/>
      <c r="Y88" s="38"/>
      <c r="Z88" s="38"/>
      <c r="AA88" s="38"/>
      <c r="AB88" s="38"/>
      <c r="AC88" s="38"/>
      <c r="AD88" s="38"/>
      <c r="AE88" s="38"/>
    </row>
    <row r="89" s="2" customFormat="1" ht="15.15" customHeight="1">
      <c r="A89" s="38"/>
      <c r="B89" s="39"/>
      <c r="C89" s="32" t="s">
        <v>31</v>
      </c>
      <c r="D89" s="40"/>
      <c r="E89" s="40"/>
      <c r="F89" s="27" t="str">
        <f>IF(E22="","",E22)</f>
        <v>Vyplň údaj</v>
      </c>
      <c r="G89" s="40"/>
      <c r="H89" s="40"/>
      <c r="I89" s="150" t="s">
        <v>36</v>
      </c>
      <c r="J89" s="36" t="str">
        <f>E28</f>
        <v>Věra Trnková</v>
      </c>
      <c r="K89" s="40"/>
      <c r="L89" s="148"/>
      <c r="S89" s="38"/>
      <c r="T89" s="38"/>
      <c r="U89" s="38"/>
      <c r="V89" s="38"/>
      <c r="W89" s="38"/>
      <c r="X89" s="38"/>
      <c r="Y89" s="38"/>
      <c r="Z89" s="38"/>
      <c r="AA89" s="38"/>
      <c r="AB89" s="38"/>
      <c r="AC89" s="38"/>
      <c r="AD89" s="38"/>
      <c r="AE89" s="38"/>
    </row>
    <row r="90" s="2" customFormat="1" ht="10.32" customHeight="1">
      <c r="A90" s="38"/>
      <c r="B90" s="39"/>
      <c r="C90" s="40"/>
      <c r="D90" s="40"/>
      <c r="E90" s="40"/>
      <c r="F90" s="40"/>
      <c r="G90" s="40"/>
      <c r="H90" s="40"/>
      <c r="I90" s="147"/>
      <c r="J90" s="40"/>
      <c r="K90" s="40"/>
      <c r="L90" s="148"/>
      <c r="S90" s="38"/>
      <c r="T90" s="38"/>
      <c r="U90" s="38"/>
      <c r="V90" s="38"/>
      <c r="W90" s="38"/>
      <c r="X90" s="38"/>
      <c r="Y90" s="38"/>
      <c r="Z90" s="38"/>
      <c r="AA90" s="38"/>
      <c r="AB90" s="38"/>
      <c r="AC90" s="38"/>
      <c r="AD90" s="38"/>
      <c r="AE90" s="38"/>
    </row>
    <row r="91" s="11" customFormat="1" ht="29.28" customHeight="1">
      <c r="A91" s="199"/>
      <c r="B91" s="200"/>
      <c r="C91" s="201" t="s">
        <v>190</v>
      </c>
      <c r="D91" s="202" t="s">
        <v>59</v>
      </c>
      <c r="E91" s="202" t="s">
        <v>55</v>
      </c>
      <c r="F91" s="202" t="s">
        <v>56</v>
      </c>
      <c r="G91" s="202" t="s">
        <v>191</v>
      </c>
      <c r="H91" s="202" t="s">
        <v>192</v>
      </c>
      <c r="I91" s="203" t="s">
        <v>193</v>
      </c>
      <c r="J91" s="202" t="s">
        <v>185</v>
      </c>
      <c r="K91" s="204" t="s">
        <v>194</v>
      </c>
      <c r="L91" s="205"/>
      <c r="M91" s="92" t="s">
        <v>19</v>
      </c>
      <c r="N91" s="93" t="s">
        <v>44</v>
      </c>
      <c r="O91" s="93" t="s">
        <v>195</v>
      </c>
      <c r="P91" s="93" t="s">
        <v>196</v>
      </c>
      <c r="Q91" s="93" t="s">
        <v>197</v>
      </c>
      <c r="R91" s="93" t="s">
        <v>198</v>
      </c>
      <c r="S91" s="93" t="s">
        <v>199</v>
      </c>
      <c r="T91" s="94" t="s">
        <v>200</v>
      </c>
      <c r="U91" s="199"/>
      <c r="V91" s="199"/>
      <c r="W91" s="199"/>
      <c r="X91" s="199"/>
      <c r="Y91" s="199"/>
      <c r="Z91" s="199"/>
      <c r="AA91" s="199"/>
      <c r="AB91" s="199"/>
      <c r="AC91" s="199"/>
      <c r="AD91" s="199"/>
      <c r="AE91" s="199"/>
    </row>
    <row r="92" s="2" customFormat="1" ht="22.8" customHeight="1">
      <c r="A92" s="38"/>
      <c r="B92" s="39"/>
      <c r="C92" s="99" t="s">
        <v>201</v>
      </c>
      <c r="D92" s="40"/>
      <c r="E92" s="40"/>
      <c r="F92" s="40"/>
      <c r="G92" s="40"/>
      <c r="H92" s="40"/>
      <c r="I92" s="147"/>
      <c r="J92" s="206">
        <f>BK92</f>
        <v>0</v>
      </c>
      <c r="K92" s="40"/>
      <c r="L92" s="44"/>
      <c r="M92" s="95"/>
      <c r="N92" s="207"/>
      <c r="O92" s="96"/>
      <c r="P92" s="208">
        <f>P93</f>
        <v>0</v>
      </c>
      <c r="Q92" s="96"/>
      <c r="R92" s="208">
        <f>R93</f>
        <v>0</v>
      </c>
      <c r="S92" s="96"/>
      <c r="T92" s="209">
        <f>T93</f>
        <v>0</v>
      </c>
      <c r="U92" s="38"/>
      <c r="V92" s="38"/>
      <c r="W92" s="38"/>
      <c r="X92" s="38"/>
      <c r="Y92" s="38"/>
      <c r="Z92" s="38"/>
      <c r="AA92" s="38"/>
      <c r="AB92" s="38"/>
      <c r="AC92" s="38"/>
      <c r="AD92" s="38"/>
      <c r="AE92" s="38"/>
      <c r="AT92" s="17" t="s">
        <v>73</v>
      </c>
      <c r="AU92" s="17" t="s">
        <v>186</v>
      </c>
      <c r="BK92" s="210">
        <f>BK93</f>
        <v>0</v>
      </c>
    </row>
    <row r="93" s="12" customFormat="1" ht="25.92" customHeight="1">
      <c r="A93" s="12"/>
      <c r="B93" s="211"/>
      <c r="C93" s="212"/>
      <c r="D93" s="213" t="s">
        <v>73</v>
      </c>
      <c r="E93" s="214" t="s">
        <v>762</v>
      </c>
      <c r="F93" s="214" t="s">
        <v>763</v>
      </c>
      <c r="G93" s="212"/>
      <c r="H93" s="212"/>
      <c r="I93" s="215"/>
      <c r="J93" s="216">
        <f>BK93</f>
        <v>0</v>
      </c>
      <c r="K93" s="212"/>
      <c r="L93" s="217"/>
      <c r="M93" s="218"/>
      <c r="N93" s="219"/>
      <c r="O93" s="219"/>
      <c r="P93" s="220">
        <f>SUM(P94:P138)</f>
        <v>0</v>
      </c>
      <c r="Q93" s="219"/>
      <c r="R93" s="220">
        <f>SUM(R94:R138)</f>
        <v>0</v>
      </c>
      <c r="S93" s="219"/>
      <c r="T93" s="221">
        <f>SUM(T94:T138)</f>
        <v>0</v>
      </c>
      <c r="U93" s="12"/>
      <c r="V93" s="12"/>
      <c r="W93" s="12"/>
      <c r="X93" s="12"/>
      <c r="Y93" s="12"/>
      <c r="Z93" s="12"/>
      <c r="AA93" s="12"/>
      <c r="AB93" s="12"/>
      <c r="AC93" s="12"/>
      <c r="AD93" s="12"/>
      <c r="AE93" s="12"/>
      <c r="AR93" s="222" t="s">
        <v>104</v>
      </c>
      <c r="AT93" s="223" t="s">
        <v>73</v>
      </c>
      <c r="AU93" s="223" t="s">
        <v>74</v>
      </c>
      <c r="AY93" s="222" t="s">
        <v>204</v>
      </c>
      <c r="BK93" s="224">
        <f>SUM(BK94:BK138)</f>
        <v>0</v>
      </c>
    </row>
    <row r="94" s="2" customFormat="1" ht="44.25" customHeight="1">
      <c r="A94" s="38"/>
      <c r="B94" s="39"/>
      <c r="C94" s="277" t="s">
        <v>81</v>
      </c>
      <c r="D94" s="277" t="s">
        <v>270</v>
      </c>
      <c r="E94" s="278" t="s">
        <v>2293</v>
      </c>
      <c r="F94" s="279" t="s">
        <v>2294</v>
      </c>
      <c r="G94" s="280" t="s">
        <v>245</v>
      </c>
      <c r="H94" s="281">
        <v>3</v>
      </c>
      <c r="I94" s="282"/>
      <c r="J94" s="283">
        <f>ROUND(I94*H94,2)</f>
        <v>0</v>
      </c>
      <c r="K94" s="279" t="s">
        <v>211</v>
      </c>
      <c r="L94" s="284"/>
      <c r="M94" s="285" t="s">
        <v>19</v>
      </c>
      <c r="N94" s="286" t="s">
        <v>45</v>
      </c>
      <c r="O94" s="84"/>
      <c r="P94" s="236">
        <f>O94*H94</f>
        <v>0</v>
      </c>
      <c r="Q94" s="236">
        <v>0</v>
      </c>
      <c r="R94" s="236">
        <f>Q94*H94</f>
        <v>0</v>
      </c>
      <c r="S94" s="236">
        <v>0</v>
      </c>
      <c r="T94" s="237">
        <f>S94*H94</f>
        <v>0</v>
      </c>
      <c r="U94" s="38"/>
      <c r="V94" s="38"/>
      <c r="W94" s="38"/>
      <c r="X94" s="38"/>
      <c r="Y94" s="38"/>
      <c r="Z94" s="38"/>
      <c r="AA94" s="38"/>
      <c r="AB94" s="38"/>
      <c r="AC94" s="38"/>
      <c r="AD94" s="38"/>
      <c r="AE94" s="38"/>
      <c r="AR94" s="238" t="s">
        <v>716</v>
      </c>
      <c r="AT94" s="238" t="s">
        <v>270</v>
      </c>
      <c r="AU94" s="238" t="s">
        <v>81</v>
      </c>
      <c r="AY94" s="17" t="s">
        <v>204</v>
      </c>
      <c r="BE94" s="239">
        <f>IF(N94="základní",J94,0)</f>
        <v>0</v>
      </c>
      <c r="BF94" s="239">
        <f>IF(N94="snížená",J94,0)</f>
        <v>0</v>
      </c>
      <c r="BG94" s="239">
        <f>IF(N94="zákl. přenesená",J94,0)</f>
        <v>0</v>
      </c>
      <c r="BH94" s="239">
        <f>IF(N94="sníž. přenesená",J94,0)</f>
        <v>0</v>
      </c>
      <c r="BI94" s="239">
        <f>IF(N94="nulová",J94,0)</f>
        <v>0</v>
      </c>
      <c r="BJ94" s="17" t="s">
        <v>81</v>
      </c>
      <c r="BK94" s="239">
        <f>ROUND(I94*H94,2)</f>
        <v>0</v>
      </c>
      <c r="BL94" s="17" t="s">
        <v>716</v>
      </c>
      <c r="BM94" s="238" t="s">
        <v>2295</v>
      </c>
    </row>
    <row r="95" s="2" customFormat="1">
      <c r="A95" s="38"/>
      <c r="B95" s="39"/>
      <c r="C95" s="40"/>
      <c r="D95" s="240" t="s">
        <v>213</v>
      </c>
      <c r="E95" s="40"/>
      <c r="F95" s="241" t="s">
        <v>2294</v>
      </c>
      <c r="G95" s="40"/>
      <c r="H95" s="40"/>
      <c r="I95" s="147"/>
      <c r="J95" s="40"/>
      <c r="K95" s="40"/>
      <c r="L95" s="44"/>
      <c r="M95" s="242"/>
      <c r="N95" s="243"/>
      <c r="O95" s="84"/>
      <c r="P95" s="84"/>
      <c r="Q95" s="84"/>
      <c r="R95" s="84"/>
      <c r="S95" s="84"/>
      <c r="T95" s="85"/>
      <c r="U95" s="38"/>
      <c r="V95" s="38"/>
      <c r="W95" s="38"/>
      <c r="X95" s="38"/>
      <c r="Y95" s="38"/>
      <c r="Z95" s="38"/>
      <c r="AA95" s="38"/>
      <c r="AB95" s="38"/>
      <c r="AC95" s="38"/>
      <c r="AD95" s="38"/>
      <c r="AE95" s="38"/>
      <c r="AT95" s="17" t="s">
        <v>213</v>
      </c>
      <c r="AU95" s="17" t="s">
        <v>81</v>
      </c>
    </row>
    <row r="96" s="2" customFormat="1">
      <c r="A96" s="38"/>
      <c r="B96" s="39"/>
      <c r="C96" s="40"/>
      <c r="D96" s="240" t="s">
        <v>240</v>
      </c>
      <c r="E96" s="40"/>
      <c r="F96" s="244" t="s">
        <v>2296</v>
      </c>
      <c r="G96" s="40"/>
      <c r="H96" s="40"/>
      <c r="I96" s="147"/>
      <c r="J96" s="40"/>
      <c r="K96" s="40"/>
      <c r="L96" s="44"/>
      <c r="M96" s="242"/>
      <c r="N96" s="243"/>
      <c r="O96" s="84"/>
      <c r="P96" s="84"/>
      <c r="Q96" s="84"/>
      <c r="R96" s="84"/>
      <c r="S96" s="84"/>
      <c r="T96" s="85"/>
      <c r="U96" s="38"/>
      <c r="V96" s="38"/>
      <c r="W96" s="38"/>
      <c r="X96" s="38"/>
      <c r="Y96" s="38"/>
      <c r="Z96" s="38"/>
      <c r="AA96" s="38"/>
      <c r="AB96" s="38"/>
      <c r="AC96" s="38"/>
      <c r="AD96" s="38"/>
      <c r="AE96" s="38"/>
      <c r="AT96" s="17" t="s">
        <v>240</v>
      </c>
      <c r="AU96" s="17" t="s">
        <v>81</v>
      </c>
    </row>
    <row r="97" s="2" customFormat="1" ht="21.75" customHeight="1">
      <c r="A97" s="38"/>
      <c r="B97" s="39"/>
      <c r="C97" s="277" t="s">
        <v>83</v>
      </c>
      <c r="D97" s="277" t="s">
        <v>270</v>
      </c>
      <c r="E97" s="278" t="s">
        <v>2297</v>
      </c>
      <c r="F97" s="279" t="s">
        <v>2298</v>
      </c>
      <c r="G97" s="280" t="s">
        <v>245</v>
      </c>
      <c r="H97" s="281">
        <v>3</v>
      </c>
      <c r="I97" s="282"/>
      <c r="J97" s="283">
        <f>ROUND(I97*H97,2)</f>
        <v>0</v>
      </c>
      <c r="K97" s="279" t="s">
        <v>211</v>
      </c>
      <c r="L97" s="284"/>
      <c r="M97" s="285" t="s">
        <v>19</v>
      </c>
      <c r="N97" s="286" t="s">
        <v>45</v>
      </c>
      <c r="O97" s="84"/>
      <c r="P97" s="236">
        <f>O97*H97</f>
        <v>0</v>
      </c>
      <c r="Q97" s="236">
        <v>0</v>
      </c>
      <c r="R97" s="236">
        <f>Q97*H97</f>
        <v>0</v>
      </c>
      <c r="S97" s="236">
        <v>0</v>
      </c>
      <c r="T97" s="237">
        <f>S97*H97</f>
        <v>0</v>
      </c>
      <c r="U97" s="38"/>
      <c r="V97" s="38"/>
      <c r="W97" s="38"/>
      <c r="X97" s="38"/>
      <c r="Y97" s="38"/>
      <c r="Z97" s="38"/>
      <c r="AA97" s="38"/>
      <c r="AB97" s="38"/>
      <c r="AC97" s="38"/>
      <c r="AD97" s="38"/>
      <c r="AE97" s="38"/>
      <c r="AR97" s="238" t="s">
        <v>716</v>
      </c>
      <c r="AT97" s="238" t="s">
        <v>270</v>
      </c>
      <c r="AU97" s="238" t="s">
        <v>81</v>
      </c>
      <c r="AY97" s="17" t="s">
        <v>204</v>
      </c>
      <c r="BE97" s="239">
        <f>IF(N97="základní",J97,0)</f>
        <v>0</v>
      </c>
      <c r="BF97" s="239">
        <f>IF(N97="snížená",J97,0)</f>
        <v>0</v>
      </c>
      <c r="BG97" s="239">
        <f>IF(N97="zákl. přenesená",J97,0)</f>
        <v>0</v>
      </c>
      <c r="BH97" s="239">
        <f>IF(N97="sníž. přenesená",J97,0)</f>
        <v>0</v>
      </c>
      <c r="BI97" s="239">
        <f>IF(N97="nulová",J97,0)</f>
        <v>0</v>
      </c>
      <c r="BJ97" s="17" t="s">
        <v>81</v>
      </c>
      <c r="BK97" s="239">
        <f>ROUND(I97*H97,2)</f>
        <v>0</v>
      </c>
      <c r="BL97" s="17" t="s">
        <v>716</v>
      </c>
      <c r="BM97" s="238" t="s">
        <v>2299</v>
      </c>
    </row>
    <row r="98" s="2" customFormat="1">
      <c r="A98" s="38"/>
      <c r="B98" s="39"/>
      <c r="C98" s="40"/>
      <c r="D98" s="240" t="s">
        <v>213</v>
      </c>
      <c r="E98" s="40"/>
      <c r="F98" s="241" t="s">
        <v>2298</v>
      </c>
      <c r="G98" s="40"/>
      <c r="H98" s="40"/>
      <c r="I98" s="147"/>
      <c r="J98" s="40"/>
      <c r="K98" s="40"/>
      <c r="L98" s="44"/>
      <c r="M98" s="242"/>
      <c r="N98" s="243"/>
      <c r="O98" s="84"/>
      <c r="P98" s="84"/>
      <c r="Q98" s="84"/>
      <c r="R98" s="84"/>
      <c r="S98" s="84"/>
      <c r="T98" s="85"/>
      <c r="U98" s="38"/>
      <c r="V98" s="38"/>
      <c r="W98" s="38"/>
      <c r="X98" s="38"/>
      <c r="Y98" s="38"/>
      <c r="Z98" s="38"/>
      <c r="AA98" s="38"/>
      <c r="AB98" s="38"/>
      <c r="AC98" s="38"/>
      <c r="AD98" s="38"/>
      <c r="AE98" s="38"/>
      <c r="AT98" s="17" t="s">
        <v>213</v>
      </c>
      <c r="AU98" s="17" t="s">
        <v>81</v>
      </c>
    </row>
    <row r="99" s="2" customFormat="1">
      <c r="A99" s="38"/>
      <c r="B99" s="39"/>
      <c r="C99" s="40"/>
      <c r="D99" s="240" t="s">
        <v>240</v>
      </c>
      <c r="E99" s="40"/>
      <c r="F99" s="244" t="s">
        <v>2300</v>
      </c>
      <c r="G99" s="40"/>
      <c r="H99" s="40"/>
      <c r="I99" s="147"/>
      <c r="J99" s="40"/>
      <c r="K99" s="40"/>
      <c r="L99" s="44"/>
      <c r="M99" s="242"/>
      <c r="N99" s="243"/>
      <c r="O99" s="84"/>
      <c r="P99" s="84"/>
      <c r="Q99" s="84"/>
      <c r="R99" s="84"/>
      <c r="S99" s="84"/>
      <c r="T99" s="85"/>
      <c r="U99" s="38"/>
      <c r="V99" s="38"/>
      <c r="W99" s="38"/>
      <c r="X99" s="38"/>
      <c r="Y99" s="38"/>
      <c r="Z99" s="38"/>
      <c r="AA99" s="38"/>
      <c r="AB99" s="38"/>
      <c r="AC99" s="38"/>
      <c r="AD99" s="38"/>
      <c r="AE99" s="38"/>
      <c r="AT99" s="17" t="s">
        <v>240</v>
      </c>
      <c r="AU99" s="17" t="s">
        <v>81</v>
      </c>
    </row>
    <row r="100" s="2" customFormat="1" ht="33" customHeight="1">
      <c r="A100" s="38"/>
      <c r="B100" s="39"/>
      <c r="C100" s="227" t="s">
        <v>94</v>
      </c>
      <c r="D100" s="227" t="s">
        <v>207</v>
      </c>
      <c r="E100" s="228" t="s">
        <v>2301</v>
      </c>
      <c r="F100" s="229" t="s">
        <v>2302</v>
      </c>
      <c r="G100" s="230" t="s">
        <v>245</v>
      </c>
      <c r="H100" s="231">
        <v>3</v>
      </c>
      <c r="I100" s="232"/>
      <c r="J100" s="233">
        <f>ROUND(I100*H100,2)</f>
        <v>0</v>
      </c>
      <c r="K100" s="229" t="s">
        <v>211</v>
      </c>
      <c r="L100" s="44"/>
      <c r="M100" s="234" t="s">
        <v>19</v>
      </c>
      <c r="N100" s="235" t="s">
        <v>45</v>
      </c>
      <c r="O100" s="84"/>
      <c r="P100" s="236">
        <f>O100*H100</f>
        <v>0</v>
      </c>
      <c r="Q100" s="236">
        <v>0</v>
      </c>
      <c r="R100" s="236">
        <f>Q100*H100</f>
        <v>0</v>
      </c>
      <c r="S100" s="236">
        <v>0</v>
      </c>
      <c r="T100" s="237">
        <f>S100*H100</f>
        <v>0</v>
      </c>
      <c r="U100" s="38"/>
      <c r="V100" s="38"/>
      <c r="W100" s="38"/>
      <c r="X100" s="38"/>
      <c r="Y100" s="38"/>
      <c r="Z100" s="38"/>
      <c r="AA100" s="38"/>
      <c r="AB100" s="38"/>
      <c r="AC100" s="38"/>
      <c r="AD100" s="38"/>
      <c r="AE100" s="38"/>
      <c r="AR100" s="238" t="s">
        <v>769</v>
      </c>
      <c r="AT100" s="238" t="s">
        <v>207</v>
      </c>
      <c r="AU100" s="238" t="s">
        <v>81</v>
      </c>
      <c r="AY100" s="17" t="s">
        <v>204</v>
      </c>
      <c r="BE100" s="239">
        <f>IF(N100="základní",J100,0)</f>
        <v>0</v>
      </c>
      <c r="BF100" s="239">
        <f>IF(N100="snížená",J100,0)</f>
        <v>0</v>
      </c>
      <c r="BG100" s="239">
        <f>IF(N100="zákl. přenesená",J100,0)</f>
        <v>0</v>
      </c>
      <c r="BH100" s="239">
        <f>IF(N100="sníž. přenesená",J100,0)</f>
        <v>0</v>
      </c>
      <c r="BI100" s="239">
        <f>IF(N100="nulová",J100,0)</f>
        <v>0</v>
      </c>
      <c r="BJ100" s="17" t="s">
        <v>81</v>
      </c>
      <c r="BK100" s="239">
        <f>ROUND(I100*H100,2)</f>
        <v>0</v>
      </c>
      <c r="BL100" s="17" t="s">
        <v>769</v>
      </c>
      <c r="BM100" s="238" t="s">
        <v>2303</v>
      </c>
    </row>
    <row r="101" s="2" customFormat="1">
      <c r="A101" s="38"/>
      <c r="B101" s="39"/>
      <c r="C101" s="40"/>
      <c r="D101" s="240" t="s">
        <v>213</v>
      </c>
      <c r="E101" s="40"/>
      <c r="F101" s="241" t="s">
        <v>2302</v>
      </c>
      <c r="G101" s="40"/>
      <c r="H101" s="40"/>
      <c r="I101" s="147"/>
      <c r="J101" s="40"/>
      <c r="K101" s="40"/>
      <c r="L101" s="44"/>
      <c r="M101" s="242"/>
      <c r="N101" s="243"/>
      <c r="O101" s="84"/>
      <c r="P101" s="84"/>
      <c r="Q101" s="84"/>
      <c r="R101" s="84"/>
      <c r="S101" s="84"/>
      <c r="T101" s="85"/>
      <c r="U101" s="38"/>
      <c r="V101" s="38"/>
      <c r="W101" s="38"/>
      <c r="X101" s="38"/>
      <c r="Y101" s="38"/>
      <c r="Z101" s="38"/>
      <c r="AA101" s="38"/>
      <c r="AB101" s="38"/>
      <c r="AC101" s="38"/>
      <c r="AD101" s="38"/>
      <c r="AE101" s="38"/>
      <c r="AT101" s="17" t="s">
        <v>213</v>
      </c>
      <c r="AU101" s="17" t="s">
        <v>81</v>
      </c>
    </row>
    <row r="102" s="2" customFormat="1" ht="21.75" customHeight="1">
      <c r="A102" s="38"/>
      <c r="B102" s="39"/>
      <c r="C102" s="227" t="s">
        <v>104</v>
      </c>
      <c r="D102" s="227" t="s">
        <v>207</v>
      </c>
      <c r="E102" s="228" t="s">
        <v>2304</v>
      </c>
      <c r="F102" s="229" t="s">
        <v>2305</v>
      </c>
      <c r="G102" s="230" t="s">
        <v>245</v>
      </c>
      <c r="H102" s="231">
        <v>3</v>
      </c>
      <c r="I102" s="232"/>
      <c r="J102" s="233">
        <f>ROUND(I102*H102,2)</f>
        <v>0</v>
      </c>
      <c r="K102" s="229" t="s">
        <v>211</v>
      </c>
      <c r="L102" s="44"/>
      <c r="M102" s="234" t="s">
        <v>19</v>
      </c>
      <c r="N102" s="235" t="s">
        <v>45</v>
      </c>
      <c r="O102" s="84"/>
      <c r="P102" s="236">
        <f>O102*H102</f>
        <v>0</v>
      </c>
      <c r="Q102" s="236">
        <v>0</v>
      </c>
      <c r="R102" s="236">
        <f>Q102*H102</f>
        <v>0</v>
      </c>
      <c r="S102" s="236">
        <v>0</v>
      </c>
      <c r="T102" s="237">
        <f>S102*H102</f>
        <v>0</v>
      </c>
      <c r="U102" s="38"/>
      <c r="V102" s="38"/>
      <c r="W102" s="38"/>
      <c r="X102" s="38"/>
      <c r="Y102" s="38"/>
      <c r="Z102" s="38"/>
      <c r="AA102" s="38"/>
      <c r="AB102" s="38"/>
      <c r="AC102" s="38"/>
      <c r="AD102" s="38"/>
      <c r="AE102" s="38"/>
      <c r="AR102" s="238" t="s">
        <v>769</v>
      </c>
      <c r="AT102" s="238" t="s">
        <v>207</v>
      </c>
      <c r="AU102" s="238" t="s">
        <v>81</v>
      </c>
      <c r="AY102" s="17" t="s">
        <v>204</v>
      </c>
      <c r="BE102" s="239">
        <f>IF(N102="základní",J102,0)</f>
        <v>0</v>
      </c>
      <c r="BF102" s="239">
        <f>IF(N102="snížená",J102,0)</f>
        <v>0</v>
      </c>
      <c r="BG102" s="239">
        <f>IF(N102="zákl. přenesená",J102,0)</f>
        <v>0</v>
      </c>
      <c r="BH102" s="239">
        <f>IF(N102="sníž. přenesená",J102,0)</f>
        <v>0</v>
      </c>
      <c r="BI102" s="239">
        <f>IF(N102="nulová",J102,0)</f>
        <v>0</v>
      </c>
      <c r="BJ102" s="17" t="s">
        <v>81</v>
      </c>
      <c r="BK102" s="239">
        <f>ROUND(I102*H102,2)</f>
        <v>0</v>
      </c>
      <c r="BL102" s="17" t="s">
        <v>769</v>
      </c>
      <c r="BM102" s="238" t="s">
        <v>2306</v>
      </c>
    </row>
    <row r="103" s="2" customFormat="1">
      <c r="A103" s="38"/>
      <c r="B103" s="39"/>
      <c r="C103" s="40"/>
      <c r="D103" s="240" t="s">
        <v>213</v>
      </c>
      <c r="E103" s="40"/>
      <c r="F103" s="241" t="s">
        <v>2305</v>
      </c>
      <c r="G103" s="40"/>
      <c r="H103" s="40"/>
      <c r="I103" s="147"/>
      <c r="J103" s="40"/>
      <c r="K103" s="40"/>
      <c r="L103" s="44"/>
      <c r="M103" s="242"/>
      <c r="N103" s="243"/>
      <c r="O103" s="84"/>
      <c r="P103" s="84"/>
      <c r="Q103" s="84"/>
      <c r="R103" s="84"/>
      <c r="S103" s="84"/>
      <c r="T103" s="85"/>
      <c r="U103" s="38"/>
      <c r="V103" s="38"/>
      <c r="W103" s="38"/>
      <c r="X103" s="38"/>
      <c r="Y103" s="38"/>
      <c r="Z103" s="38"/>
      <c r="AA103" s="38"/>
      <c r="AB103" s="38"/>
      <c r="AC103" s="38"/>
      <c r="AD103" s="38"/>
      <c r="AE103" s="38"/>
      <c r="AT103" s="17" t="s">
        <v>213</v>
      </c>
      <c r="AU103" s="17" t="s">
        <v>81</v>
      </c>
    </row>
    <row r="104" s="2" customFormat="1" ht="55.5" customHeight="1">
      <c r="A104" s="38"/>
      <c r="B104" s="39"/>
      <c r="C104" s="227" t="s">
        <v>205</v>
      </c>
      <c r="D104" s="227" t="s">
        <v>207</v>
      </c>
      <c r="E104" s="228" t="s">
        <v>2307</v>
      </c>
      <c r="F104" s="229" t="s">
        <v>2308</v>
      </c>
      <c r="G104" s="230" t="s">
        <v>245</v>
      </c>
      <c r="H104" s="231">
        <v>3</v>
      </c>
      <c r="I104" s="232"/>
      <c r="J104" s="233">
        <f>ROUND(I104*H104,2)</f>
        <v>0</v>
      </c>
      <c r="K104" s="229" t="s">
        <v>211</v>
      </c>
      <c r="L104" s="44"/>
      <c r="M104" s="234" t="s">
        <v>19</v>
      </c>
      <c r="N104" s="235" t="s">
        <v>45</v>
      </c>
      <c r="O104" s="84"/>
      <c r="P104" s="236">
        <f>O104*H104</f>
        <v>0</v>
      </c>
      <c r="Q104" s="236">
        <v>0</v>
      </c>
      <c r="R104" s="236">
        <f>Q104*H104</f>
        <v>0</v>
      </c>
      <c r="S104" s="236">
        <v>0</v>
      </c>
      <c r="T104" s="237">
        <f>S104*H104</f>
        <v>0</v>
      </c>
      <c r="U104" s="38"/>
      <c r="V104" s="38"/>
      <c r="W104" s="38"/>
      <c r="X104" s="38"/>
      <c r="Y104" s="38"/>
      <c r="Z104" s="38"/>
      <c r="AA104" s="38"/>
      <c r="AB104" s="38"/>
      <c r="AC104" s="38"/>
      <c r="AD104" s="38"/>
      <c r="AE104" s="38"/>
      <c r="AR104" s="238" t="s">
        <v>769</v>
      </c>
      <c r="AT104" s="238" t="s">
        <v>207</v>
      </c>
      <c r="AU104" s="238" t="s">
        <v>81</v>
      </c>
      <c r="AY104" s="17" t="s">
        <v>204</v>
      </c>
      <c r="BE104" s="239">
        <f>IF(N104="základní",J104,0)</f>
        <v>0</v>
      </c>
      <c r="BF104" s="239">
        <f>IF(N104="snížená",J104,0)</f>
        <v>0</v>
      </c>
      <c r="BG104" s="239">
        <f>IF(N104="zákl. přenesená",J104,0)</f>
        <v>0</v>
      </c>
      <c r="BH104" s="239">
        <f>IF(N104="sníž. přenesená",J104,0)</f>
        <v>0</v>
      </c>
      <c r="BI104" s="239">
        <f>IF(N104="nulová",J104,0)</f>
        <v>0</v>
      </c>
      <c r="BJ104" s="17" t="s">
        <v>81</v>
      </c>
      <c r="BK104" s="239">
        <f>ROUND(I104*H104,2)</f>
        <v>0</v>
      </c>
      <c r="BL104" s="17" t="s">
        <v>769</v>
      </c>
      <c r="BM104" s="238" t="s">
        <v>2309</v>
      </c>
    </row>
    <row r="105" s="2" customFormat="1">
      <c r="A105" s="38"/>
      <c r="B105" s="39"/>
      <c r="C105" s="40"/>
      <c r="D105" s="240" t="s">
        <v>213</v>
      </c>
      <c r="E105" s="40"/>
      <c r="F105" s="241" t="s">
        <v>2308</v>
      </c>
      <c r="G105" s="40"/>
      <c r="H105" s="40"/>
      <c r="I105" s="147"/>
      <c r="J105" s="40"/>
      <c r="K105" s="40"/>
      <c r="L105" s="44"/>
      <c r="M105" s="242"/>
      <c r="N105" s="243"/>
      <c r="O105" s="84"/>
      <c r="P105" s="84"/>
      <c r="Q105" s="84"/>
      <c r="R105" s="84"/>
      <c r="S105" s="84"/>
      <c r="T105" s="85"/>
      <c r="U105" s="38"/>
      <c r="V105" s="38"/>
      <c r="W105" s="38"/>
      <c r="X105" s="38"/>
      <c r="Y105" s="38"/>
      <c r="Z105" s="38"/>
      <c r="AA105" s="38"/>
      <c r="AB105" s="38"/>
      <c r="AC105" s="38"/>
      <c r="AD105" s="38"/>
      <c r="AE105" s="38"/>
      <c r="AT105" s="17" t="s">
        <v>213</v>
      </c>
      <c r="AU105" s="17" t="s">
        <v>81</v>
      </c>
    </row>
    <row r="106" s="2" customFormat="1" ht="21.75" customHeight="1">
      <c r="A106" s="38"/>
      <c r="B106" s="39"/>
      <c r="C106" s="277" t="s">
        <v>242</v>
      </c>
      <c r="D106" s="277" t="s">
        <v>270</v>
      </c>
      <c r="E106" s="278" t="s">
        <v>2310</v>
      </c>
      <c r="F106" s="279" t="s">
        <v>2311</v>
      </c>
      <c r="G106" s="280" t="s">
        <v>286</v>
      </c>
      <c r="H106" s="281">
        <v>30</v>
      </c>
      <c r="I106" s="282"/>
      <c r="J106" s="283">
        <f>ROUND(I106*H106,2)</f>
        <v>0</v>
      </c>
      <c r="K106" s="279" t="s">
        <v>211</v>
      </c>
      <c r="L106" s="284"/>
      <c r="M106" s="285" t="s">
        <v>19</v>
      </c>
      <c r="N106" s="286" t="s">
        <v>45</v>
      </c>
      <c r="O106" s="84"/>
      <c r="P106" s="236">
        <f>O106*H106</f>
        <v>0</v>
      </c>
      <c r="Q106" s="236">
        <v>0</v>
      </c>
      <c r="R106" s="236">
        <f>Q106*H106</f>
        <v>0</v>
      </c>
      <c r="S106" s="236">
        <v>0</v>
      </c>
      <c r="T106" s="237">
        <f>S106*H106</f>
        <v>0</v>
      </c>
      <c r="U106" s="38"/>
      <c r="V106" s="38"/>
      <c r="W106" s="38"/>
      <c r="X106" s="38"/>
      <c r="Y106" s="38"/>
      <c r="Z106" s="38"/>
      <c r="AA106" s="38"/>
      <c r="AB106" s="38"/>
      <c r="AC106" s="38"/>
      <c r="AD106" s="38"/>
      <c r="AE106" s="38"/>
      <c r="AR106" s="238" t="s">
        <v>716</v>
      </c>
      <c r="AT106" s="238" t="s">
        <v>270</v>
      </c>
      <c r="AU106" s="238" t="s">
        <v>81</v>
      </c>
      <c r="AY106" s="17" t="s">
        <v>204</v>
      </c>
      <c r="BE106" s="239">
        <f>IF(N106="základní",J106,0)</f>
        <v>0</v>
      </c>
      <c r="BF106" s="239">
        <f>IF(N106="snížená",J106,0)</f>
        <v>0</v>
      </c>
      <c r="BG106" s="239">
        <f>IF(N106="zákl. přenesená",J106,0)</f>
        <v>0</v>
      </c>
      <c r="BH106" s="239">
        <f>IF(N106="sníž. přenesená",J106,0)</f>
        <v>0</v>
      </c>
      <c r="BI106" s="239">
        <f>IF(N106="nulová",J106,0)</f>
        <v>0</v>
      </c>
      <c r="BJ106" s="17" t="s">
        <v>81</v>
      </c>
      <c r="BK106" s="239">
        <f>ROUND(I106*H106,2)</f>
        <v>0</v>
      </c>
      <c r="BL106" s="17" t="s">
        <v>716</v>
      </c>
      <c r="BM106" s="238" t="s">
        <v>2312</v>
      </c>
    </row>
    <row r="107" s="2" customFormat="1">
      <c r="A107" s="38"/>
      <c r="B107" s="39"/>
      <c r="C107" s="40"/>
      <c r="D107" s="240" t="s">
        <v>213</v>
      </c>
      <c r="E107" s="40"/>
      <c r="F107" s="241" t="s">
        <v>2311</v>
      </c>
      <c r="G107" s="40"/>
      <c r="H107" s="40"/>
      <c r="I107" s="147"/>
      <c r="J107" s="40"/>
      <c r="K107" s="40"/>
      <c r="L107" s="44"/>
      <c r="M107" s="242"/>
      <c r="N107" s="243"/>
      <c r="O107" s="84"/>
      <c r="P107" s="84"/>
      <c r="Q107" s="84"/>
      <c r="R107" s="84"/>
      <c r="S107" s="84"/>
      <c r="T107" s="85"/>
      <c r="U107" s="38"/>
      <c r="V107" s="38"/>
      <c r="W107" s="38"/>
      <c r="X107" s="38"/>
      <c r="Y107" s="38"/>
      <c r="Z107" s="38"/>
      <c r="AA107" s="38"/>
      <c r="AB107" s="38"/>
      <c r="AC107" s="38"/>
      <c r="AD107" s="38"/>
      <c r="AE107" s="38"/>
      <c r="AT107" s="17" t="s">
        <v>213</v>
      </c>
      <c r="AU107" s="17" t="s">
        <v>81</v>
      </c>
    </row>
    <row r="108" s="2" customFormat="1" ht="21.75" customHeight="1">
      <c r="A108" s="38"/>
      <c r="B108" s="39"/>
      <c r="C108" s="277" t="s">
        <v>247</v>
      </c>
      <c r="D108" s="277" t="s">
        <v>270</v>
      </c>
      <c r="E108" s="278" t="s">
        <v>2313</v>
      </c>
      <c r="F108" s="279" t="s">
        <v>2314</v>
      </c>
      <c r="G108" s="280" t="s">
        <v>286</v>
      </c>
      <c r="H108" s="281">
        <v>80</v>
      </c>
      <c r="I108" s="282"/>
      <c r="J108" s="283">
        <f>ROUND(I108*H108,2)</f>
        <v>0</v>
      </c>
      <c r="K108" s="279" t="s">
        <v>211</v>
      </c>
      <c r="L108" s="284"/>
      <c r="M108" s="285" t="s">
        <v>19</v>
      </c>
      <c r="N108" s="286" t="s">
        <v>45</v>
      </c>
      <c r="O108" s="84"/>
      <c r="P108" s="236">
        <f>O108*H108</f>
        <v>0</v>
      </c>
      <c r="Q108" s="236">
        <v>0</v>
      </c>
      <c r="R108" s="236">
        <f>Q108*H108</f>
        <v>0</v>
      </c>
      <c r="S108" s="236">
        <v>0</v>
      </c>
      <c r="T108" s="237">
        <f>S108*H108</f>
        <v>0</v>
      </c>
      <c r="U108" s="38"/>
      <c r="V108" s="38"/>
      <c r="W108" s="38"/>
      <c r="X108" s="38"/>
      <c r="Y108" s="38"/>
      <c r="Z108" s="38"/>
      <c r="AA108" s="38"/>
      <c r="AB108" s="38"/>
      <c r="AC108" s="38"/>
      <c r="AD108" s="38"/>
      <c r="AE108" s="38"/>
      <c r="AR108" s="238" t="s">
        <v>716</v>
      </c>
      <c r="AT108" s="238" t="s">
        <v>270</v>
      </c>
      <c r="AU108" s="238" t="s">
        <v>81</v>
      </c>
      <c r="AY108" s="17" t="s">
        <v>204</v>
      </c>
      <c r="BE108" s="239">
        <f>IF(N108="základní",J108,0)</f>
        <v>0</v>
      </c>
      <c r="BF108" s="239">
        <f>IF(N108="snížená",J108,0)</f>
        <v>0</v>
      </c>
      <c r="BG108" s="239">
        <f>IF(N108="zákl. přenesená",J108,0)</f>
        <v>0</v>
      </c>
      <c r="BH108" s="239">
        <f>IF(N108="sníž. přenesená",J108,0)</f>
        <v>0</v>
      </c>
      <c r="BI108" s="239">
        <f>IF(N108="nulová",J108,0)</f>
        <v>0</v>
      </c>
      <c r="BJ108" s="17" t="s">
        <v>81</v>
      </c>
      <c r="BK108" s="239">
        <f>ROUND(I108*H108,2)</f>
        <v>0</v>
      </c>
      <c r="BL108" s="17" t="s">
        <v>716</v>
      </c>
      <c r="BM108" s="238" t="s">
        <v>2315</v>
      </c>
    </row>
    <row r="109" s="2" customFormat="1">
      <c r="A109" s="38"/>
      <c r="B109" s="39"/>
      <c r="C109" s="40"/>
      <c r="D109" s="240" t="s">
        <v>213</v>
      </c>
      <c r="E109" s="40"/>
      <c r="F109" s="241" t="s">
        <v>2314</v>
      </c>
      <c r="G109" s="40"/>
      <c r="H109" s="40"/>
      <c r="I109" s="147"/>
      <c r="J109" s="40"/>
      <c r="K109" s="40"/>
      <c r="L109" s="44"/>
      <c r="M109" s="242"/>
      <c r="N109" s="243"/>
      <c r="O109" s="84"/>
      <c r="P109" s="84"/>
      <c r="Q109" s="84"/>
      <c r="R109" s="84"/>
      <c r="S109" s="84"/>
      <c r="T109" s="85"/>
      <c r="U109" s="38"/>
      <c r="V109" s="38"/>
      <c r="W109" s="38"/>
      <c r="X109" s="38"/>
      <c r="Y109" s="38"/>
      <c r="Z109" s="38"/>
      <c r="AA109" s="38"/>
      <c r="AB109" s="38"/>
      <c r="AC109" s="38"/>
      <c r="AD109" s="38"/>
      <c r="AE109" s="38"/>
      <c r="AT109" s="17" t="s">
        <v>213</v>
      </c>
      <c r="AU109" s="17" t="s">
        <v>81</v>
      </c>
    </row>
    <row r="110" s="2" customFormat="1" ht="21.75" customHeight="1">
      <c r="A110" s="38"/>
      <c r="B110" s="39"/>
      <c r="C110" s="277" t="s">
        <v>252</v>
      </c>
      <c r="D110" s="277" t="s">
        <v>270</v>
      </c>
      <c r="E110" s="278" t="s">
        <v>2316</v>
      </c>
      <c r="F110" s="279" t="s">
        <v>2317</v>
      </c>
      <c r="G110" s="280" t="s">
        <v>286</v>
      </c>
      <c r="H110" s="281">
        <v>50</v>
      </c>
      <c r="I110" s="282"/>
      <c r="J110" s="283">
        <f>ROUND(I110*H110,2)</f>
        <v>0</v>
      </c>
      <c r="K110" s="279" t="s">
        <v>211</v>
      </c>
      <c r="L110" s="284"/>
      <c r="M110" s="285" t="s">
        <v>19</v>
      </c>
      <c r="N110" s="286" t="s">
        <v>45</v>
      </c>
      <c r="O110" s="84"/>
      <c r="P110" s="236">
        <f>O110*H110</f>
        <v>0</v>
      </c>
      <c r="Q110" s="236">
        <v>0</v>
      </c>
      <c r="R110" s="236">
        <f>Q110*H110</f>
        <v>0</v>
      </c>
      <c r="S110" s="236">
        <v>0</v>
      </c>
      <c r="T110" s="237">
        <f>S110*H110</f>
        <v>0</v>
      </c>
      <c r="U110" s="38"/>
      <c r="V110" s="38"/>
      <c r="W110" s="38"/>
      <c r="X110" s="38"/>
      <c r="Y110" s="38"/>
      <c r="Z110" s="38"/>
      <c r="AA110" s="38"/>
      <c r="AB110" s="38"/>
      <c r="AC110" s="38"/>
      <c r="AD110" s="38"/>
      <c r="AE110" s="38"/>
      <c r="AR110" s="238" t="s">
        <v>716</v>
      </c>
      <c r="AT110" s="238" t="s">
        <v>270</v>
      </c>
      <c r="AU110" s="238" t="s">
        <v>81</v>
      </c>
      <c r="AY110" s="17" t="s">
        <v>204</v>
      </c>
      <c r="BE110" s="239">
        <f>IF(N110="základní",J110,0)</f>
        <v>0</v>
      </c>
      <c r="BF110" s="239">
        <f>IF(N110="snížená",J110,0)</f>
        <v>0</v>
      </c>
      <c r="BG110" s="239">
        <f>IF(N110="zákl. přenesená",J110,0)</f>
        <v>0</v>
      </c>
      <c r="BH110" s="239">
        <f>IF(N110="sníž. přenesená",J110,0)</f>
        <v>0</v>
      </c>
      <c r="BI110" s="239">
        <f>IF(N110="nulová",J110,0)</f>
        <v>0</v>
      </c>
      <c r="BJ110" s="17" t="s">
        <v>81</v>
      </c>
      <c r="BK110" s="239">
        <f>ROUND(I110*H110,2)</f>
        <v>0</v>
      </c>
      <c r="BL110" s="17" t="s">
        <v>716</v>
      </c>
      <c r="BM110" s="238" t="s">
        <v>2318</v>
      </c>
    </row>
    <row r="111" s="2" customFormat="1">
      <c r="A111" s="38"/>
      <c r="B111" s="39"/>
      <c r="C111" s="40"/>
      <c r="D111" s="240" t="s">
        <v>213</v>
      </c>
      <c r="E111" s="40"/>
      <c r="F111" s="241" t="s">
        <v>2317</v>
      </c>
      <c r="G111" s="40"/>
      <c r="H111" s="40"/>
      <c r="I111" s="147"/>
      <c r="J111" s="40"/>
      <c r="K111" s="40"/>
      <c r="L111" s="44"/>
      <c r="M111" s="242"/>
      <c r="N111" s="243"/>
      <c r="O111" s="84"/>
      <c r="P111" s="84"/>
      <c r="Q111" s="84"/>
      <c r="R111" s="84"/>
      <c r="S111" s="84"/>
      <c r="T111" s="85"/>
      <c r="U111" s="38"/>
      <c r="V111" s="38"/>
      <c r="W111" s="38"/>
      <c r="X111" s="38"/>
      <c r="Y111" s="38"/>
      <c r="Z111" s="38"/>
      <c r="AA111" s="38"/>
      <c r="AB111" s="38"/>
      <c r="AC111" s="38"/>
      <c r="AD111" s="38"/>
      <c r="AE111" s="38"/>
      <c r="AT111" s="17" t="s">
        <v>213</v>
      </c>
      <c r="AU111" s="17" t="s">
        <v>81</v>
      </c>
    </row>
    <row r="112" s="2" customFormat="1" ht="21.75" customHeight="1">
      <c r="A112" s="38"/>
      <c r="B112" s="39"/>
      <c r="C112" s="227" t="s">
        <v>258</v>
      </c>
      <c r="D112" s="227" t="s">
        <v>207</v>
      </c>
      <c r="E112" s="228" t="s">
        <v>2319</v>
      </c>
      <c r="F112" s="229" t="s">
        <v>2320</v>
      </c>
      <c r="G112" s="230" t="s">
        <v>286</v>
      </c>
      <c r="H112" s="231">
        <v>110</v>
      </c>
      <c r="I112" s="232"/>
      <c r="J112" s="233">
        <f>ROUND(I112*H112,2)</f>
        <v>0</v>
      </c>
      <c r="K112" s="229" t="s">
        <v>211</v>
      </c>
      <c r="L112" s="44"/>
      <c r="M112" s="234" t="s">
        <v>19</v>
      </c>
      <c r="N112" s="235" t="s">
        <v>45</v>
      </c>
      <c r="O112" s="84"/>
      <c r="P112" s="236">
        <f>O112*H112</f>
        <v>0</v>
      </c>
      <c r="Q112" s="236">
        <v>0</v>
      </c>
      <c r="R112" s="236">
        <f>Q112*H112</f>
        <v>0</v>
      </c>
      <c r="S112" s="236">
        <v>0</v>
      </c>
      <c r="T112" s="237">
        <f>S112*H112</f>
        <v>0</v>
      </c>
      <c r="U112" s="38"/>
      <c r="V112" s="38"/>
      <c r="W112" s="38"/>
      <c r="X112" s="38"/>
      <c r="Y112" s="38"/>
      <c r="Z112" s="38"/>
      <c r="AA112" s="38"/>
      <c r="AB112" s="38"/>
      <c r="AC112" s="38"/>
      <c r="AD112" s="38"/>
      <c r="AE112" s="38"/>
      <c r="AR112" s="238" t="s">
        <v>769</v>
      </c>
      <c r="AT112" s="238" t="s">
        <v>207</v>
      </c>
      <c r="AU112" s="238" t="s">
        <v>81</v>
      </c>
      <c r="AY112" s="17" t="s">
        <v>204</v>
      </c>
      <c r="BE112" s="239">
        <f>IF(N112="základní",J112,0)</f>
        <v>0</v>
      </c>
      <c r="BF112" s="239">
        <f>IF(N112="snížená",J112,0)</f>
        <v>0</v>
      </c>
      <c r="BG112" s="239">
        <f>IF(N112="zákl. přenesená",J112,0)</f>
        <v>0</v>
      </c>
      <c r="BH112" s="239">
        <f>IF(N112="sníž. přenesená",J112,0)</f>
        <v>0</v>
      </c>
      <c r="BI112" s="239">
        <f>IF(N112="nulová",J112,0)</f>
        <v>0</v>
      </c>
      <c r="BJ112" s="17" t="s">
        <v>81</v>
      </c>
      <c r="BK112" s="239">
        <f>ROUND(I112*H112,2)</f>
        <v>0</v>
      </c>
      <c r="BL112" s="17" t="s">
        <v>769</v>
      </c>
      <c r="BM112" s="238" t="s">
        <v>2321</v>
      </c>
    </row>
    <row r="113" s="2" customFormat="1">
      <c r="A113" s="38"/>
      <c r="B113" s="39"/>
      <c r="C113" s="40"/>
      <c r="D113" s="240" t="s">
        <v>213</v>
      </c>
      <c r="E113" s="40"/>
      <c r="F113" s="241" t="s">
        <v>2320</v>
      </c>
      <c r="G113" s="40"/>
      <c r="H113" s="40"/>
      <c r="I113" s="147"/>
      <c r="J113" s="40"/>
      <c r="K113" s="40"/>
      <c r="L113" s="44"/>
      <c r="M113" s="242"/>
      <c r="N113" s="243"/>
      <c r="O113" s="84"/>
      <c r="P113" s="84"/>
      <c r="Q113" s="84"/>
      <c r="R113" s="84"/>
      <c r="S113" s="84"/>
      <c r="T113" s="85"/>
      <c r="U113" s="38"/>
      <c r="V113" s="38"/>
      <c r="W113" s="38"/>
      <c r="X113" s="38"/>
      <c r="Y113" s="38"/>
      <c r="Z113" s="38"/>
      <c r="AA113" s="38"/>
      <c r="AB113" s="38"/>
      <c r="AC113" s="38"/>
      <c r="AD113" s="38"/>
      <c r="AE113" s="38"/>
      <c r="AT113" s="17" t="s">
        <v>213</v>
      </c>
      <c r="AU113" s="17" t="s">
        <v>81</v>
      </c>
    </row>
    <row r="114" s="2" customFormat="1" ht="55.5" customHeight="1">
      <c r="A114" s="38"/>
      <c r="B114" s="39"/>
      <c r="C114" s="227" t="s">
        <v>269</v>
      </c>
      <c r="D114" s="227" t="s">
        <v>207</v>
      </c>
      <c r="E114" s="228" t="s">
        <v>2322</v>
      </c>
      <c r="F114" s="229" t="s">
        <v>2323</v>
      </c>
      <c r="G114" s="230" t="s">
        <v>245</v>
      </c>
      <c r="H114" s="231">
        <v>10</v>
      </c>
      <c r="I114" s="232"/>
      <c r="J114" s="233">
        <f>ROUND(I114*H114,2)</f>
        <v>0</v>
      </c>
      <c r="K114" s="229" t="s">
        <v>211</v>
      </c>
      <c r="L114" s="44"/>
      <c r="M114" s="234" t="s">
        <v>19</v>
      </c>
      <c r="N114" s="235" t="s">
        <v>45</v>
      </c>
      <c r="O114" s="84"/>
      <c r="P114" s="236">
        <f>O114*H114</f>
        <v>0</v>
      </c>
      <c r="Q114" s="236">
        <v>0</v>
      </c>
      <c r="R114" s="236">
        <f>Q114*H114</f>
        <v>0</v>
      </c>
      <c r="S114" s="236">
        <v>0</v>
      </c>
      <c r="T114" s="237">
        <f>S114*H114</f>
        <v>0</v>
      </c>
      <c r="U114" s="38"/>
      <c r="V114" s="38"/>
      <c r="W114" s="38"/>
      <c r="X114" s="38"/>
      <c r="Y114" s="38"/>
      <c r="Z114" s="38"/>
      <c r="AA114" s="38"/>
      <c r="AB114" s="38"/>
      <c r="AC114" s="38"/>
      <c r="AD114" s="38"/>
      <c r="AE114" s="38"/>
      <c r="AR114" s="238" t="s">
        <v>769</v>
      </c>
      <c r="AT114" s="238" t="s">
        <v>207</v>
      </c>
      <c r="AU114" s="238" t="s">
        <v>81</v>
      </c>
      <c r="AY114" s="17" t="s">
        <v>204</v>
      </c>
      <c r="BE114" s="239">
        <f>IF(N114="základní",J114,0)</f>
        <v>0</v>
      </c>
      <c r="BF114" s="239">
        <f>IF(N114="snížená",J114,0)</f>
        <v>0</v>
      </c>
      <c r="BG114" s="239">
        <f>IF(N114="zákl. přenesená",J114,0)</f>
        <v>0</v>
      </c>
      <c r="BH114" s="239">
        <f>IF(N114="sníž. přenesená",J114,0)</f>
        <v>0</v>
      </c>
      <c r="BI114" s="239">
        <f>IF(N114="nulová",J114,0)</f>
        <v>0</v>
      </c>
      <c r="BJ114" s="17" t="s">
        <v>81</v>
      </c>
      <c r="BK114" s="239">
        <f>ROUND(I114*H114,2)</f>
        <v>0</v>
      </c>
      <c r="BL114" s="17" t="s">
        <v>769</v>
      </c>
      <c r="BM114" s="238" t="s">
        <v>2324</v>
      </c>
    </row>
    <row r="115" s="2" customFormat="1">
      <c r="A115" s="38"/>
      <c r="B115" s="39"/>
      <c r="C115" s="40"/>
      <c r="D115" s="240" t="s">
        <v>213</v>
      </c>
      <c r="E115" s="40"/>
      <c r="F115" s="241" t="s">
        <v>2325</v>
      </c>
      <c r="G115" s="40"/>
      <c r="H115" s="40"/>
      <c r="I115" s="147"/>
      <c r="J115" s="40"/>
      <c r="K115" s="40"/>
      <c r="L115" s="44"/>
      <c r="M115" s="242"/>
      <c r="N115" s="243"/>
      <c r="O115" s="84"/>
      <c r="P115" s="84"/>
      <c r="Q115" s="84"/>
      <c r="R115" s="84"/>
      <c r="S115" s="84"/>
      <c r="T115" s="85"/>
      <c r="U115" s="38"/>
      <c r="V115" s="38"/>
      <c r="W115" s="38"/>
      <c r="X115" s="38"/>
      <c r="Y115" s="38"/>
      <c r="Z115" s="38"/>
      <c r="AA115" s="38"/>
      <c r="AB115" s="38"/>
      <c r="AC115" s="38"/>
      <c r="AD115" s="38"/>
      <c r="AE115" s="38"/>
      <c r="AT115" s="17" t="s">
        <v>213</v>
      </c>
      <c r="AU115" s="17" t="s">
        <v>81</v>
      </c>
    </row>
    <row r="116" s="2" customFormat="1" ht="21.75" customHeight="1">
      <c r="A116" s="38"/>
      <c r="B116" s="39"/>
      <c r="C116" s="227" t="s">
        <v>275</v>
      </c>
      <c r="D116" s="227" t="s">
        <v>207</v>
      </c>
      <c r="E116" s="228" t="s">
        <v>2326</v>
      </c>
      <c r="F116" s="229" t="s">
        <v>2327</v>
      </c>
      <c r="G116" s="230" t="s">
        <v>286</v>
      </c>
      <c r="H116" s="231">
        <v>60</v>
      </c>
      <c r="I116" s="232"/>
      <c r="J116" s="233">
        <f>ROUND(I116*H116,2)</f>
        <v>0</v>
      </c>
      <c r="K116" s="229" t="s">
        <v>211</v>
      </c>
      <c r="L116" s="44"/>
      <c r="M116" s="234" t="s">
        <v>19</v>
      </c>
      <c r="N116" s="235" t="s">
        <v>45</v>
      </c>
      <c r="O116" s="84"/>
      <c r="P116" s="236">
        <f>O116*H116</f>
        <v>0</v>
      </c>
      <c r="Q116" s="236">
        <v>0</v>
      </c>
      <c r="R116" s="236">
        <f>Q116*H116</f>
        <v>0</v>
      </c>
      <c r="S116" s="236">
        <v>0</v>
      </c>
      <c r="T116" s="237">
        <f>S116*H116</f>
        <v>0</v>
      </c>
      <c r="U116" s="38"/>
      <c r="V116" s="38"/>
      <c r="W116" s="38"/>
      <c r="X116" s="38"/>
      <c r="Y116" s="38"/>
      <c r="Z116" s="38"/>
      <c r="AA116" s="38"/>
      <c r="AB116" s="38"/>
      <c r="AC116" s="38"/>
      <c r="AD116" s="38"/>
      <c r="AE116" s="38"/>
      <c r="AR116" s="238" t="s">
        <v>769</v>
      </c>
      <c r="AT116" s="238" t="s">
        <v>207</v>
      </c>
      <c r="AU116" s="238" t="s">
        <v>81</v>
      </c>
      <c r="AY116" s="17" t="s">
        <v>204</v>
      </c>
      <c r="BE116" s="239">
        <f>IF(N116="základní",J116,0)</f>
        <v>0</v>
      </c>
      <c r="BF116" s="239">
        <f>IF(N116="snížená",J116,0)</f>
        <v>0</v>
      </c>
      <c r="BG116" s="239">
        <f>IF(N116="zákl. přenesená",J116,0)</f>
        <v>0</v>
      </c>
      <c r="BH116" s="239">
        <f>IF(N116="sníž. přenesená",J116,0)</f>
        <v>0</v>
      </c>
      <c r="BI116" s="239">
        <f>IF(N116="nulová",J116,0)</f>
        <v>0</v>
      </c>
      <c r="BJ116" s="17" t="s">
        <v>81</v>
      </c>
      <c r="BK116" s="239">
        <f>ROUND(I116*H116,2)</f>
        <v>0</v>
      </c>
      <c r="BL116" s="17" t="s">
        <v>769</v>
      </c>
      <c r="BM116" s="238" t="s">
        <v>2328</v>
      </c>
    </row>
    <row r="117" s="2" customFormat="1">
      <c r="A117" s="38"/>
      <c r="B117" s="39"/>
      <c r="C117" s="40"/>
      <c r="D117" s="240" t="s">
        <v>213</v>
      </c>
      <c r="E117" s="40"/>
      <c r="F117" s="241" t="s">
        <v>2327</v>
      </c>
      <c r="G117" s="40"/>
      <c r="H117" s="40"/>
      <c r="I117" s="147"/>
      <c r="J117" s="40"/>
      <c r="K117" s="40"/>
      <c r="L117" s="44"/>
      <c r="M117" s="242"/>
      <c r="N117" s="243"/>
      <c r="O117" s="84"/>
      <c r="P117" s="84"/>
      <c r="Q117" s="84"/>
      <c r="R117" s="84"/>
      <c r="S117" s="84"/>
      <c r="T117" s="85"/>
      <c r="U117" s="38"/>
      <c r="V117" s="38"/>
      <c r="W117" s="38"/>
      <c r="X117" s="38"/>
      <c r="Y117" s="38"/>
      <c r="Z117" s="38"/>
      <c r="AA117" s="38"/>
      <c r="AB117" s="38"/>
      <c r="AC117" s="38"/>
      <c r="AD117" s="38"/>
      <c r="AE117" s="38"/>
      <c r="AT117" s="17" t="s">
        <v>213</v>
      </c>
      <c r="AU117" s="17" t="s">
        <v>81</v>
      </c>
    </row>
    <row r="118" s="2" customFormat="1" ht="21.75" customHeight="1">
      <c r="A118" s="38"/>
      <c r="B118" s="39"/>
      <c r="C118" s="227" t="s">
        <v>283</v>
      </c>
      <c r="D118" s="227" t="s">
        <v>207</v>
      </c>
      <c r="E118" s="228" t="s">
        <v>2329</v>
      </c>
      <c r="F118" s="229" t="s">
        <v>2330</v>
      </c>
      <c r="G118" s="230" t="s">
        <v>286</v>
      </c>
      <c r="H118" s="231">
        <v>80</v>
      </c>
      <c r="I118" s="232"/>
      <c r="J118" s="233">
        <f>ROUND(I118*H118,2)</f>
        <v>0</v>
      </c>
      <c r="K118" s="229" t="s">
        <v>211</v>
      </c>
      <c r="L118" s="44"/>
      <c r="M118" s="234" t="s">
        <v>19</v>
      </c>
      <c r="N118" s="235" t="s">
        <v>45</v>
      </c>
      <c r="O118" s="84"/>
      <c r="P118" s="236">
        <f>O118*H118</f>
        <v>0</v>
      </c>
      <c r="Q118" s="236">
        <v>0</v>
      </c>
      <c r="R118" s="236">
        <f>Q118*H118</f>
        <v>0</v>
      </c>
      <c r="S118" s="236">
        <v>0</v>
      </c>
      <c r="T118" s="237">
        <f>S118*H118</f>
        <v>0</v>
      </c>
      <c r="U118" s="38"/>
      <c r="V118" s="38"/>
      <c r="W118" s="38"/>
      <c r="X118" s="38"/>
      <c r="Y118" s="38"/>
      <c r="Z118" s="38"/>
      <c r="AA118" s="38"/>
      <c r="AB118" s="38"/>
      <c r="AC118" s="38"/>
      <c r="AD118" s="38"/>
      <c r="AE118" s="38"/>
      <c r="AR118" s="238" t="s">
        <v>769</v>
      </c>
      <c r="AT118" s="238" t="s">
        <v>207</v>
      </c>
      <c r="AU118" s="238" t="s">
        <v>81</v>
      </c>
      <c r="AY118" s="17" t="s">
        <v>204</v>
      </c>
      <c r="BE118" s="239">
        <f>IF(N118="základní",J118,0)</f>
        <v>0</v>
      </c>
      <c r="BF118" s="239">
        <f>IF(N118="snížená",J118,0)</f>
        <v>0</v>
      </c>
      <c r="BG118" s="239">
        <f>IF(N118="zákl. přenesená",J118,0)</f>
        <v>0</v>
      </c>
      <c r="BH118" s="239">
        <f>IF(N118="sníž. přenesená",J118,0)</f>
        <v>0</v>
      </c>
      <c r="BI118" s="239">
        <f>IF(N118="nulová",J118,0)</f>
        <v>0</v>
      </c>
      <c r="BJ118" s="17" t="s">
        <v>81</v>
      </c>
      <c r="BK118" s="239">
        <f>ROUND(I118*H118,2)</f>
        <v>0</v>
      </c>
      <c r="BL118" s="17" t="s">
        <v>769</v>
      </c>
      <c r="BM118" s="238" t="s">
        <v>2331</v>
      </c>
    </row>
    <row r="119" s="2" customFormat="1">
      <c r="A119" s="38"/>
      <c r="B119" s="39"/>
      <c r="C119" s="40"/>
      <c r="D119" s="240" t="s">
        <v>213</v>
      </c>
      <c r="E119" s="40"/>
      <c r="F119" s="241" t="s">
        <v>2330</v>
      </c>
      <c r="G119" s="40"/>
      <c r="H119" s="40"/>
      <c r="I119" s="147"/>
      <c r="J119" s="40"/>
      <c r="K119" s="40"/>
      <c r="L119" s="44"/>
      <c r="M119" s="242"/>
      <c r="N119" s="243"/>
      <c r="O119" s="84"/>
      <c r="P119" s="84"/>
      <c r="Q119" s="84"/>
      <c r="R119" s="84"/>
      <c r="S119" s="84"/>
      <c r="T119" s="85"/>
      <c r="U119" s="38"/>
      <c r="V119" s="38"/>
      <c r="W119" s="38"/>
      <c r="X119" s="38"/>
      <c r="Y119" s="38"/>
      <c r="Z119" s="38"/>
      <c r="AA119" s="38"/>
      <c r="AB119" s="38"/>
      <c r="AC119" s="38"/>
      <c r="AD119" s="38"/>
      <c r="AE119" s="38"/>
      <c r="AT119" s="17" t="s">
        <v>213</v>
      </c>
      <c r="AU119" s="17" t="s">
        <v>81</v>
      </c>
    </row>
    <row r="120" s="2" customFormat="1" ht="21.75" customHeight="1">
      <c r="A120" s="38"/>
      <c r="B120" s="39"/>
      <c r="C120" s="277" t="s">
        <v>292</v>
      </c>
      <c r="D120" s="277" t="s">
        <v>270</v>
      </c>
      <c r="E120" s="278" t="s">
        <v>2332</v>
      </c>
      <c r="F120" s="279" t="s">
        <v>2333</v>
      </c>
      <c r="G120" s="280" t="s">
        <v>1103</v>
      </c>
      <c r="H120" s="281">
        <v>30</v>
      </c>
      <c r="I120" s="282"/>
      <c r="J120" s="283">
        <f>ROUND(I120*H120,2)</f>
        <v>0</v>
      </c>
      <c r="K120" s="279" t="s">
        <v>211</v>
      </c>
      <c r="L120" s="284"/>
      <c r="M120" s="285" t="s">
        <v>19</v>
      </c>
      <c r="N120" s="286" t="s">
        <v>45</v>
      </c>
      <c r="O120" s="84"/>
      <c r="P120" s="236">
        <f>O120*H120</f>
        <v>0</v>
      </c>
      <c r="Q120" s="236">
        <v>0</v>
      </c>
      <c r="R120" s="236">
        <f>Q120*H120</f>
        <v>0</v>
      </c>
      <c r="S120" s="236">
        <v>0</v>
      </c>
      <c r="T120" s="237">
        <f>S120*H120</f>
        <v>0</v>
      </c>
      <c r="U120" s="38"/>
      <c r="V120" s="38"/>
      <c r="W120" s="38"/>
      <c r="X120" s="38"/>
      <c r="Y120" s="38"/>
      <c r="Z120" s="38"/>
      <c r="AA120" s="38"/>
      <c r="AB120" s="38"/>
      <c r="AC120" s="38"/>
      <c r="AD120" s="38"/>
      <c r="AE120" s="38"/>
      <c r="AR120" s="238" t="s">
        <v>716</v>
      </c>
      <c r="AT120" s="238" t="s">
        <v>270</v>
      </c>
      <c r="AU120" s="238" t="s">
        <v>81</v>
      </c>
      <c r="AY120" s="17" t="s">
        <v>204</v>
      </c>
      <c r="BE120" s="239">
        <f>IF(N120="základní",J120,0)</f>
        <v>0</v>
      </c>
      <c r="BF120" s="239">
        <f>IF(N120="snížená",J120,0)</f>
        <v>0</v>
      </c>
      <c r="BG120" s="239">
        <f>IF(N120="zákl. přenesená",J120,0)</f>
        <v>0</v>
      </c>
      <c r="BH120" s="239">
        <f>IF(N120="sníž. přenesená",J120,0)</f>
        <v>0</v>
      </c>
      <c r="BI120" s="239">
        <f>IF(N120="nulová",J120,0)</f>
        <v>0</v>
      </c>
      <c r="BJ120" s="17" t="s">
        <v>81</v>
      </c>
      <c r="BK120" s="239">
        <f>ROUND(I120*H120,2)</f>
        <v>0</v>
      </c>
      <c r="BL120" s="17" t="s">
        <v>716</v>
      </c>
      <c r="BM120" s="238" t="s">
        <v>2334</v>
      </c>
    </row>
    <row r="121" s="2" customFormat="1">
      <c r="A121" s="38"/>
      <c r="B121" s="39"/>
      <c r="C121" s="40"/>
      <c r="D121" s="240" t="s">
        <v>213</v>
      </c>
      <c r="E121" s="40"/>
      <c r="F121" s="241" t="s">
        <v>2333</v>
      </c>
      <c r="G121" s="40"/>
      <c r="H121" s="40"/>
      <c r="I121" s="147"/>
      <c r="J121" s="40"/>
      <c r="K121" s="40"/>
      <c r="L121" s="44"/>
      <c r="M121" s="242"/>
      <c r="N121" s="243"/>
      <c r="O121" s="84"/>
      <c r="P121" s="84"/>
      <c r="Q121" s="84"/>
      <c r="R121" s="84"/>
      <c r="S121" s="84"/>
      <c r="T121" s="85"/>
      <c r="U121" s="38"/>
      <c r="V121" s="38"/>
      <c r="W121" s="38"/>
      <c r="X121" s="38"/>
      <c r="Y121" s="38"/>
      <c r="Z121" s="38"/>
      <c r="AA121" s="38"/>
      <c r="AB121" s="38"/>
      <c r="AC121" s="38"/>
      <c r="AD121" s="38"/>
      <c r="AE121" s="38"/>
      <c r="AT121" s="17" t="s">
        <v>213</v>
      </c>
      <c r="AU121" s="17" t="s">
        <v>81</v>
      </c>
    </row>
    <row r="122" s="2" customFormat="1" ht="21.75" customHeight="1">
      <c r="A122" s="38"/>
      <c r="B122" s="39"/>
      <c r="C122" s="277" t="s">
        <v>300</v>
      </c>
      <c r="D122" s="277" t="s">
        <v>270</v>
      </c>
      <c r="E122" s="278" t="s">
        <v>2335</v>
      </c>
      <c r="F122" s="279" t="s">
        <v>2336</v>
      </c>
      <c r="G122" s="280" t="s">
        <v>245</v>
      </c>
      <c r="H122" s="281">
        <v>3</v>
      </c>
      <c r="I122" s="282"/>
      <c r="J122" s="283">
        <f>ROUND(I122*H122,2)</f>
        <v>0</v>
      </c>
      <c r="K122" s="279" t="s">
        <v>211</v>
      </c>
      <c r="L122" s="284"/>
      <c r="M122" s="285" t="s">
        <v>19</v>
      </c>
      <c r="N122" s="286" t="s">
        <v>45</v>
      </c>
      <c r="O122" s="84"/>
      <c r="P122" s="236">
        <f>O122*H122</f>
        <v>0</v>
      </c>
      <c r="Q122" s="236">
        <v>0</v>
      </c>
      <c r="R122" s="236">
        <f>Q122*H122</f>
        <v>0</v>
      </c>
      <c r="S122" s="236">
        <v>0</v>
      </c>
      <c r="T122" s="237">
        <f>S122*H122</f>
        <v>0</v>
      </c>
      <c r="U122" s="38"/>
      <c r="V122" s="38"/>
      <c r="W122" s="38"/>
      <c r="X122" s="38"/>
      <c r="Y122" s="38"/>
      <c r="Z122" s="38"/>
      <c r="AA122" s="38"/>
      <c r="AB122" s="38"/>
      <c r="AC122" s="38"/>
      <c r="AD122" s="38"/>
      <c r="AE122" s="38"/>
      <c r="AR122" s="238" t="s">
        <v>716</v>
      </c>
      <c r="AT122" s="238" t="s">
        <v>270</v>
      </c>
      <c r="AU122" s="238" t="s">
        <v>81</v>
      </c>
      <c r="AY122" s="17" t="s">
        <v>204</v>
      </c>
      <c r="BE122" s="239">
        <f>IF(N122="základní",J122,0)</f>
        <v>0</v>
      </c>
      <c r="BF122" s="239">
        <f>IF(N122="snížená",J122,0)</f>
        <v>0</v>
      </c>
      <c r="BG122" s="239">
        <f>IF(N122="zákl. přenesená",J122,0)</f>
        <v>0</v>
      </c>
      <c r="BH122" s="239">
        <f>IF(N122="sníž. přenesená",J122,0)</f>
        <v>0</v>
      </c>
      <c r="BI122" s="239">
        <f>IF(N122="nulová",J122,0)</f>
        <v>0</v>
      </c>
      <c r="BJ122" s="17" t="s">
        <v>81</v>
      </c>
      <c r="BK122" s="239">
        <f>ROUND(I122*H122,2)</f>
        <v>0</v>
      </c>
      <c r="BL122" s="17" t="s">
        <v>716</v>
      </c>
      <c r="BM122" s="238" t="s">
        <v>2337</v>
      </c>
    </row>
    <row r="123" s="2" customFormat="1">
      <c r="A123" s="38"/>
      <c r="B123" s="39"/>
      <c r="C123" s="40"/>
      <c r="D123" s="240" t="s">
        <v>213</v>
      </c>
      <c r="E123" s="40"/>
      <c r="F123" s="241" t="s">
        <v>2336</v>
      </c>
      <c r="G123" s="40"/>
      <c r="H123" s="40"/>
      <c r="I123" s="147"/>
      <c r="J123" s="40"/>
      <c r="K123" s="40"/>
      <c r="L123" s="44"/>
      <c r="M123" s="242"/>
      <c r="N123" s="243"/>
      <c r="O123" s="84"/>
      <c r="P123" s="84"/>
      <c r="Q123" s="84"/>
      <c r="R123" s="84"/>
      <c r="S123" s="84"/>
      <c r="T123" s="85"/>
      <c r="U123" s="38"/>
      <c r="V123" s="38"/>
      <c r="W123" s="38"/>
      <c r="X123" s="38"/>
      <c r="Y123" s="38"/>
      <c r="Z123" s="38"/>
      <c r="AA123" s="38"/>
      <c r="AB123" s="38"/>
      <c r="AC123" s="38"/>
      <c r="AD123" s="38"/>
      <c r="AE123" s="38"/>
      <c r="AT123" s="17" t="s">
        <v>213</v>
      </c>
      <c r="AU123" s="17" t="s">
        <v>81</v>
      </c>
    </row>
    <row r="124" s="2" customFormat="1" ht="66.75" customHeight="1">
      <c r="A124" s="38"/>
      <c r="B124" s="39"/>
      <c r="C124" s="227" t="s">
        <v>8</v>
      </c>
      <c r="D124" s="227" t="s">
        <v>207</v>
      </c>
      <c r="E124" s="228" t="s">
        <v>2338</v>
      </c>
      <c r="F124" s="229" t="s">
        <v>2339</v>
      </c>
      <c r="G124" s="230" t="s">
        <v>286</v>
      </c>
      <c r="H124" s="231">
        <v>30</v>
      </c>
      <c r="I124" s="232"/>
      <c r="J124" s="233">
        <f>ROUND(I124*H124,2)</f>
        <v>0</v>
      </c>
      <c r="K124" s="229" t="s">
        <v>211</v>
      </c>
      <c r="L124" s="44"/>
      <c r="M124" s="234" t="s">
        <v>19</v>
      </c>
      <c r="N124" s="235" t="s">
        <v>45</v>
      </c>
      <c r="O124" s="84"/>
      <c r="P124" s="236">
        <f>O124*H124</f>
        <v>0</v>
      </c>
      <c r="Q124" s="236">
        <v>0</v>
      </c>
      <c r="R124" s="236">
        <f>Q124*H124</f>
        <v>0</v>
      </c>
      <c r="S124" s="236">
        <v>0</v>
      </c>
      <c r="T124" s="237">
        <f>S124*H124</f>
        <v>0</v>
      </c>
      <c r="U124" s="38"/>
      <c r="V124" s="38"/>
      <c r="W124" s="38"/>
      <c r="X124" s="38"/>
      <c r="Y124" s="38"/>
      <c r="Z124" s="38"/>
      <c r="AA124" s="38"/>
      <c r="AB124" s="38"/>
      <c r="AC124" s="38"/>
      <c r="AD124" s="38"/>
      <c r="AE124" s="38"/>
      <c r="AR124" s="238" t="s">
        <v>769</v>
      </c>
      <c r="AT124" s="238" t="s">
        <v>207</v>
      </c>
      <c r="AU124" s="238" t="s">
        <v>81</v>
      </c>
      <c r="AY124" s="17" t="s">
        <v>204</v>
      </c>
      <c r="BE124" s="239">
        <f>IF(N124="základní",J124,0)</f>
        <v>0</v>
      </c>
      <c r="BF124" s="239">
        <f>IF(N124="snížená",J124,0)</f>
        <v>0</v>
      </c>
      <c r="BG124" s="239">
        <f>IF(N124="zákl. přenesená",J124,0)</f>
        <v>0</v>
      </c>
      <c r="BH124" s="239">
        <f>IF(N124="sníž. přenesená",J124,0)</f>
        <v>0</v>
      </c>
      <c r="BI124" s="239">
        <f>IF(N124="nulová",J124,0)</f>
        <v>0</v>
      </c>
      <c r="BJ124" s="17" t="s">
        <v>81</v>
      </c>
      <c r="BK124" s="239">
        <f>ROUND(I124*H124,2)</f>
        <v>0</v>
      </c>
      <c r="BL124" s="17" t="s">
        <v>769</v>
      </c>
      <c r="BM124" s="238" t="s">
        <v>2340</v>
      </c>
    </row>
    <row r="125" s="2" customFormat="1">
      <c r="A125" s="38"/>
      <c r="B125" s="39"/>
      <c r="C125" s="40"/>
      <c r="D125" s="240" t="s">
        <v>213</v>
      </c>
      <c r="E125" s="40"/>
      <c r="F125" s="241" t="s">
        <v>2341</v>
      </c>
      <c r="G125" s="40"/>
      <c r="H125" s="40"/>
      <c r="I125" s="147"/>
      <c r="J125" s="40"/>
      <c r="K125" s="40"/>
      <c r="L125" s="44"/>
      <c r="M125" s="242"/>
      <c r="N125" s="243"/>
      <c r="O125" s="84"/>
      <c r="P125" s="84"/>
      <c r="Q125" s="84"/>
      <c r="R125" s="84"/>
      <c r="S125" s="84"/>
      <c r="T125" s="85"/>
      <c r="U125" s="38"/>
      <c r="V125" s="38"/>
      <c r="W125" s="38"/>
      <c r="X125" s="38"/>
      <c r="Y125" s="38"/>
      <c r="Z125" s="38"/>
      <c r="AA125" s="38"/>
      <c r="AB125" s="38"/>
      <c r="AC125" s="38"/>
      <c r="AD125" s="38"/>
      <c r="AE125" s="38"/>
      <c r="AT125" s="17" t="s">
        <v>213</v>
      </c>
      <c r="AU125" s="17" t="s">
        <v>81</v>
      </c>
    </row>
    <row r="126" s="2" customFormat="1" ht="21.75" customHeight="1">
      <c r="A126" s="38"/>
      <c r="B126" s="39"/>
      <c r="C126" s="227" t="s">
        <v>311</v>
      </c>
      <c r="D126" s="227" t="s">
        <v>207</v>
      </c>
      <c r="E126" s="228" t="s">
        <v>2342</v>
      </c>
      <c r="F126" s="229" t="s">
        <v>2343</v>
      </c>
      <c r="G126" s="230" t="s">
        <v>245</v>
      </c>
      <c r="H126" s="231">
        <v>3</v>
      </c>
      <c r="I126" s="232"/>
      <c r="J126" s="233">
        <f>ROUND(I126*H126,2)</f>
        <v>0</v>
      </c>
      <c r="K126" s="229" t="s">
        <v>211</v>
      </c>
      <c r="L126" s="44"/>
      <c r="M126" s="234" t="s">
        <v>19</v>
      </c>
      <c r="N126" s="235" t="s">
        <v>45</v>
      </c>
      <c r="O126" s="84"/>
      <c r="P126" s="236">
        <f>O126*H126</f>
        <v>0</v>
      </c>
      <c r="Q126" s="236">
        <v>0</v>
      </c>
      <c r="R126" s="236">
        <f>Q126*H126</f>
        <v>0</v>
      </c>
      <c r="S126" s="236">
        <v>0</v>
      </c>
      <c r="T126" s="237">
        <f>S126*H126</f>
        <v>0</v>
      </c>
      <c r="U126" s="38"/>
      <c r="V126" s="38"/>
      <c r="W126" s="38"/>
      <c r="X126" s="38"/>
      <c r="Y126" s="38"/>
      <c r="Z126" s="38"/>
      <c r="AA126" s="38"/>
      <c r="AB126" s="38"/>
      <c r="AC126" s="38"/>
      <c r="AD126" s="38"/>
      <c r="AE126" s="38"/>
      <c r="AR126" s="238" t="s">
        <v>769</v>
      </c>
      <c r="AT126" s="238" t="s">
        <v>207</v>
      </c>
      <c r="AU126" s="238" t="s">
        <v>81</v>
      </c>
      <c r="AY126" s="17" t="s">
        <v>204</v>
      </c>
      <c r="BE126" s="239">
        <f>IF(N126="základní",J126,0)</f>
        <v>0</v>
      </c>
      <c r="BF126" s="239">
        <f>IF(N126="snížená",J126,0)</f>
        <v>0</v>
      </c>
      <c r="BG126" s="239">
        <f>IF(N126="zákl. přenesená",J126,0)</f>
        <v>0</v>
      </c>
      <c r="BH126" s="239">
        <f>IF(N126="sníž. přenesená",J126,0)</f>
        <v>0</v>
      </c>
      <c r="BI126" s="239">
        <f>IF(N126="nulová",J126,0)</f>
        <v>0</v>
      </c>
      <c r="BJ126" s="17" t="s">
        <v>81</v>
      </c>
      <c r="BK126" s="239">
        <f>ROUND(I126*H126,2)</f>
        <v>0</v>
      </c>
      <c r="BL126" s="17" t="s">
        <v>769</v>
      </c>
      <c r="BM126" s="238" t="s">
        <v>2344</v>
      </c>
    </row>
    <row r="127" s="2" customFormat="1">
      <c r="A127" s="38"/>
      <c r="B127" s="39"/>
      <c r="C127" s="40"/>
      <c r="D127" s="240" t="s">
        <v>213</v>
      </c>
      <c r="E127" s="40"/>
      <c r="F127" s="241" t="s">
        <v>2343</v>
      </c>
      <c r="G127" s="40"/>
      <c r="H127" s="40"/>
      <c r="I127" s="147"/>
      <c r="J127" s="40"/>
      <c r="K127" s="40"/>
      <c r="L127" s="44"/>
      <c r="M127" s="242"/>
      <c r="N127" s="243"/>
      <c r="O127" s="84"/>
      <c r="P127" s="84"/>
      <c r="Q127" s="84"/>
      <c r="R127" s="84"/>
      <c r="S127" s="84"/>
      <c r="T127" s="85"/>
      <c r="U127" s="38"/>
      <c r="V127" s="38"/>
      <c r="W127" s="38"/>
      <c r="X127" s="38"/>
      <c r="Y127" s="38"/>
      <c r="Z127" s="38"/>
      <c r="AA127" s="38"/>
      <c r="AB127" s="38"/>
      <c r="AC127" s="38"/>
      <c r="AD127" s="38"/>
      <c r="AE127" s="38"/>
      <c r="AT127" s="17" t="s">
        <v>213</v>
      </c>
      <c r="AU127" s="17" t="s">
        <v>81</v>
      </c>
    </row>
    <row r="128" s="2" customFormat="1" ht="44.25" customHeight="1">
      <c r="A128" s="38"/>
      <c r="B128" s="39"/>
      <c r="C128" s="277" t="s">
        <v>316</v>
      </c>
      <c r="D128" s="277" t="s">
        <v>270</v>
      </c>
      <c r="E128" s="278" t="s">
        <v>2345</v>
      </c>
      <c r="F128" s="279" t="s">
        <v>2346</v>
      </c>
      <c r="G128" s="280" t="s">
        <v>245</v>
      </c>
      <c r="H128" s="281">
        <v>1</v>
      </c>
      <c r="I128" s="282"/>
      <c r="J128" s="283">
        <f>ROUND(I128*H128,2)</f>
        <v>0</v>
      </c>
      <c r="K128" s="279" t="s">
        <v>211</v>
      </c>
      <c r="L128" s="284"/>
      <c r="M128" s="285" t="s">
        <v>19</v>
      </c>
      <c r="N128" s="286" t="s">
        <v>45</v>
      </c>
      <c r="O128" s="84"/>
      <c r="P128" s="236">
        <f>O128*H128</f>
        <v>0</v>
      </c>
      <c r="Q128" s="236">
        <v>0</v>
      </c>
      <c r="R128" s="236">
        <f>Q128*H128</f>
        <v>0</v>
      </c>
      <c r="S128" s="236">
        <v>0</v>
      </c>
      <c r="T128" s="237">
        <f>S128*H128</f>
        <v>0</v>
      </c>
      <c r="U128" s="38"/>
      <c r="V128" s="38"/>
      <c r="W128" s="38"/>
      <c r="X128" s="38"/>
      <c r="Y128" s="38"/>
      <c r="Z128" s="38"/>
      <c r="AA128" s="38"/>
      <c r="AB128" s="38"/>
      <c r="AC128" s="38"/>
      <c r="AD128" s="38"/>
      <c r="AE128" s="38"/>
      <c r="AR128" s="238" t="s">
        <v>716</v>
      </c>
      <c r="AT128" s="238" t="s">
        <v>270</v>
      </c>
      <c r="AU128" s="238" t="s">
        <v>81</v>
      </c>
      <c r="AY128" s="17" t="s">
        <v>204</v>
      </c>
      <c r="BE128" s="239">
        <f>IF(N128="základní",J128,0)</f>
        <v>0</v>
      </c>
      <c r="BF128" s="239">
        <f>IF(N128="snížená",J128,0)</f>
        <v>0</v>
      </c>
      <c r="BG128" s="239">
        <f>IF(N128="zákl. přenesená",J128,0)</f>
        <v>0</v>
      </c>
      <c r="BH128" s="239">
        <f>IF(N128="sníž. přenesená",J128,0)</f>
        <v>0</v>
      </c>
      <c r="BI128" s="239">
        <f>IF(N128="nulová",J128,0)</f>
        <v>0</v>
      </c>
      <c r="BJ128" s="17" t="s">
        <v>81</v>
      </c>
      <c r="BK128" s="239">
        <f>ROUND(I128*H128,2)</f>
        <v>0</v>
      </c>
      <c r="BL128" s="17" t="s">
        <v>716</v>
      </c>
      <c r="BM128" s="238" t="s">
        <v>2347</v>
      </c>
    </row>
    <row r="129" s="2" customFormat="1">
      <c r="A129" s="38"/>
      <c r="B129" s="39"/>
      <c r="C129" s="40"/>
      <c r="D129" s="240" t="s">
        <v>213</v>
      </c>
      <c r="E129" s="40"/>
      <c r="F129" s="241" t="s">
        <v>2346</v>
      </c>
      <c r="G129" s="40"/>
      <c r="H129" s="40"/>
      <c r="I129" s="147"/>
      <c r="J129" s="40"/>
      <c r="K129" s="40"/>
      <c r="L129" s="44"/>
      <c r="M129" s="242"/>
      <c r="N129" s="243"/>
      <c r="O129" s="84"/>
      <c r="P129" s="84"/>
      <c r="Q129" s="84"/>
      <c r="R129" s="84"/>
      <c r="S129" s="84"/>
      <c r="T129" s="85"/>
      <c r="U129" s="38"/>
      <c r="V129" s="38"/>
      <c r="W129" s="38"/>
      <c r="X129" s="38"/>
      <c r="Y129" s="38"/>
      <c r="Z129" s="38"/>
      <c r="AA129" s="38"/>
      <c r="AB129" s="38"/>
      <c r="AC129" s="38"/>
      <c r="AD129" s="38"/>
      <c r="AE129" s="38"/>
      <c r="AT129" s="17" t="s">
        <v>213</v>
      </c>
      <c r="AU129" s="17" t="s">
        <v>81</v>
      </c>
    </row>
    <row r="130" s="2" customFormat="1">
      <c r="A130" s="38"/>
      <c r="B130" s="39"/>
      <c r="C130" s="40"/>
      <c r="D130" s="240" t="s">
        <v>240</v>
      </c>
      <c r="E130" s="40"/>
      <c r="F130" s="244" t="s">
        <v>2348</v>
      </c>
      <c r="G130" s="40"/>
      <c r="H130" s="40"/>
      <c r="I130" s="147"/>
      <c r="J130" s="40"/>
      <c r="K130" s="40"/>
      <c r="L130" s="44"/>
      <c r="M130" s="242"/>
      <c r="N130" s="243"/>
      <c r="O130" s="84"/>
      <c r="P130" s="84"/>
      <c r="Q130" s="84"/>
      <c r="R130" s="84"/>
      <c r="S130" s="84"/>
      <c r="T130" s="85"/>
      <c r="U130" s="38"/>
      <c r="V130" s="38"/>
      <c r="W130" s="38"/>
      <c r="X130" s="38"/>
      <c r="Y130" s="38"/>
      <c r="Z130" s="38"/>
      <c r="AA130" s="38"/>
      <c r="AB130" s="38"/>
      <c r="AC130" s="38"/>
      <c r="AD130" s="38"/>
      <c r="AE130" s="38"/>
      <c r="AT130" s="17" t="s">
        <v>240</v>
      </c>
      <c r="AU130" s="17" t="s">
        <v>81</v>
      </c>
    </row>
    <row r="131" s="2" customFormat="1" ht="21.75" customHeight="1">
      <c r="A131" s="38"/>
      <c r="B131" s="39"/>
      <c r="C131" s="277" t="s">
        <v>321</v>
      </c>
      <c r="D131" s="277" t="s">
        <v>270</v>
      </c>
      <c r="E131" s="278" t="s">
        <v>2349</v>
      </c>
      <c r="F131" s="279" t="s">
        <v>2350</v>
      </c>
      <c r="G131" s="280" t="s">
        <v>245</v>
      </c>
      <c r="H131" s="281">
        <v>1</v>
      </c>
      <c r="I131" s="282"/>
      <c r="J131" s="283">
        <f>ROUND(I131*H131,2)</f>
        <v>0</v>
      </c>
      <c r="K131" s="279" t="s">
        <v>211</v>
      </c>
      <c r="L131" s="284"/>
      <c r="M131" s="285" t="s">
        <v>19</v>
      </c>
      <c r="N131" s="286" t="s">
        <v>45</v>
      </c>
      <c r="O131" s="84"/>
      <c r="P131" s="236">
        <f>O131*H131</f>
        <v>0</v>
      </c>
      <c r="Q131" s="236">
        <v>0</v>
      </c>
      <c r="R131" s="236">
        <f>Q131*H131</f>
        <v>0</v>
      </c>
      <c r="S131" s="236">
        <v>0</v>
      </c>
      <c r="T131" s="237">
        <f>S131*H131</f>
        <v>0</v>
      </c>
      <c r="U131" s="38"/>
      <c r="V131" s="38"/>
      <c r="W131" s="38"/>
      <c r="X131" s="38"/>
      <c r="Y131" s="38"/>
      <c r="Z131" s="38"/>
      <c r="AA131" s="38"/>
      <c r="AB131" s="38"/>
      <c r="AC131" s="38"/>
      <c r="AD131" s="38"/>
      <c r="AE131" s="38"/>
      <c r="AR131" s="238" t="s">
        <v>716</v>
      </c>
      <c r="AT131" s="238" t="s">
        <v>270</v>
      </c>
      <c r="AU131" s="238" t="s">
        <v>81</v>
      </c>
      <c r="AY131" s="17" t="s">
        <v>204</v>
      </c>
      <c r="BE131" s="239">
        <f>IF(N131="základní",J131,0)</f>
        <v>0</v>
      </c>
      <c r="BF131" s="239">
        <f>IF(N131="snížená",J131,0)</f>
        <v>0</v>
      </c>
      <c r="BG131" s="239">
        <f>IF(N131="zákl. přenesená",J131,0)</f>
        <v>0</v>
      </c>
      <c r="BH131" s="239">
        <f>IF(N131="sníž. přenesená",J131,0)</f>
        <v>0</v>
      </c>
      <c r="BI131" s="239">
        <f>IF(N131="nulová",J131,0)</f>
        <v>0</v>
      </c>
      <c r="BJ131" s="17" t="s">
        <v>81</v>
      </c>
      <c r="BK131" s="239">
        <f>ROUND(I131*H131,2)</f>
        <v>0</v>
      </c>
      <c r="BL131" s="17" t="s">
        <v>716</v>
      </c>
      <c r="BM131" s="238" t="s">
        <v>2351</v>
      </c>
    </row>
    <row r="132" s="2" customFormat="1">
      <c r="A132" s="38"/>
      <c r="B132" s="39"/>
      <c r="C132" s="40"/>
      <c r="D132" s="240" t="s">
        <v>213</v>
      </c>
      <c r="E132" s="40"/>
      <c r="F132" s="241" t="s">
        <v>2350</v>
      </c>
      <c r="G132" s="40"/>
      <c r="H132" s="40"/>
      <c r="I132" s="147"/>
      <c r="J132" s="40"/>
      <c r="K132" s="40"/>
      <c r="L132" s="44"/>
      <c r="M132" s="242"/>
      <c r="N132" s="243"/>
      <c r="O132" s="84"/>
      <c r="P132" s="84"/>
      <c r="Q132" s="84"/>
      <c r="R132" s="84"/>
      <c r="S132" s="84"/>
      <c r="T132" s="85"/>
      <c r="U132" s="38"/>
      <c r="V132" s="38"/>
      <c r="W132" s="38"/>
      <c r="X132" s="38"/>
      <c r="Y132" s="38"/>
      <c r="Z132" s="38"/>
      <c r="AA132" s="38"/>
      <c r="AB132" s="38"/>
      <c r="AC132" s="38"/>
      <c r="AD132" s="38"/>
      <c r="AE132" s="38"/>
      <c r="AT132" s="17" t="s">
        <v>213</v>
      </c>
      <c r="AU132" s="17" t="s">
        <v>81</v>
      </c>
    </row>
    <row r="133" s="2" customFormat="1">
      <c r="A133" s="38"/>
      <c r="B133" s="39"/>
      <c r="C133" s="40"/>
      <c r="D133" s="240" t="s">
        <v>240</v>
      </c>
      <c r="E133" s="40"/>
      <c r="F133" s="244" t="s">
        <v>2352</v>
      </c>
      <c r="G133" s="40"/>
      <c r="H133" s="40"/>
      <c r="I133" s="147"/>
      <c r="J133" s="40"/>
      <c r="K133" s="40"/>
      <c r="L133" s="44"/>
      <c r="M133" s="242"/>
      <c r="N133" s="243"/>
      <c r="O133" s="84"/>
      <c r="P133" s="84"/>
      <c r="Q133" s="84"/>
      <c r="R133" s="84"/>
      <c r="S133" s="84"/>
      <c r="T133" s="85"/>
      <c r="U133" s="38"/>
      <c r="V133" s="38"/>
      <c r="W133" s="38"/>
      <c r="X133" s="38"/>
      <c r="Y133" s="38"/>
      <c r="Z133" s="38"/>
      <c r="AA133" s="38"/>
      <c r="AB133" s="38"/>
      <c r="AC133" s="38"/>
      <c r="AD133" s="38"/>
      <c r="AE133" s="38"/>
      <c r="AT133" s="17" t="s">
        <v>240</v>
      </c>
      <c r="AU133" s="17" t="s">
        <v>81</v>
      </c>
    </row>
    <row r="134" s="2" customFormat="1" ht="66.75" customHeight="1">
      <c r="A134" s="38"/>
      <c r="B134" s="39"/>
      <c r="C134" s="227" t="s">
        <v>327</v>
      </c>
      <c r="D134" s="227" t="s">
        <v>207</v>
      </c>
      <c r="E134" s="228" t="s">
        <v>2353</v>
      </c>
      <c r="F134" s="229" t="s">
        <v>2354</v>
      </c>
      <c r="G134" s="230" t="s">
        <v>245</v>
      </c>
      <c r="H134" s="231">
        <v>1</v>
      </c>
      <c r="I134" s="232"/>
      <c r="J134" s="233">
        <f>ROUND(I134*H134,2)</f>
        <v>0</v>
      </c>
      <c r="K134" s="229" t="s">
        <v>211</v>
      </c>
      <c r="L134" s="44"/>
      <c r="M134" s="234" t="s">
        <v>19</v>
      </c>
      <c r="N134" s="235" t="s">
        <v>45</v>
      </c>
      <c r="O134" s="84"/>
      <c r="P134" s="236">
        <f>O134*H134</f>
        <v>0</v>
      </c>
      <c r="Q134" s="236">
        <v>0</v>
      </c>
      <c r="R134" s="236">
        <f>Q134*H134</f>
        <v>0</v>
      </c>
      <c r="S134" s="236">
        <v>0</v>
      </c>
      <c r="T134" s="237">
        <f>S134*H134</f>
        <v>0</v>
      </c>
      <c r="U134" s="38"/>
      <c r="V134" s="38"/>
      <c r="W134" s="38"/>
      <c r="X134" s="38"/>
      <c r="Y134" s="38"/>
      <c r="Z134" s="38"/>
      <c r="AA134" s="38"/>
      <c r="AB134" s="38"/>
      <c r="AC134" s="38"/>
      <c r="AD134" s="38"/>
      <c r="AE134" s="38"/>
      <c r="AR134" s="238" t="s">
        <v>769</v>
      </c>
      <c r="AT134" s="238" t="s">
        <v>207</v>
      </c>
      <c r="AU134" s="238" t="s">
        <v>81</v>
      </c>
      <c r="AY134" s="17" t="s">
        <v>204</v>
      </c>
      <c r="BE134" s="239">
        <f>IF(N134="základní",J134,0)</f>
        <v>0</v>
      </c>
      <c r="BF134" s="239">
        <f>IF(N134="snížená",J134,0)</f>
        <v>0</v>
      </c>
      <c r="BG134" s="239">
        <f>IF(N134="zákl. přenesená",J134,0)</f>
        <v>0</v>
      </c>
      <c r="BH134" s="239">
        <f>IF(N134="sníž. přenesená",J134,0)</f>
        <v>0</v>
      </c>
      <c r="BI134" s="239">
        <f>IF(N134="nulová",J134,0)</f>
        <v>0</v>
      </c>
      <c r="BJ134" s="17" t="s">
        <v>81</v>
      </c>
      <c r="BK134" s="239">
        <f>ROUND(I134*H134,2)</f>
        <v>0</v>
      </c>
      <c r="BL134" s="17" t="s">
        <v>769</v>
      </c>
      <c r="BM134" s="238" t="s">
        <v>2355</v>
      </c>
    </row>
    <row r="135" s="2" customFormat="1">
      <c r="A135" s="38"/>
      <c r="B135" s="39"/>
      <c r="C135" s="40"/>
      <c r="D135" s="240" t="s">
        <v>213</v>
      </c>
      <c r="E135" s="40"/>
      <c r="F135" s="241" t="s">
        <v>2356</v>
      </c>
      <c r="G135" s="40"/>
      <c r="H135" s="40"/>
      <c r="I135" s="147"/>
      <c r="J135" s="40"/>
      <c r="K135" s="40"/>
      <c r="L135" s="44"/>
      <c r="M135" s="242"/>
      <c r="N135" s="243"/>
      <c r="O135" s="84"/>
      <c r="P135" s="84"/>
      <c r="Q135" s="84"/>
      <c r="R135" s="84"/>
      <c r="S135" s="84"/>
      <c r="T135" s="85"/>
      <c r="U135" s="38"/>
      <c r="V135" s="38"/>
      <c r="W135" s="38"/>
      <c r="X135" s="38"/>
      <c r="Y135" s="38"/>
      <c r="Z135" s="38"/>
      <c r="AA135" s="38"/>
      <c r="AB135" s="38"/>
      <c r="AC135" s="38"/>
      <c r="AD135" s="38"/>
      <c r="AE135" s="38"/>
      <c r="AT135" s="17" t="s">
        <v>213</v>
      </c>
      <c r="AU135" s="17" t="s">
        <v>81</v>
      </c>
    </row>
    <row r="136" s="2" customFormat="1">
      <c r="A136" s="38"/>
      <c r="B136" s="39"/>
      <c r="C136" s="40"/>
      <c r="D136" s="240" t="s">
        <v>240</v>
      </c>
      <c r="E136" s="40"/>
      <c r="F136" s="244" t="s">
        <v>2357</v>
      </c>
      <c r="G136" s="40"/>
      <c r="H136" s="40"/>
      <c r="I136" s="147"/>
      <c r="J136" s="40"/>
      <c r="K136" s="40"/>
      <c r="L136" s="44"/>
      <c r="M136" s="242"/>
      <c r="N136" s="243"/>
      <c r="O136" s="84"/>
      <c r="P136" s="84"/>
      <c r="Q136" s="84"/>
      <c r="R136" s="84"/>
      <c r="S136" s="84"/>
      <c r="T136" s="85"/>
      <c r="U136" s="38"/>
      <c r="V136" s="38"/>
      <c r="W136" s="38"/>
      <c r="X136" s="38"/>
      <c r="Y136" s="38"/>
      <c r="Z136" s="38"/>
      <c r="AA136" s="38"/>
      <c r="AB136" s="38"/>
      <c r="AC136" s="38"/>
      <c r="AD136" s="38"/>
      <c r="AE136" s="38"/>
      <c r="AT136" s="17" t="s">
        <v>240</v>
      </c>
      <c r="AU136" s="17" t="s">
        <v>81</v>
      </c>
    </row>
    <row r="137" s="2" customFormat="1" ht="55.5" customHeight="1">
      <c r="A137" s="38"/>
      <c r="B137" s="39"/>
      <c r="C137" s="227" t="s">
        <v>333</v>
      </c>
      <c r="D137" s="227" t="s">
        <v>207</v>
      </c>
      <c r="E137" s="228" t="s">
        <v>2358</v>
      </c>
      <c r="F137" s="229" t="s">
        <v>2359</v>
      </c>
      <c r="G137" s="230" t="s">
        <v>245</v>
      </c>
      <c r="H137" s="231">
        <v>1</v>
      </c>
      <c r="I137" s="232"/>
      <c r="J137" s="233">
        <f>ROUND(I137*H137,2)</f>
        <v>0</v>
      </c>
      <c r="K137" s="229" t="s">
        <v>211</v>
      </c>
      <c r="L137" s="44"/>
      <c r="M137" s="234" t="s">
        <v>19</v>
      </c>
      <c r="N137" s="235" t="s">
        <v>45</v>
      </c>
      <c r="O137" s="84"/>
      <c r="P137" s="236">
        <f>O137*H137</f>
        <v>0</v>
      </c>
      <c r="Q137" s="236">
        <v>0</v>
      </c>
      <c r="R137" s="236">
        <f>Q137*H137</f>
        <v>0</v>
      </c>
      <c r="S137" s="236">
        <v>0</v>
      </c>
      <c r="T137" s="237">
        <f>S137*H137</f>
        <v>0</v>
      </c>
      <c r="U137" s="38"/>
      <c r="V137" s="38"/>
      <c r="W137" s="38"/>
      <c r="X137" s="38"/>
      <c r="Y137" s="38"/>
      <c r="Z137" s="38"/>
      <c r="AA137" s="38"/>
      <c r="AB137" s="38"/>
      <c r="AC137" s="38"/>
      <c r="AD137" s="38"/>
      <c r="AE137" s="38"/>
      <c r="AR137" s="238" t="s">
        <v>769</v>
      </c>
      <c r="AT137" s="238" t="s">
        <v>207</v>
      </c>
      <c r="AU137" s="238" t="s">
        <v>81</v>
      </c>
      <c r="AY137" s="17" t="s">
        <v>204</v>
      </c>
      <c r="BE137" s="239">
        <f>IF(N137="základní",J137,0)</f>
        <v>0</v>
      </c>
      <c r="BF137" s="239">
        <f>IF(N137="snížená",J137,0)</f>
        <v>0</v>
      </c>
      <c r="BG137" s="239">
        <f>IF(N137="zákl. přenesená",J137,0)</f>
        <v>0</v>
      </c>
      <c r="BH137" s="239">
        <f>IF(N137="sníž. přenesená",J137,0)</f>
        <v>0</v>
      </c>
      <c r="BI137" s="239">
        <f>IF(N137="nulová",J137,0)</f>
        <v>0</v>
      </c>
      <c r="BJ137" s="17" t="s">
        <v>81</v>
      </c>
      <c r="BK137" s="239">
        <f>ROUND(I137*H137,2)</f>
        <v>0</v>
      </c>
      <c r="BL137" s="17" t="s">
        <v>769</v>
      </c>
      <c r="BM137" s="238" t="s">
        <v>2360</v>
      </c>
    </row>
    <row r="138" s="2" customFormat="1">
      <c r="A138" s="38"/>
      <c r="B138" s="39"/>
      <c r="C138" s="40"/>
      <c r="D138" s="240" t="s">
        <v>213</v>
      </c>
      <c r="E138" s="40"/>
      <c r="F138" s="241" t="s">
        <v>2361</v>
      </c>
      <c r="G138" s="40"/>
      <c r="H138" s="40"/>
      <c r="I138" s="147"/>
      <c r="J138" s="40"/>
      <c r="K138" s="40"/>
      <c r="L138" s="44"/>
      <c r="M138" s="294"/>
      <c r="N138" s="295"/>
      <c r="O138" s="296"/>
      <c r="P138" s="296"/>
      <c r="Q138" s="296"/>
      <c r="R138" s="296"/>
      <c r="S138" s="296"/>
      <c r="T138" s="297"/>
      <c r="U138" s="38"/>
      <c r="V138" s="38"/>
      <c r="W138" s="38"/>
      <c r="X138" s="38"/>
      <c r="Y138" s="38"/>
      <c r="Z138" s="38"/>
      <c r="AA138" s="38"/>
      <c r="AB138" s="38"/>
      <c r="AC138" s="38"/>
      <c r="AD138" s="38"/>
      <c r="AE138" s="38"/>
      <c r="AT138" s="17" t="s">
        <v>213</v>
      </c>
      <c r="AU138" s="17" t="s">
        <v>81</v>
      </c>
    </row>
    <row r="139" s="2" customFormat="1" ht="6.96" customHeight="1">
      <c r="A139" s="38"/>
      <c r="B139" s="59"/>
      <c r="C139" s="60"/>
      <c r="D139" s="60"/>
      <c r="E139" s="60"/>
      <c r="F139" s="60"/>
      <c r="G139" s="60"/>
      <c r="H139" s="60"/>
      <c r="I139" s="176"/>
      <c r="J139" s="60"/>
      <c r="K139" s="60"/>
      <c r="L139" s="44"/>
      <c r="M139" s="38"/>
      <c r="O139" s="38"/>
      <c r="P139" s="38"/>
      <c r="Q139" s="38"/>
      <c r="R139" s="38"/>
      <c r="S139" s="38"/>
      <c r="T139" s="38"/>
      <c r="U139" s="38"/>
      <c r="V139" s="38"/>
      <c r="W139" s="38"/>
      <c r="X139" s="38"/>
      <c r="Y139" s="38"/>
      <c r="Z139" s="38"/>
      <c r="AA139" s="38"/>
      <c r="AB139" s="38"/>
      <c r="AC139" s="38"/>
      <c r="AD139" s="38"/>
      <c r="AE139" s="38"/>
    </row>
  </sheetData>
  <sheetProtection sheet="1" autoFilter="0" formatColumns="0" formatRows="0" objects="1" scenarios="1" spinCount="100000" saltValue="K4T6VOgonjDCTpqYj0b3phyTufHmffkaTm8LvJ60+fI7GmTXgG/XaJXqZN1kGqzh7v52mjRf9F8KD2jXKvkTGQ==" hashValue="HI78iSH/6GihiXroDtWkPZrMTb3k7ym2GPt5JllgqWVSLDsWZqlOBXYyePVvDgKK9elGQ+CH4469LLpYsal+SA==" algorithmName="SHA-512" password="CC35"/>
  <autoFilter ref="C91:K138"/>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174</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2290</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2291</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470</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2362</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ROUND(J93,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ROUND((SUM(BE93:BE121)),  2)</f>
        <v>0</v>
      </c>
      <c r="G37" s="38"/>
      <c r="H37" s="38"/>
      <c r="I37" s="165">
        <v>0.20999999999999999</v>
      </c>
      <c r="J37" s="164">
        <f>ROUND(((SUM(BE93:BE121))*I37),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ROUND((SUM(BF93:BF121)),  2)</f>
        <v>0</v>
      </c>
      <c r="G38" s="38"/>
      <c r="H38" s="38"/>
      <c r="I38" s="165">
        <v>0.14999999999999999</v>
      </c>
      <c r="J38" s="164">
        <f>ROUND(((SUM(BF93:BF121))*I38),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ROUND((SUM(BG93:BG121)),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ROUND((SUM(BH93:BH121)),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ROUND((SUM(BI93:BI121)),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2290</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2291</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470</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SO1.2 - zemní práce</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J93</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2363</v>
      </c>
      <c r="E68" s="189"/>
      <c r="F68" s="189"/>
      <c r="G68" s="189"/>
      <c r="H68" s="189"/>
      <c r="I68" s="190"/>
      <c r="J68" s="191">
        <f>J94</f>
        <v>0</v>
      </c>
      <c r="K68" s="187"/>
      <c r="L68" s="192"/>
      <c r="S68" s="9"/>
      <c r="T68" s="9"/>
      <c r="U68" s="9"/>
      <c r="V68" s="9"/>
      <c r="W68" s="9"/>
      <c r="X68" s="9"/>
      <c r="Y68" s="9"/>
      <c r="Z68" s="9"/>
      <c r="AA68" s="9"/>
      <c r="AB68" s="9"/>
      <c r="AC68" s="9"/>
      <c r="AD68" s="9"/>
      <c r="AE68" s="9"/>
    </row>
    <row r="69" hidden="1" s="10" customFormat="1" ht="19.92" customHeight="1">
      <c r="A69" s="10"/>
      <c r="B69" s="193"/>
      <c r="C69" s="125"/>
      <c r="D69" s="194" t="s">
        <v>2364</v>
      </c>
      <c r="E69" s="195"/>
      <c r="F69" s="195"/>
      <c r="G69" s="195"/>
      <c r="H69" s="195"/>
      <c r="I69" s="196"/>
      <c r="J69" s="197">
        <f>J95</f>
        <v>0</v>
      </c>
      <c r="K69" s="125"/>
      <c r="L69" s="198"/>
      <c r="S69" s="10"/>
      <c r="T69" s="10"/>
      <c r="U69" s="10"/>
      <c r="V69" s="10"/>
      <c r="W69" s="10"/>
      <c r="X69" s="10"/>
      <c r="Y69" s="10"/>
      <c r="Z69" s="10"/>
      <c r="AA69" s="10"/>
      <c r="AB69" s="10"/>
      <c r="AC69" s="10"/>
      <c r="AD69" s="10"/>
      <c r="AE69" s="10"/>
    </row>
    <row r="70" hidden="1" s="2" customFormat="1" ht="21.84" customHeight="1">
      <c r="A70" s="38"/>
      <c r="B70" s="39"/>
      <c r="C70" s="40"/>
      <c r="D70" s="40"/>
      <c r="E70" s="40"/>
      <c r="F70" s="40"/>
      <c r="G70" s="40"/>
      <c r="H70" s="40"/>
      <c r="I70" s="147"/>
      <c r="J70" s="40"/>
      <c r="K70" s="40"/>
      <c r="L70" s="148"/>
      <c r="S70" s="38"/>
      <c r="T70" s="38"/>
      <c r="U70" s="38"/>
      <c r="V70" s="38"/>
      <c r="W70" s="38"/>
      <c r="X70" s="38"/>
      <c r="Y70" s="38"/>
      <c r="Z70" s="38"/>
      <c r="AA70" s="38"/>
      <c r="AB70" s="38"/>
      <c r="AC70" s="38"/>
      <c r="AD70" s="38"/>
      <c r="AE70" s="38"/>
    </row>
    <row r="71" hidden="1" s="2" customFormat="1" ht="6.96" customHeight="1">
      <c r="A71" s="38"/>
      <c r="B71" s="59"/>
      <c r="C71" s="60"/>
      <c r="D71" s="60"/>
      <c r="E71" s="60"/>
      <c r="F71" s="60"/>
      <c r="G71" s="60"/>
      <c r="H71" s="60"/>
      <c r="I71" s="176"/>
      <c r="J71" s="60"/>
      <c r="K71" s="60"/>
      <c r="L71" s="148"/>
      <c r="S71" s="38"/>
      <c r="T71" s="38"/>
      <c r="U71" s="38"/>
      <c r="V71" s="38"/>
      <c r="W71" s="38"/>
      <c r="X71" s="38"/>
      <c r="Y71" s="38"/>
      <c r="Z71" s="38"/>
      <c r="AA71" s="38"/>
      <c r="AB71" s="38"/>
      <c r="AC71" s="38"/>
      <c r="AD71" s="38"/>
      <c r="AE71" s="38"/>
    </row>
    <row r="72" hidden="1"/>
    <row r="73" hidden="1"/>
    <row r="74" hidden="1"/>
    <row r="75" s="2" customFormat="1" ht="6.96" customHeight="1">
      <c r="A75" s="38"/>
      <c r="B75" s="61"/>
      <c r="C75" s="62"/>
      <c r="D75" s="62"/>
      <c r="E75" s="62"/>
      <c r="F75" s="62"/>
      <c r="G75" s="62"/>
      <c r="H75" s="62"/>
      <c r="I75" s="179"/>
      <c r="J75" s="62"/>
      <c r="K75" s="62"/>
      <c r="L75" s="148"/>
      <c r="S75" s="38"/>
      <c r="T75" s="38"/>
      <c r="U75" s="38"/>
      <c r="V75" s="38"/>
      <c r="W75" s="38"/>
      <c r="X75" s="38"/>
      <c r="Y75" s="38"/>
      <c r="Z75" s="38"/>
      <c r="AA75" s="38"/>
      <c r="AB75" s="38"/>
      <c r="AC75" s="38"/>
      <c r="AD75" s="38"/>
      <c r="AE75" s="38"/>
    </row>
    <row r="76" s="2" customFormat="1" ht="24.96" customHeight="1">
      <c r="A76" s="38"/>
      <c r="B76" s="39"/>
      <c r="C76" s="23" t="s">
        <v>189</v>
      </c>
      <c r="D76" s="40"/>
      <c r="E76" s="40"/>
      <c r="F76" s="40"/>
      <c r="G76" s="40"/>
      <c r="H76" s="40"/>
      <c r="I76" s="147"/>
      <c r="J76" s="40"/>
      <c r="K76" s="40"/>
      <c r="L76" s="148"/>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147"/>
      <c r="J77" s="40"/>
      <c r="K77" s="40"/>
      <c r="L77" s="148"/>
      <c r="S77" s="38"/>
      <c r="T77" s="38"/>
      <c r="U77" s="38"/>
      <c r="V77" s="38"/>
      <c r="W77" s="38"/>
      <c r="X77" s="38"/>
      <c r="Y77" s="38"/>
      <c r="Z77" s="38"/>
      <c r="AA77" s="38"/>
      <c r="AB77" s="38"/>
      <c r="AC77" s="38"/>
      <c r="AD77" s="38"/>
      <c r="AE77" s="38"/>
    </row>
    <row r="78" s="2" customFormat="1" ht="12" customHeight="1">
      <c r="A78" s="38"/>
      <c r="B78" s="39"/>
      <c r="C78" s="32" t="s">
        <v>16</v>
      </c>
      <c r="D78" s="40"/>
      <c r="E78" s="40"/>
      <c r="F78" s="40"/>
      <c r="G78" s="40"/>
      <c r="H78" s="40"/>
      <c r="I78" s="147"/>
      <c r="J78" s="40"/>
      <c r="K78" s="40"/>
      <c r="L78" s="148"/>
      <c r="S78" s="38"/>
      <c r="T78" s="38"/>
      <c r="U78" s="38"/>
      <c r="V78" s="38"/>
      <c r="W78" s="38"/>
      <c r="X78" s="38"/>
      <c r="Y78" s="38"/>
      <c r="Z78" s="38"/>
      <c r="AA78" s="38"/>
      <c r="AB78" s="38"/>
      <c r="AC78" s="38"/>
      <c r="AD78" s="38"/>
      <c r="AE78" s="38"/>
    </row>
    <row r="79" s="2" customFormat="1" ht="16.5" customHeight="1">
      <c r="A79" s="38"/>
      <c r="B79" s="39"/>
      <c r="C79" s="40"/>
      <c r="D79" s="40"/>
      <c r="E79" s="180" t="str">
        <f>E7</f>
        <v>Oprava trati v úseku Velké Březno - Boletice n/L km 440,200 - 443,320</v>
      </c>
      <c r="F79" s="32"/>
      <c r="G79" s="32"/>
      <c r="H79" s="32"/>
      <c r="I79" s="147"/>
      <c r="J79" s="40"/>
      <c r="K79" s="40"/>
      <c r="L79" s="148"/>
      <c r="S79" s="38"/>
      <c r="T79" s="38"/>
      <c r="U79" s="38"/>
      <c r="V79" s="38"/>
      <c r="W79" s="38"/>
      <c r="X79" s="38"/>
      <c r="Y79" s="38"/>
      <c r="Z79" s="38"/>
      <c r="AA79" s="38"/>
      <c r="AB79" s="38"/>
      <c r="AC79" s="38"/>
      <c r="AD79" s="38"/>
      <c r="AE79" s="38"/>
    </row>
    <row r="80" s="1" customFormat="1" ht="12" customHeight="1">
      <c r="B80" s="21"/>
      <c r="C80" s="32" t="s">
        <v>179</v>
      </c>
      <c r="D80" s="22"/>
      <c r="E80" s="22"/>
      <c r="F80" s="22"/>
      <c r="G80" s="22"/>
      <c r="H80" s="22"/>
      <c r="I80" s="139"/>
      <c r="J80" s="22"/>
      <c r="K80" s="22"/>
      <c r="L80" s="20"/>
    </row>
    <row r="81" s="1" customFormat="1" ht="16.5" customHeight="1">
      <c r="B81" s="21"/>
      <c r="C81" s="22"/>
      <c r="D81" s="22"/>
      <c r="E81" s="180" t="s">
        <v>2290</v>
      </c>
      <c r="F81" s="22"/>
      <c r="G81" s="22"/>
      <c r="H81" s="22"/>
      <c r="I81" s="139"/>
      <c r="J81" s="22"/>
      <c r="K81" s="22"/>
      <c r="L81" s="20"/>
    </row>
    <row r="82" s="1" customFormat="1" ht="12" customHeight="1">
      <c r="B82" s="21"/>
      <c r="C82" s="32" t="s">
        <v>181</v>
      </c>
      <c r="D82" s="22"/>
      <c r="E82" s="22"/>
      <c r="F82" s="22"/>
      <c r="G82" s="22"/>
      <c r="H82" s="22"/>
      <c r="I82" s="139"/>
      <c r="J82" s="22"/>
      <c r="K82" s="22"/>
      <c r="L82" s="20"/>
    </row>
    <row r="83" s="2" customFormat="1" ht="16.5" customHeight="1">
      <c r="A83" s="38"/>
      <c r="B83" s="39"/>
      <c r="C83" s="40"/>
      <c r="D83" s="40"/>
      <c r="E83" s="290" t="s">
        <v>2291</v>
      </c>
      <c r="F83" s="40"/>
      <c r="G83" s="40"/>
      <c r="H83" s="40"/>
      <c r="I83" s="147"/>
      <c r="J83" s="40"/>
      <c r="K83" s="40"/>
      <c r="L83" s="148"/>
      <c r="S83" s="38"/>
      <c r="T83" s="38"/>
      <c r="U83" s="38"/>
      <c r="V83" s="38"/>
      <c r="W83" s="38"/>
      <c r="X83" s="38"/>
      <c r="Y83" s="38"/>
      <c r="Z83" s="38"/>
      <c r="AA83" s="38"/>
      <c r="AB83" s="38"/>
      <c r="AC83" s="38"/>
      <c r="AD83" s="38"/>
      <c r="AE83" s="38"/>
    </row>
    <row r="84" s="2" customFormat="1" ht="12" customHeight="1">
      <c r="A84" s="38"/>
      <c r="B84" s="39"/>
      <c r="C84" s="32" t="s">
        <v>470</v>
      </c>
      <c r="D84" s="40"/>
      <c r="E84" s="40"/>
      <c r="F84" s="40"/>
      <c r="G84" s="40"/>
      <c r="H84" s="40"/>
      <c r="I84" s="147"/>
      <c r="J84" s="40"/>
      <c r="K84" s="40"/>
      <c r="L84" s="148"/>
      <c r="S84" s="38"/>
      <c r="T84" s="38"/>
      <c r="U84" s="38"/>
      <c r="V84" s="38"/>
      <c r="W84" s="38"/>
      <c r="X84" s="38"/>
      <c r="Y84" s="38"/>
      <c r="Z84" s="38"/>
      <c r="AA84" s="38"/>
      <c r="AB84" s="38"/>
      <c r="AC84" s="38"/>
      <c r="AD84" s="38"/>
      <c r="AE84" s="38"/>
    </row>
    <row r="85" s="2" customFormat="1" ht="16.5" customHeight="1">
      <c r="A85" s="38"/>
      <c r="B85" s="39"/>
      <c r="C85" s="40"/>
      <c r="D85" s="40"/>
      <c r="E85" s="69" t="str">
        <f>E13</f>
        <v>SO1.2 - zemní práce</v>
      </c>
      <c r="F85" s="40"/>
      <c r="G85" s="40"/>
      <c r="H85" s="40"/>
      <c r="I85" s="147"/>
      <c r="J85" s="40"/>
      <c r="K85" s="40"/>
      <c r="L85" s="148"/>
      <c r="S85" s="38"/>
      <c r="T85" s="38"/>
      <c r="U85" s="38"/>
      <c r="V85" s="38"/>
      <c r="W85" s="38"/>
      <c r="X85" s="38"/>
      <c r="Y85" s="38"/>
      <c r="Z85" s="38"/>
      <c r="AA85" s="38"/>
      <c r="AB85" s="38"/>
      <c r="AC85" s="38"/>
      <c r="AD85" s="38"/>
      <c r="AE85" s="38"/>
    </row>
    <row r="86" s="2" customFormat="1" ht="6.96" customHeight="1">
      <c r="A86" s="38"/>
      <c r="B86" s="39"/>
      <c r="C86" s="40"/>
      <c r="D86" s="40"/>
      <c r="E86" s="40"/>
      <c r="F86" s="40"/>
      <c r="G86" s="40"/>
      <c r="H86" s="40"/>
      <c r="I86" s="147"/>
      <c r="J86" s="40"/>
      <c r="K86" s="40"/>
      <c r="L86" s="148"/>
      <c r="S86" s="38"/>
      <c r="T86" s="38"/>
      <c r="U86" s="38"/>
      <c r="V86" s="38"/>
      <c r="W86" s="38"/>
      <c r="X86" s="38"/>
      <c r="Y86" s="38"/>
      <c r="Z86" s="38"/>
      <c r="AA86" s="38"/>
      <c r="AB86" s="38"/>
      <c r="AC86" s="38"/>
      <c r="AD86" s="38"/>
      <c r="AE86" s="38"/>
    </row>
    <row r="87" s="2" customFormat="1" ht="12" customHeight="1">
      <c r="A87" s="38"/>
      <c r="B87" s="39"/>
      <c r="C87" s="32" t="s">
        <v>21</v>
      </c>
      <c r="D87" s="40"/>
      <c r="E87" s="40"/>
      <c r="F87" s="27" t="str">
        <f>F16</f>
        <v>trať 073</v>
      </c>
      <c r="G87" s="40"/>
      <c r="H87" s="40"/>
      <c r="I87" s="150" t="s">
        <v>23</v>
      </c>
      <c r="J87" s="72" t="str">
        <f>IF(J16="","",J16)</f>
        <v>14. 2. 2020</v>
      </c>
      <c r="K87" s="40"/>
      <c r="L87" s="148"/>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7"/>
      <c r="J88" s="40"/>
      <c r="K88" s="40"/>
      <c r="L88" s="148"/>
      <c r="S88" s="38"/>
      <c r="T88" s="38"/>
      <c r="U88" s="38"/>
      <c r="V88" s="38"/>
      <c r="W88" s="38"/>
      <c r="X88" s="38"/>
      <c r="Y88" s="38"/>
      <c r="Z88" s="38"/>
      <c r="AA88" s="38"/>
      <c r="AB88" s="38"/>
      <c r="AC88" s="38"/>
      <c r="AD88" s="38"/>
      <c r="AE88" s="38"/>
    </row>
    <row r="89" s="2" customFormat="1" ht="15.15" customHeight="1">
      <c r="A89" s="38"/>
      <c r="B89" s="39"/>
      <c r="C89" s="32" t="s">
        <v>25</v>
      </c>
      <c r="D89" s="40"/>
      <c r="E89" s="40"/>
      <c r="F89" s="27" t="str">
        <f>E19</f>
        <v>Správa železnic, OŘ ÚNL</v>
      </c>
      <c r="G89" s="40"/>
      <c r="H89" s="40"/>
      <c r="I89" s="150" t="s">
        <v>33</v>
      </c>
      <c r="J89" s="36" t="str">
        <f>E25</f>
        <v xml:space="preserve"> </v>
      </c>
      <c r="K89" s="40"/>
      <c r="L89" s="148"/>
      <c r="S89" s="38"/>
      <c r="T89" s="38"/>
      <c r="U89" s="38"/>
      <c r="V89" s="38"/>
      <c r="W89" s="38"/>
      <c r="X89" s="38"/>
      <c r="Y89" s="38"/>
      <c r="Z89" s="38"/>
      <c r="AA89" s="38"/>
      <c r="AB89" s="38"/>
      <c r="AC89" s="38"/>
      <c r="AD89" s="38"/>
      <c r="AE89" s="38"/>
    </row>
    <row r="90" s="2" customFormat="1" ht="15.15" customHeight="1">
      <c r="A90" s="38"/>
      <c r="B90" s="39"/>
      <c r="C90" s="32" t="s">
        <v>31</v>
      </c>
      <c r="D90" s="40"/>
      <c r="E90" s="40"/>
      <c r="F90" s="27" t="str">
        <f>IF(E22="","",E22)</f>
        <v>Vyplň údaj</v>
      </c>
      <c r="G90" s="40"/>
      <c r="H90" s="40"/>
      <c r="I90" s="150" t="s">
        <v>36</v>
      </c>
      <c r="J90" s="36" t="str">
        <f>E28</f>
        <v>Věra Trnková</v>
      </c>
      <c r="K90" s="40"/>
      <c r="L90" s="148"/>
      <c r="S90" s="38"/>
      <c r="T90" s="38"/>
      <c r="U90" s="38"/>
      <c r="V90" s="38"/>
      <c r="W90" s="38"/>
      <c r="X90" s="38"/>
      <c r="Y90" s="38"/>
      <c r="Z90" s="38"/>
      <c r="AA90" s="38"/>
      <c r="AB90" s="38"/>
      <c r="AC90" s="38"/>
      <c r="AD90" s="38"/>
      <c r="AE90" s="38"/>
    </row>
    <row r="91" s="2" customFormat="1" ht="10.32" customHeight="1">
      <c r="A91" s="38"/>
      <c r="B91" s="39"/>
      <c r="C91" s="40"/>
      <c r="D91" s="40"/>
      <c r="E91" s="40"/>
      <c r="F91" s="40"/>
      <c r="G91" s="40"/>
      <c r="H91" s="40"/>
      <c r="I91" s="147"/>
      <c r="J91" s="40"/>
      <c r="K91" s="40"/>
      <c r="L91" s="148"/>
      <c r="S91" s="38"/>
      <c r="T91" s="38"/>
      <c r="U91" s="38"/>
      <c r="V91" s="38"/>
      <c r="W91" s="38"/>
      <c r="X91" s="38"/>
      <c r="Y91" s="38"/>
      <c r="Z91" s="38"/>
      <c r="AA91" s="38"/>
      <c r="AB91" s="38"/>
      <c r="AC91" s="38"/>
      <c r="AD91" s="38"/>
      <c r="AE91" s="38"/>
    </row>
    <row r="92" s="11" customFormat="1" ht="29.28" customHeight="1">
      <c r="A92" s="199"/>
      <c r="B92" s="200"/>
      <c r="C92" s="201" t="s">
        <v>190</v>
      </c>
      <c r="D92" s="202" t="s">
        <v>59</v>
      </c>
      <c r="E92" s="202" t="s">
        <v>55</v>
      </c>
      <c r="F92" s="202" t="s">
        <v>56</v>
      </c>
      <c r="G92" s="202" t="s">
        <v>191</v>
      </c>
      <c r="H92" s="202" t="s">
        <v>192</v>
      </c>
      <c r="I92" s="203" t="s">
        <v>193</v>
      </c>
      <c r="J92" s="202" t="s">
        <v>185</v>
      </c>
      <c r="K92" s="204" t="s">
        <v>194</v>
      </c>
      <c r="L92" s="205"/>
      <c r="M92" s="92" t="s">
        <v>19</v>
      </c>
      <c r="N92" s="93" t="s">
        <v>44</v>
      </c>
      <c r="O92" s="93" t="s">
        <v>195</v>
      </c>
      <c r="P92" s="93" t="s">
        <v>196</v>
      </c>
      <c r="Q92" s="93" t="s">
        <v>197</v>
      </c>
      <c r="R92" s="93" t="s">
        <v>198</v>
      </c>
      <c r="S92" s="93" t="s">
        <v>199</v>
      </c>
      <c r="T92" s="94" t="s">
        <v>200</v>
      </c>
      <c r="U92" s="199"/>
      <c r="V92" s="199"/>
      <c r="W92" s="199"/>
      <c r="X92" s="199"/>
      <c r="Y92" s="199"/>
      <c r="Z92" s="199"/>
      <c r="AA92" s="199"/>
      <c r="AB92" s="199"/>
      <c r="AC92" s="199"/>
      <c r="AD92" s="199"/>
      <c r="AE92" s="199"/>
    </row>
    <row r="93" s="2" customFormat="1" ht="22.8" customHeight="1">
      <c r="A93" s="38"/>
      <c r="B93" s="39"/>
      <c r="C93" s="99" t="s">
        <v>201</v>
      </c>
      <c r="D93" s="40"/>
      <c r="E93" s="40"/>
      <c r="F93" s="40"/>
      <c r="G93" s="40"/>
      <c r="H93" s="40"/>
      <c r="I93" s="147"/>
      <c r="J93" s="206">
        <f>BK93</f>
        <v>0</v>
      </c>
      <c r="K93" s="40"/>
      <c r="L93" s="44"/>
      <c r="M93" s="95"/>
      <c r="N93" s="207"/>
      <c r="O93" s="96"/>
      <c r="P93" s="208">
        <f>P94</f>
        <v>0</v>
      </c>
      <c r="Q93" s="96"/>
      <c r="R93" s="208">
        <f>R94</f>
        <v>1.1811792000000001</v>
      </c>
      <c r="S93" s="96"/>
      <c r="T93" s="209">
        <f>T94</f>
        <v>0</v>
      </c>
      <c r="U93" s="38"/>
      <c r="V93" s="38"/>
      <c r="W93" s="38"/>
      <c r="X93" s="38"/>
      <c r="Y93" s="38"/>
      <c r="Z93" s="38"/>
      <c r="AA93" s="38"/>
      <c r="AB93" s="38"/>
      <c r="AC93" s="38"/>
      <c r="AD93" s="38"/>
      <c r="AE93" s="38"/>
      <c r="AT93" s="17" t="s">
        <v>73</v>
      </c>
      <c r="AU93" s="17" t="s">
        <v>186</v>
      </c>
      <c r="BK93" s="210">
        <f>BK94</f>
        <v>0</v>
      </c>
    </row>
    <row r="94" s="12" customFormat="1" ht="25.92" customHeight="1">
      <c r="A94" s="12"/>
      <c r="B94" s="211"/>
      <c r="C94" s="212"/>
      <c r="D94" s="213" t="s">
        <v>73</v>
      </c>
      <c r="E94" s="214" t="s">
        <v>270</v>
      </c>
      <c r="F94" s="214" t="s">
        <v>2365</v>
      </c>
      <c r="G94" s="212"/>
      <c r="H94" s="212"/>
      <c r="I94" s="215"/>
      <c r="J94" s="216">
        <f>BK94</f>
        <v>0</v>
      </c>
      <c r="K94" s="212"/>
      <c r="L94" s="217"/>
      <c r="M94" s="218"/>
      <c r="N94" s="219"/>
      <c r="O94" s="219"/>
      <c r="P94" s="220">
        <f>P95</f>
        <v>0</v>
      </c>
      <c r="Q94" s="219"/>
      <c r="R94" s="220">
        <f>R95</f>
        <v>1.1811792000000001</v>
      </c>
      <c r="S94" s="219"/>
      <c r="T94" s="221">
        <f>T95</f>
        <v>0</v>
      </c>
      <c r="U94" s="12"/>
      <c r="V94" s="12"/>
      <c r="W94" s="12"/>
      <c r="X94" s="12"/>
      <c r="Y94" s="12"/>
      <c r="Z94" s="12"/>
      <c r="AA94" s="12"/>
      <c r="AB94" s="12"/>
      <c r="AC94" s="12"/>
      <c r="AD94" s="12"/>
      <c r="AE94" s="12"/>
      <c r="AR94" s="222" t="s">
        <v>94</v>
      </c>
      <c r="AT94" s="223" t="s">
        <v>73</v>
      </c>
      <c r="AU94" s="223" t="s">
        <v>74</v>
      </c>
      <c r="AY94" s="222" t="s">
        <v>204</v>
      </c>
      <c r="BK94" s="224">
        <f>BK95</f>
        <v>0</v>
      </c>
    </row>
    <row r="95" s="12" customFormat="1" ht="22.8" customHeight="1">
      <c r="A95" s="12"/>
      <c r="B95" s="211"/>
      <c r="C95" s="212"/>
      <c r="D95" s="213" t="s">
        <v>73</v>
      </c>
      <c r="E95" s="225" t="s">
        <v>2366</v>
      </c>
      <c r="F95" s="225" t="s">
        <v>2367</v>
      </c>
      <c r="G95" s="212"/>
      <c r="H95" s="212"/>
      <c r="I95" s="215"/>
      <c r="J95" s="226">
        <f>BK95</f>
        <v>0</v>
      </c>
      <c r="K95" s="212"/>
      <c r="L95" s="217"/>
      <c r="M95" s="218"/>
      <c r="N95" s="219"/>
      <c r="O95" s="219"/>
      <c r="P95" s="220">
        <f>SUM(P96:P121)</f>
        <v>0</v>
      </c>
      <c r="Q95" s="219"/>
      <c r="R95" s="220">
        <f>SUM(R96:R121)</f>
        <v>1.1811792000000001</v>
      </c>
      <c r="S95" s="219"/>
      <c r="T95" s="221">
        <f>SUM(T96:T121)</f>
        <v>0</v>
      </c>
      <c r="U95" s="12"/>
      <c r="V95" s="12"/>
      <c r="W95" s="12"/>
      <c r="X95" s="12"/>
      <c r="Y95" s="12"/>
      <c r="Z95" s="12"/>
      <c r="AA95" s="12"/>
      <c r="AB95" s="12"/>
      <c r="AC95" s="12"/>
      <c r="AD95" s="12"/>
      <c r="AE95" s="12"/>
      <c r="AR95" s="222" t="s">
        <v>94</v>
      </c>
      <c r="AT95" s="223" t="s">
        <v>73</v>
      </c>
      <c r="AU95" s="223" t="s">
        <v>81</v>
      </c>
      <c r="AY95" s="222" t="s">
        <v>204</v>
      </c>
      <c r="BK95" s="224">
        <f>SUM(BK96:BK121)</f>
        <v>0</v>
      </c>
    </row>
    <row r="96" s="2" customFormat="1" ht="66.75" customHeight="1">
      <c r="A96" s="38"/>
      <c r="B96" s="39"/>
      <c r="C96" s="227" t="s">
        <v>81</v>
      </c>
      <c r="D96" s="227" t="s">
        <v>207</v>
      </c>
      <c r="E96" s="228" t="s">
        <v>2368</v>
      </c>
      <c r="F96" s="229" t="s">
        <v>2369</v>
      </c>
      <c r="G96" s="230" t="s">
        <v>245</v>
      </c>
      <c r="H96" s="231">
        <v>3</v>
      </c>
      <c r="I96" s="232"/>
      <c r="J96" s="233">
        <f>ROUND(I96*H96,2)</f>
        <v>0</v>
      </c>
      <c r="K96" s="229" t="s">
        <v>1006</v>
      </c>
      <c r="L96" s="44"/>
      <c r="M96" s="234" t="s">
        <v>19</v>
      </c>
      <c r="N96" s="235" t="s">
        <v>45</v>
      </c>
      <c r="O96" s="84"/>
      <c r="P96" s="236">
        <f>O96*H96</f>
        <v>0</v>
      </c>
      <c r="Q96" s="236">
        <v>0</v>
      </c>
      <c r="R96" s="236">
        <f>Q96*H96</f>
        <v>0</v>
      </c>
      <c r="S96" s="236">
        <v>0</v>
      </c>
      <c r="T96" s="237">
        <f>S96*H96</f>
        <v>0</v>
      </c>
      <c r="U96" s="38"/>
      <c r="V96" s="38"/>
      <c r="W96" s="38"/>
      <c r="X96" s="38"/>
      <c r="Y96" s="38"/>
      <c r="Z96" s="38"/>
      <c r="AA96" s="38"/>
      <c r="AB96" s="38"/>
      <c r="AC96" s="38"/>
      <c r="AD96" s="38"/>
      <c r="AE96" s="38"/>
      <c r="AR96" s="238" t="s">
        <v>1437</v>
      </c>
      <c r="AT96" s="238" t="s">
        <v>207</v>
      </c>
      <c r="AU96" s="238" t="s">
        <v>83</v>
      </c>
      <c r="AY96" s="17" t="s">
        <v>204</v>
      </c>
      <c r="BE96" s="239">
        <f>IF(N96="základní",J96,0)</f>
        <v>0</v>
      </c>
      <c r="BF96" s="239">
        <f>IF(N96="snížená",J96,0)</f>
        <v>0</v>
      </c>
      <c r="BG96" s="239">
        <f>IF(N96="zákl. přenesená",J96,0)</f>
        <v>0</v>
      </c>
      <c r="BH96" s="239">
        <f>IF(N96="sníž. přenesená",J96,0)</f>
        <v>0</v>
      </c>
      <c r="BI96" s="239">
        <f>IF(N96="nulová",J96,0)</f>
        <v>0</v>
      </c>
      <c r="BJ96" s="17" t="s">
        <v>81</v>
      </c>
      <c r="BK96" s="239">
        <f>ROUND(I96*H96,2)</f>
        <v>0</v>
      </c>
      <c r="BL96" s="17" t="s">
        <v>1437</v>
      </c>
      <c r="BM96" s="238" t="s">
        <v>2370</v>
      </c>
    </row>
    <row r="97" s="2" customFormat="1">
      <c r="A97" s="38"/>
      <c r="B97" s="39"/>
      <c r="C97" s="40"/>
      <c r="D97" s="240" t="s">
        <v>213</v>
      </c>
      <c r="E97" s="40"/>
      <c r="F97" s="241" t="s">
        <v>2371</v>
      </c>
      <c r="G97" s="40"/>
      <c r="H97" s="40"/>
      <c r="I97" s="147"/>
      <c r="J97" s="40"/>
      <c r="K97" s="40"/>
      <c r="L97" s="44"/>
      <c r="M97" s="242"/>
      <c r="N97" s="243"/>
      <c r="O97" s="84"/>
      <c r="P97" s="84"/>
      <c r="Q97" s="84"/>
      <c r="R97" s="84"/>
      <c r="S97" s="84"/>
      <c r="T97" s="85"/>
      <c r="U97" s="38"/>
      <c r="V97" s="38"/>
      <c r="W97" s="38"/>
      <c r="X97" s="38"/>
      <c r="Y97" s="38"/>
      <c r="Z97" s="38"/>
      <c r="AA97" s="38"/>
      <c r="AB97" s="38"/>
      <c r="AC97" s="38"/>
      <c r="AD97" s="38"/>
      <c r="AE97" s="38"/>
      <c r="AT97" s="17" t="s">
        <v>213</v>
      </c>
      <c r="AU97" s="17" t="s">
        <v>83</v>
      </c>
    </row>
    <row r="98" s="2" customFormat="1" ht="33" customHeight="1">
      <c r="A98" s="38"/>
      <c r="B98" s="39"/>
      <c r="C98" s="227" t="s">
        <v>83</v>
      </c>
      <c r="D98" s="227" t="s">
        <v>207</v>
      </c>
      <c r="E98" s="228" t="s">
        <v>2372</v>
      </c>
      <c r="F98" s="229" t="s">
        <v>2373</v>
      </c>
      <c r="G98" s="230" t="s">
        <v>261</v>
      </c>
      <c r="H98" s="231">
        <v>0.47999999999999998</v>
      </c>
      <c r="I98" s="232"/>
      <c r="J98" s="233">
        <f>ROUND(I98*H98,2)</f>
        <v>0</v>
      </c>
      <c r="K98" s="229" t="s">
        <v>1006</v>
      </c>
      <c r="L98" s="44"/>
      <c r="M98" s="234" t="s">
        <v>19</v>
      </c>
      <c r="N98" s="235" t="s">
        <v>45</v>
      </c>
      <c r="O98" s="84"/>
      <c r="P98" s="236">
        <f>O98*H98</f>
        <v>0</v>
      </c>
      <c r="Q98" s="236">
        <v>2.45329</v>
      </c>
      <c r="R98" s="236">
        <f>Q98*H98</f>
        <v>1.1775792000000001</v>
      </c>
      <c r="S98" s="236">
        <v>0</v>
      </c>
      <c r="T98" s="237">
        <f>S98*H98</f>
        <v>0</v>
      </c>
      <c r="U98" s="38"/>
      <c r="V98" s="38"/>
      <c r="W98" s="38"/>
      <c r="X98" s="38"/>
      <c r="Y98" s="38"/>
      <c r="Z98" s="38"/>
      <c r="AA98" s="38"/>
      <c r="AB98" s="38"/>
      <c r="AC98" s="38"/>
      <c r="AD98" s="38"/>
      <c r="AE98" s="38"/>
      <c r="AR98" s="238" t="s">
        <v>1437</v>
      </c>
      <c r="AT98" s="238" t="s">
        <v>207</v>
      </c>
      <c r="AU98" s="238" t="s">
        <v>83</v>
      </c>
      <c r="AY98" s="17" t="s">
        <v>204</v>
      </c>
      <c r="BE98" s="239">
        <f>IF(N98="základní",J98,0)</f>
        <v>0</v>
      </c>
      <c r="BF98" s="239">
        <f>IF(N98="snížená",J98,0)</f>
        <v>0</v>
      </c>
      <c r="BG98" s="239">
        <f>IF(N98="zákl. přenesená",J98,0)</f>
        <v>0</v>
      </c>
      <c r="BH98" s="239">
        <f>IF(N98="sníž. přenesená",J98,0)</f>
        <v>0</v>
      </c>
      <c r="BI98" s="239">
        <f>IF(N98="nulová",J98,0)</f>
        <v>0</v>
      </c>
      <c r="BJ98" s="17" t="s">
        <v>81</v>
      </c>
      <c r="BK98" s="239">
        <f>ROUND(I98*H98,2)</f>
        <v>0</v>
      </c>
      <c r="BL98" s="17" t="s">
        <v>1437</v>
      </c>
      <c r="BM98" s="238" t="s">
        <v>2374</v>
      </c>
    </row>
    <row r="99" s="2" customFormat="1">
      <c r="A99" s="38"/>
      <c r="B99" s="39"/>
      <c r="C99" s="40"/>
      <c r="D99" s="240" t="s">
        <v>213</v>
      </c>
      <c r="E99" s="40"/>
      <c r="F99" s="241" t="s">
        <v>2375</v>
      </c>
      <c r="G99" s="40"/>
      <c r="H99" s="40"/>
      <c r="I99" s="147"/>
      <c r="J99" s="40"/>
      <c r="K99" s="40"/>
      <c r="L99" s="44"/>
      <c r="M99" s="242"/>
      <c r="N99" s="243"/>
      <c r="O99" s="84"/>
      <c r="P99" s="84"/>
      <c r="Q99" s="84"/>
      <c r="R99" s="84"/>
      <c r="S99" s="84"/>
      <c r="T99" s="85"/>
      <c r="U99" s="38"/>
      <c r="V99" s="38"/>
      <c r="W99" s="38"/>
      <c r="X99" s="38"/>
      <c r="Y99" s="38"/>
      <c r="Z99" s="38"/>
      <c r="AA99" s="38"/>
      <c r="AB99" s="38"/>
      <c r="AC99" s="38"/>
      <c r="AD99" s="38"/>
      <c r="AE99" s="38"/>
      <c r="AT99" s="17" t="s">
        <v>213</v>
      </c>
      <c r="AU99" s="17" t="s">
        <v>83</v>
      </c>
    </row>
    <row r="100" s="14" customFormat="1">
      <c r="A100" s="14"/>
      <c r="B100" s="255"/>
      <c r="C100" s="256"/>
      <c r="D100" s="240" t="s">
        <v>217</v>
      </c>
      <c r="E100" s="257" t="s">
        <v>19</v>
      </c>
      <c r="F100" s="258" t="s">
        <v>2376</v>
      </c>
      <c r="G100" s="256"/>
      <c r="H100" s="259">
        <v>0.47999999999999998</v>
      </c>
      <c r="I100" s="260"/>
      <c r="J100" s="256"/>
      <c r="K100" s="256"/>
      <c r="L100" s="261"/>
      <c r="M100" s="262"/>
      <c r="N100" s="263"/>
      <c r="O100" s="263"/>
      <c r="P100" s="263"/>
      <c r="Q100" s="263"/>
      <c r="R100" s="263"/>
      <c r="S100" s="263"/>
      <c r="T100" s="264"/>
      <c r="U100" s="14"/>
      <c r="V100" s="14"/>
      <c r="W100" s="14"/>
      <c r="X100" s="14"/>
      <c r="Y100" s="14"/>
      <c r="Z100" s="14"/>
      <c r="AA100" s="14"/>
      <c r="AB100" s="14"/>
      <c r="AC100" s="14"/>
      <c r="AD100" s="14"/>
      <c r="AE100" s="14"/>
      <c r="AT100" s="265" t="s">
        <v>217</v>
      </c>
      <c r="AU100" s="265" t="s">
        <v>83</v>
      </c>
      <c r="AV100" s="14" t="s">
        <v>83</v>
      </c>
      <c r="AW100" s="14" t="s">
        <v>35</v>
      </c>
      <c r="AX100" s="14" t="s">
        <v>81</v>
      </c>
      <c r="AY100" s="265" t="s">
        <v>204</v>
      </c>
    </row>
    <row r="101" s="2" customFormat="1" ht="21.75" customHeight="1">
      <c r="A101" s="38"/>
      <c r="B101" s="39"/>
      <c r="C101" s="227" t="s">
        <v>94</v>
      </c>
      <c r="D101" s="227" t="s">
        <v>207</v>
      </c>
      <c r="E101" s="228" t="s">
        <v>2377</v>
      </c>
      <c r="F101" s="229" t="s">
        <v>2378</v>
      </c>
      <c r="G101" s="230" t="s">
        <v>261</v>
      </c>
      <c r="H101" s="231">
        <v>0.14999999999999999</v>
      </c>
      <c r="I101" s="232"/>
      <c r="J101" s="233">
        <f>ROUND(I101*H101,2)</f>
        <v>0</v>
      </c>
      <c r="K101" s="229" t="s">
        <v>1006</v>
      </c>
      <c r="L101" s="44"/>
      <c r="M101" s="234" t="s">
        <v>19</v>
      </c>
      <c r="N101" s="235" t="s">
        <v>45</v>
      </c>
      <c r="O101" s="84"/>
      <c r="P101" s="236">
        <f>O101*H101</f>
        <v>0</v>
      </c>
      <c r="Q101" s="236">
        <v>0</v>
      </c>
      <c r="R101" s="236">
        <f>Q101*H101</f>
        <v>0</v>
      </c>
      <c r="S101" s="236">
        <v>0</v>
      </c>
      <c r="T101" s="237">
        <f>S101*H101</f>
        <v>0</v>
      </c>
      <c r="U101" s="38"/>
      <c r="V101" s="38"/>
      <c r="W101" s="38"/>
      <c r="X101" s="38"/>
      <c r="Y101" s="38"/>
      <c r="Z101" s="38"/>
      <c r="AA101" s="38"/>
      <c r="AB101" s="38"/>
      <c r="AC101" s="38"/>
      <c r="AD101" s="38"/>
      <c r="AE101" s="38"/>
      <c r="AR101" s="238" t="s">
        <v>1437</v>
      </c>
      <c r="AT101" s="238" t="s">
        <v>207</v>
      </c>
      <c r="AU101" s="238" t="s">
        <v>83</v>
      </c>
      <c r="AY101" s="17" t="s">
        <v>204</v>
      </c>
      <c r="BE101" s="239">
        <f>IF(N101="základní",J101,0)</f>
        <v>0</v>
      </c>
      <c r="BF101" s="239">
        <f>IF(N101="snížená",J101,0)</f>
        <v>0</v>
      </c>
      <c r="BG101" s="239">
        <f>IF(N101="zákl. přenesená",J101,0)</f>
        <v>0</v>
      </c>
      <c r="BH101" s="239">
        <f>IF(N101="sníž. přenesená",J101,0)</f>
        <v>0</v>
      </c>
      <c r="BI101" s="239">
        <f>IF(N101="nulová",J101,0)</f>
        <v>0</v>
      </c>
      <c r="BJ101" s="17" t="s">
        <v>81</v>
      </c>
      <c r="BK101" s="239">
        <f>ROUND(I101*H101,2)</f>
        <v>0</v>
      </c>
      <c r="BL101" s="17" t="s">
        <v>1437</v>
      </c>
      <c r="BM101" s="238" t="s">
        <v>2379</v>
      </c>
    </row>
    <row r="102" s="2" customFormat="1">
      <c r="A102" s="38"/>
      <c r="B102" s="39"/>
      <c r="C102" s="40"/>
      <c r="D102" s="240" t="s">
        <v>213</v>
      </c>
      <c r="E102" s="40"/>
      <c r="F102" s="241" t="s">
        <v>2380</v>
      </c>
      <c r="G102" s="40"/>
      <c r="H102" s="40"/>
      <c r="I102" s="147"/>
      <c r="J102" s="40"/>
      <c r="K102" s="40"/>
      <c r="L102" s="44"/>
      <c r="M102" s="242"/>
      <c r="N102" s="243"/>
      <c r="O102" s="84"/>
      <c r="P102" s="84"/>
      <c r="Q102" s="84"/>
      <c r="R102" s="84"/>
      <c r="S102" s="84"/>
      <c r="T102" s="85"/>
      <c r="U102" s="38"/>
      <c r="V102" s="38"/>
      <c r="W102" s="38"/>
      <c r="X102" s="38"/>
      <c r="Y102" s="38"/>
      <c r="Z102" s="38"/>
      <c r="AA102" s="38"/>
      <c r="AB102" s="38"/>
      <c r="AC102" s="38"/>
      <c r="AD102" s="38"/>
      <c r="AE102" s="38"/>
      <c r="AT102" s="17" t="s">
        <v>213</v>
      </c>
      <c r="AU102" s="17" t="s">
        <v>83</v>
      </c>
    </row>
    <row r="103" s="2" customFormat="1">
      <c r="A103" s="38"/>
      <c r="B103" s="39"/>
      <c r="C103" s="40"/>
      <c r="D103" s="240" t="s">
        <v>240</v>
      </c>
      <c r="E103" s="40"/>
      <c r="F103" s="244" t="s">
        <v>2381</v>
      </c>
      <c r="G103" s="40"/>
      <c r="H103" s="40"/>
      <c r="I103" s="147"/>
      <c r="J103" s="40"/>
      <c r="K103" s="40"/>
      <c r="L103" s="44"/>
      <c r="M103" s="242"/>
      <c r="N103" s="243"/>
      <c r="O103" s="84"/>
      <c r="P103" s="84"/>
      <c r="Q103" s="84"/>
      <c r="R103" s="84"/>
      <c r="S103" s="84"/>
      <c r="T103" s="85"/>
      <c r="U103" s="38"/>
      <c r="V103" s="38"/>
      <c r="W103" s="38"/>
      <c r="X103" s="38"/>
      <c r="Y103" s="38"/>
      <c r="Z103" s="38"/>
      <c r="AA103" s="38"/>
      <c r="AB103" s="38"/>
      <c r="AC103" s="38"/>
      <c r="AD103" s="38"/>
      <c r="AE103" s="38"/>
      <c r="AT103" s="17" t="s">
        <v>240</v>
      </c>
      <c r="AU103" s="17" t="s">
        <v>83</v>
      </c>
    </row>
    <row r="104" s="14" customFormat="1">
      <c r="A104" s="14"/>
      <c r="B104" s="255"/>
      <c r="C104" s="256"/>
      <c r="D104" s="240" t="s">
        <v>217</v>
      </c>
      <c r="E104" s="257" t="s">
        <v>19</v>
      </c>
      <c r="F104" s="258" t="s">
        <v>2382</v>
      </c>
      <c r="G104" s="256"/>
      <c r="H104" s="259">
        <v>0.14999999999999999</v>
      </c>
      <c r="I104" s="260"/>
      <c r="J104" s="256"/>
      <c r="K104" s="256"/>
      <c r="L104" s="261"/>
      <c r="M104" s="262"/>
      <c r="N104" s="263"/>
      <c r="O104" s="263"/>
      <c r="P104" s="263"/>
      <c r="Q104" s="263"/>
      <c r="R104" s="263"/>
      <c r="S104" s="263"/>
      <c r="T104" s="264"/>
      <c r="U104" s="14"/>
      <c r="V104" s="14"/>
      <c r="W104" s="14"/>
      <c r="X104" s="14"/>
      <c r="Y104" s="14"/>
      <c r="Z104" s="14"/>
      <c r="AA104" s="14"/>
      <c r="AB104" s="14"/>
      <c r="AC104" s="14"/>
      <c r="AD104" s="14"/>
      <c r="AE104" s="14"/>
      <c r="AT104" s="265" t="s">
        <v>217</v>
      </c>
      <c r="AU104" s="265" t="s">
        <v>83</v>
      </c>
      <c r="AV104" s="14" t="s">
        <v>83</v>
      </c>
      <c r="AW104" s="14" t="s">
        <v>35</v>
      </c>
      <c r="AX104" s="14" t="s">
        <v>81</v>
      </c>
      <c r="AY104" s="265" t="s">
        <v>204</v>
      </c>
    </row>
    <row r="105" s="2" customFormat="1" ht="55.5" customHeight="1">
      <c r="A105" s="38"/>
      <c r="B105" s="39"/>
      <c r="C105" s="227" t="s">
        <v>104</v>
      </c>
      <c r="D105" s="227" t="s">
        <v>207</v>
      </c>
      <c r="E105" s="228" t="s">
        <v>2383</v>
      </c>
      <c r="F105" s="229" t="s">
        <v>2384</v>
      </c>
      <c r="G105" s="230" t="s">
        <v>286</v>
      </c>
      <c r="H105" s="231">
        <v>40</v>
      </c>
      <c r="I105" s="232"/>
      <c r="J105" s="233">
        <f>ROUND(I105*H105,2)</f>
        <v>0</v>
      </c>
      <c r="K105" s="229" t="s">
        <v>1006</v>
      </c>
      <c r="L105" s="44"/>
      <c r="M105" s="234" t="s">
        <v>19</v>
      </c>
      <c r="N105" s="235" t="s">
        <v>45</v>
      </c>
      <c r="O105" s="84"/>
      <c r="P105" s="236">
        <f>O105*H105</f>
        <v>0</v>
      </c>
      <c r="Q105" s="236">
        <v>0</v>
      </c>
      <c r="R105" s="236">
        <f>Q105*H105</f>
        <v>0</v>
      </c>
      <c r="S105" s="236">
        <v>0</v>
      </c>
      <c r="T105" s="237">
        <f>S105*H105</f>
        <v>0</v>
      </c>
      <c r="U105" s="38"/>
      <c r="V105" s="38"/>
      <c r="W105" s="38"/>
      <c r="X105" s="38"/>
      <c r="Y105" s="38"/>
      <c r="Z105" s="38"/>
      <c r="AA105" s="38"/>
      <c r="AB105" s="38"/>
      <c r="AC105" s="38"/>
      <c r="AD105" s="38"/>
      <c r="AE105" s="38"/>
      <c r="AR105" s="238" t="s">
        <v>1437</v>
      </c>
      <c r="AT105" s="238" t="s">
        <v>207</v>
      </c>
      <c r="AU105" s="238" t="s">
        <v>83</v>
      </c>
      <c r="AY105" s="17" t="s">
        <v>204</v>
      </c>
      <c r="BE105" s="239">
        <f>IF(N105="základní",J105,0)</f>
        <v>0</v>
      </c>
      <c r="BF105" s="239">
        <f>IF(N105="snížená",J105,0)</f>
        <v>0</v>
      </c>
      <c r="BG105" s="239">
        <f>IF(N105="zákl. přenesená",J105,0)</f>
        <v>0</v>
      </c>
      <c r="BH105" s="239">
        <f>IF(N105="sníž. přenesená",J105,0)</f>
        <v>0</v>
      </c>
      <c r="BI105" s="239">
        <f>IF(N105="nulová",J105,0)</f>
        <v>0</v>
      </c>
      <c r="BJ105" s="17" t="s">
        <v>81</v>
      </c>
      <c r="BK105" s="239">
        <f>ROUND(I105*H105,2)</f>
        <v>0</v>
      </c>
      <c r="BL105" s="17" t="s">
        <v>1437</v>
      </c>
      <c r="BM105" s="238" t="s">
        <v>2385</v>
      </c>
    </row>
    <row r="106" s="2" customFormat="1">
      <c r="A106" s="38"/>
      <c r="B106" s="39"/>
      <c r="C106" s="40"/>
      <c r="D106" s="240" t="s">
        <v>213</v>
      </c>
      <c r="E106" s="40"/>
      <c r="F106" s="241" t="s">
        <v>2384</v>
      </c>
      <c r="G106" s="40"/>
      <c r="H106" s="40"/>
      <c r="I106" s="147"/>
      <c r="J106" s="40"/>
      <c r="K106" s="40"/>
      <c r="L106" s="44"/>
      <c r="M106" s="242"/>
      <c r="N106" s="243"/>
      <c r="O106" s="84"/>
      <c r="P106" s="84"/>
      <c r="Q106" s="84"/>
      <c r="R106" s="84"/>
      <c r="S106" s="84"/>
      <c r="T106" s="85"/>
      <c r="U106" s="38"/>
      <c r="V106" s="38"/>
      <c r="W106" s="38"/>
      <c r="X106" s="38"/>
      <c r="Y106" s="38"/>
      <c r="Z106" s="38"/>
      <c r="AA106" s="38"/>
      <c r="AB106" s="38"/>
      <c r="AC106" s="38"/>
      <c r="AD106" s="38"/>
      <c r="AE106" s="38"/>
      <c r="AT106" s="17" t="s">
        <v>213</v>
      </c>
      <c r="AU106" s="17" t="s">
        <v>83</v>
      </c>
    </row>
    <row r="107" s="2" customFormat="1" ht="33" customHeight="1">
      <c r="A107" s="38"/>
      <c r="B107" s="39"/>
      <c r="C107" s="227" t="s">
        <v>205</v>
      </c>
      <c r="D107" s="227" t="s">
        <v>207</v>
      </c>
      <c r="E107" s="228" t="s">
        <v>2386</v>
      </c>
      <c r="F107" s="229" t="s">
        <v>2387</v>
      </c>
      <c r="G107" s="230" t="s">
        <v>245</v>
      </c>
      <c r="H107" s="231">
        <v>1</v>
      </c>
      <c r="I107" s="232"/>
      <c r="J107" s="233">
        <f>ROUND(I107*H107,2)</f>
        <v>0</v>
      </c>
      <c r="K107" s="229" t="s">
        <v>1006</v>
      </c>
      <c r="L107" s="44"/>
      <c r="M107" s="234" t="s">
        <v>19</v>
      </c>
      <c r="N107" s="235" t="s">
        <v>45</v>
      </c>
      <c r="O107" s="84"/>
      <c r="P107" s="236">
        <f>O107*H107</f>
        <v>0</v>
      </c>
      <c r="Q107" s="236">
        <v>0</v>
      </c>
      <c r="R107" s="236">
        <f>Q107*H107</f>
        <v>0</v>
      </c>
      <c r="S107" s="236">
        <v>0</v>
      </c>
      <c r="T107" s="237">
        <f>S107*H107</f>
        <v>0</v>
      </c>
      <c r="U107" s="38"/>
      <c r="V107" s="38"/>
      <c r="W107" s="38"/>
      <c r="X107" s="38"/>
      <c r="Y107" s="38"/>
      <c r="Z107" s="38"/>
      <c r="AA107" s="38"/>
      <c r="AB107" s="38"/>
      <c r="AC107" s="38"/>
      <c r="AD107" s="38"/>
      <c r="AE107" s="38"/>
      <c r="AR107" s="238" t="s">
        <v>1437</v>
      </c>
      <c r="AT107" s="238" t="s">
        <v>207</v>
      </c>
      <c r="AU107" s="238" t="s">
        <v>83</v>
      </c>
      <c r="AY107" s="17" t="s">
        <v>204</v>
      </c>
      <c r="BE107" s="239">
        <f>IF(N107="základní",J107,0)</f>
        <v>0</v>
      </c>
      <c r="BF107" s="239">
        <f>IF(N107="snížená",J107,0)</f>
        <v>0</v>
      </c>
      <c r="BG107" s="239">
        <f>IF(N107="zákl. přenesená",J107,0)</f>
        <v>0</v>
      </c>
      <c r="BH107" s="239">
        <f>IF(N107="sníž. přenesená",J107,0)</f>
        <v>0</v>
      </c>
      <c r="BI107" s="239">
        <f>IF(N107="nulová",J107,0)</f>
        <v>0</v>
      </c>
      <c r="BJ107" s="17" t="s">
        <v>81</v>
      </c>
      <c r="BK107" s="239">
        <f>ROUND(I107*H107,2)</f>
        <v>0</v>
      </c>
      <c r="BL107" s="17" t="s">
        <v>1437</v>
      </c>
      <c r="BM107" s="238" t="s">
        <v>2388</v>
      </c>
    </row>
    <row r="108" s="2" customFormat="1">
      <c r="A108" s="38"/>
      <c r="B108" s="39"/>
      <c r="C108" s="40"/>
      <c r="D108" s="240" t="s">
        <v>213</v>
      </c>
      <c r="E108" s="40"/>
      <c r="F108" s="241" t="s">
        <v>2389</v>
      </c>
      <c r="G108" s="40"/>
      <c r="H108" s="40"/>
      <c r="I108" s="147"/>
      <c r="J108" s="40"/>
      <c r="K108" s="40"/>
      <c r="L108" s="44"/>
      <c r="M108" s="242"/>
      <c r="N108" s="243"/>
      <c r="O108" s="84"/>
      <c r="P108" s="84"/>
      <c r="Q108" s="84"/>
      <c r="R108" s="84"/>
      <c r="S108" s="84"/>
      <c r="T108" s="85"/>
      <c r="U108" s="38"/>
      <c r="V108" s="38"/>
      <c r="W108" s="38"/>
      <c r="X108" s="38"/>
      <c r="Y108" s="38"/>
      <c r="Z108" s="38"/>
      <c r="AA108" s="38"/>
      <c r="AB108" s="38"/>
      <c r="AC108" s="38"/>
      <c r="AD108" s="38"/>
      <c r="AE108" s="38"/>
      <c r="AT108" s="17" t="s">
        <v>213</v>
      </c>
      <c r="AU108" s="17" t="s">
        <v>83</v>
      </c>
    </row>
    <row r="109" s="2" customFormat="1" ht="33" customHeight="1">
      <c r="A109" s="38"/>
      <c r="B109" s="39"/>
      <c r="C109" s="227" t="s">
        <v>242</v>
      </c>
      <c r="D109" s="227" t="s">
        <v>207</v>
      </c>
      <c r="E109" s="228" t="s">
        <v>2390</v>
      </c>
      <c r="F109" s="229" t="s">
        <v>2391</v>
      </c>
      <c r="G109" s="230" t="s">
        <v>286</v>
      </c>
      <c r="H109" s="231">
        <v>40</v>
      </c>
      <c r="I109" s="232"/>
      <c r="J109" s="233">
        <f>ROUND(I109*H109,2)</f>
        <v>0</v>
      </c>
      <c r="K109" s="229" t="s">
        <v>1006</v>
      </c>
      <c r="L109" s="44"/>
      <c r="M109" s="234" t="s">
        <v>19</v>
      </c>
      <c r="N109" s="235" t="s">
        <v>45</v>
      </c>
      <c r="O109" s="84"/>
      <c r="P109" s="236">
        <f>O109*H109</f>
        <v>0</v>
      </c>
      <c r="Q109" s="236">
        <v>9.0000000000000006E-05</v>
      </c>
      <c r="R109" s="236">
        <f>Q109*H109</f>
        <v>0.0036000000000000003</v>
      </c>
      <c r="S109" s="236">
        <v>0</v>
      </c>
      <c r="T109" s="237">
        <f>S109*H109</f>
        <v>0</v>
      </c>
      <c r="U109" s="38"/>
      <c r="V109" s="38"/>
      <c r="W109" s="38"/>
      <c r="X109" s="38"/>
      <c r="Y109" s="38"/>
      <c r="Z109" s="38"/>
      <c r="AA109" s="38"/>
      <c r="AB109" s="38"/>
      <c r="AC109" s="38"/>
      <c r="AD109" s="38"/>
      <c r="AE109" s="38"/>
      <c r="AR109" s="238" t="s">
        <v>1437</v>
      </c>
      <c r="AT109" s="238" t="s">
        <v>207</v>
      </c>
      <c r="AU109" s="238" t="s">
        <v>83</v>
      </c>
      <c r="AY109" s="17" t="s">
        <v>204</v>
      </c>
      <c r="BE109" s="239">
        <f>IF(N109="základní",J109,0)</f>
        <v>0</v>
      </c>
      <c r="BF109" s="239">
        <f>IF(N109="snížená",J109,0)</f>
        <v>0</v>
      </c>
      <c r="BG109" s="239">
        <f>IF(N109="zákl. přenesená",J109,0)</f>
        <v>0</v>
      </c>
      <c r="BH109" s="239">
        <f>IF(N109="sníž. přenesená",J109,0)</f>
        <v>0</v>
      </c>
      <c r="BI109" s="239">
        <f>IF(N109="nulová",J109,0)</f>
        <v>0</v>
      </c>
      <c r="BJ109" s="17" t="s">
        <v>81</v>
      </c>
      <c r="BK109" s="239">
        <f>ROUND(I109*H109,2)</f>
        <v>0</v>
      </c>
      <c r="BL109" s="17" t="s">
        <v>1437</v>
      </c>
      <c r="BM109" s="238" t="s">
        <v>2392</v>
      </c>
    </row>
    <row r="110" s="2" customFormat="1">
      <c r="A110" s="38"/>
      <c r="B110" s="39"/>
      <c r="C110" s="40"/>
      <c r="D110" s="240" t="s">
        <v>213</v>
      </c>
      <c r="E110" s="40"/>
      <c r="F110" s="241" t="s">
        <v>2393</v>
      </c>
      <c r="G110" s="40"/>
      <c r="H110" s="40"/>
      <c r="I110" s="147"/>
      <c r="J110" s="40"/>
      <c r="K110" s="40"/>
      <c r="L110" s="44"/>
      <c r="M110" s="242"/>
      <c r="N110" s="243"/>
      <c r="O110" s="84"/>
      <c r="P110" s="84"/>
      <c r="Q110" s="84"/>
      <c r="R110" s="84"/>
      <c r="S110" s="84"/>
      <c r="T110" s="85"/>
      <c r="U110" s="38"/>
      <c r="V110" s="38"/>
      <c r="W110" s="38"/>
      <c r="X110" s="38"/>
      <c r="Y110" s="38"/>
      <c r="Z110" s="38"/>
      <c r="AA110" s="38"/>
      <c r="AB110" s="38"/>
      <c r="AC110" s="38"/>
      <c r="AD110" s="38"/>
      <c r="AE110" s="38"/>
      <c r="AT110" s="17" t="s">
        <v>213</v>
      </c>
      <c r="AU110" s="17" t="s">
        <v>83</v>
      </c>
    </row>
    <row r="111" s="2" customFormat="1" ht="21.75" customHeight="1">
      <c r="A111" s="38"/>
      <c r="B111" s="39"/>
      <c r="C111" s="227" t="s">
        <v>247</v>
      </c>
      <c r="D111" s="227" t="s">
        <v>207</v>
      </c>
      <c r="E111" s="228" t="s">
        <v>2394</v>
      </c>
      <c r="F111" s="229" t="s">
        <v>2395</v>
      </c>
      <c r="G111" s="230" t="s">
        <v>286</v>
      </c>
      <c r="H111" s="231">
        <v>50</v>
      </c>
      <c r="I111" s="232"/>
      <c r="J111" s="233">
        <f>ROUND(I111*H111,2)</f>
        <v>0</v>
      </c>
      <c r="K111" s="229" t="s">
        <v>1006</v>
      </c>
      <c r="L111" s="44"/>
      <c r="M111" s="234" t="s">
        <v>19</v>
      </c>
      <c r="N111" s="235" t="s">
        <v>45</v>
      </c>
      <c r="O111" s="84"/>
      <c r="P111" s="236">
        <f>O111*H111</f>
        <v>0</v>
      </c>
      <c r="Q111" s="236">
        <v>0</v>
      </c>
      <c r="R111" s="236">
        <f>Q111*H111</f>
        <v>0</v>
      </c>
      <c r="S111" s="236">
        <v>0</v>
      </c>
      <c r="T111" s="237">
        <f>S111*H111</f>
        <v>0</v>
      </c>
      <c r="U111" s="38"/>
      <c r="V111" s="38"/>
      <c r="W111" s="38"/>
      <c r="X111" s="38"/>
      <c r="Y111" s="38"/>
      <c r="Z111" s="38"/>
      <c r="AA111" s="38"/>
      <c r="AB111" s="38"/>
      <c r="AC111" s="38"/>
      <c r="AD111" s="38"/>
      <c r="AE111" s="38"/>
      <c r="AR111" s="238" t="s">
        <v>1437</v>
      </c>
      <c r="AT111" s="238" t="s">
        <v>207</v>
      </c>
      <c r="AU111" s="238" t="s">
        <v>83</v>
      </c>
      <c r="AY111" s="17" t="s">
        <v>204</v>
      </c>
      <c r="BE111" s="239">
        <f>IF(N111="základní",J111,0)</f>
        <v>0</v>
      </c>
      <c r="BF111" s="239">
        <f>IF(N111="snížená",J111,0)</f>
        <v>0</v>
      </c>
      <c r="BG111" s="239">
        <f>IF(N111="zákl. přenesená",J111,0)</f>
        <v>0</v>
      </c>
      <c r="BH111" s="239">
        <f>IF(N111="sníž. přenesená",J111,0)</f>
        <v>0</v>
      </c>
      <c r="BI111" s="239">
        <f>IF(N111="nulová",J111,0)</f>
        <v>0</v>
      </c>
      <c r="BJ111" s="17" t="s">
        <v>81</v>
      </c>
      <c r="BK111" s="239">
        <f>ROUND(I111*H111,2)</f>
        <v>0</v>
      </c>
      <c r="BL111" s="17" t="s">
        <v>1437</v>
      </c>
      <c r="BM111" s="238" t="s">
        <v>2396</v>
      </c>
    </row>
    <row r="112" s="2" customFormat="1">
      <c r="A112" s="38"/>
      <c r="B112" s="39"/>
      <c r="C112" s="40"/>
      <c r="D112" s="240" t="s">
        <v>213</v>
      </c>
      <c r="E112" s="40"/>
      <c r="F112" s="241" t="s">
        <v>2395</v>
      </c>
      <c r="G112" s="40"/>
      <c r="H112" s="40"/>
      <c r="I112" s="147"/>
      <c r="J112" s="40"/>
      <c r="K112" s="40"/>
      <c r="L112" s="44"/>
      <c r="M112" s="242"/>
      <c r="N112" s="243"/>
      <c r="O112" s="84"/>
      <c r="P112" s="84"/>
      <c r="Q112" s="84"/>
      <c r="R112" s="84"/>
      <c r="S112" s="84"/>
      <c r="T112" s="85"/>
      <c r="U112" s="38"/>
      <c r="V112" s="38"/>
      <c r="W112" s="38"/>
      <c r="X112" s="38"/>
      <c r="Y112" s="38"/>
      <c r="Z112" s="38"/>
      <c r="AA112" s="38"/>
      <c r="AB112" s="38"/>
      <c r="AC112" s="38"/>
      <c r="AD112" s="38"/>
      <c r="AE112" s="38"/>
      <c r="AT112" s="17" t="s">
        <v>213</v>
      </c>
      <c r="AU112" s="17" t="s">
        <v>83</v>
      </c>
    </row>
    <row r="113" s="2" customFormat="1" ht="33" customHeight="1">
      <c r="A113" s="38"/>
      <c r="B113" s="39"/>
      <c r="C113" s="227" t="s">
        <v>252</v>
      </c>
      <c r="D113" s="227" t="s">
        <v>207</v>
      </c>
      <c r="E113" s="228" t="s">
        <v>2397</v>
      </c>
      <c r="F113" s="229" t="s">
        <v>2398</v>
      </c>
      <c r="G113" s="230" t="s">
        <v>286</v>
      </c>
      <c r="H113" s="231">
        <v>40</v>
      </c>
      <c r="I113" s="232"/>
      <c r="J113" s="233">
        <f>ROUND(I113*H113,2)</f>
        <v>0</v>
      </c>
      <c r="K113" s="229" t="s">
        <v>1006</v>
      </c>
      <c r="L113" s="44"/>
      <c r="M113" s="234" t="s">
        <v>19</v>
      </c>
      <c r="N113" s="235" t="s">
        <v>45</v>
      </c>
      <c r="O113" s="84"/>
      <c r="P113" s="236">
        <f>O113*H113</f>
        <v>0</v>
      </c>
      <c r="Q113" s="236">
        <v>0</v>
      </c>
      <c r="R113" s="236">
        <f>Q113*H113</f>
        <v>0</v>
      </c>
      <c r="S113" s="236">
        <v>0</v>
      </c>
      <c r="T113" s="237">
        <f>S113*H113</f>
        <v>0</v>
      </c>
      <c r="U113" s="38"/>
      <c r="V113" s="38"/>
      <c r="W113" s="38"/>
      <c r="X113" s="38"/>
      <c r="Y113" s="38"/>
      <c r="Z113" s="38"/>
      <c r="AA113" s="38"/>
      <c r="AB113" s="38"/>
      <c r="AC113" s="38"/>
      <c r="AD113" s="38"/>
      <c r="AE113" s="38"/>
      <c r="AR113" s="238" t="s">
        <v>1437</v>
      </c>
      <c r="AT113" s="238" t="s">
        <v>207</v>
      </c>
      <c r="AU113" s="238" t="s">
        <v>83</v>
      </c>
      <c r="AY113" s="17" t="s">
        <v>204</v>
      </c>
      <c r="BE113" s="239">
        <f>IF(N113="základní",J113,0)</f>
        <v>0</v>
      </c>
      <c r="BF113" s="239">
        <f>IF(N113="snížená",J113,0)</f>
        <v>0</v>
      </c>
      <c r="BG113" s="239">
        <f>IF(N113="zákl. přenesená",J113,0)</f>
        <v>0</v>
      </c>
      <c r="BH113" s="239">
        <f>IF(N113="sníž. přenesená",J113,0)</f>
        <v>0</v>
      </c>
      <c r="BI113" s="239">
        <f>IF(N113="nulová",J113,0)</f>
        <v>0</v>
      </c>
      <c r="BJ113" s="17" t="s">
        <v>81</v>
      </c>
      <c r="BK113" s="239">
        <f>ROUND(I113*H113,2)</f>
        <v>0</v>
      </c>
      <c r="BL113" s="17" t="s">
        <v>1437</v>
      </c>
      <c r="BM113" s="238" t="s">
        <v>2399</v>
      </c>
    </row>
    <row r="114" s="2" customFormat="1">
      <c r="A114" s="38"/>
      <c r="B114" s="39"/>
      <c r="C114" s="40"/>
      <c r="D114" s="240" t="s">
        <v>213</v>
      </c>
      <c r="E114" s="40"/>
      <c r="F114" s="241" t="s">
        <v>2398</v>
      </c>
      <c r="G114" s="40"/>
      <c r="H114" s="40"/>
      <c r="I114" s="147"/>
      <c r="J114" s="40"/>
      <c r="K114" s="40"/>
      <c r="L114" s="44"/>
      <c r="M114" s="242"/>
      <c r="N114" s="243"/>
      <c r="O114" s="84"/>
      <c r="P114" s="84"/>
      <c r="Q114" s="84"/>
      <c r="R114" s="84"/>
      <c r="S114" s="84"/>
      <c r="T114" s="85"/>
      <c r="U114" s="38"/>
      <c r="V114" s="38"/>
      <c r="W114" s="38"/>
      <c r="X114" s="38"/>
      <c r="Y114" s="38"/>
      <c r="Z114" s="38"/>
      <c r="AA114" s="38"/>
      <c r="AB114" s="38"/>
      <c r="AC114" s="38"/>
      <c r="AD114" s="38"/>
      <c r="AE114" s="38"/>
      <c r="AT114" s="17" t="s">
        <v>213</v>
      </c>
      <c r="AU114" s="17" t="s">
        <v>83</v>
      </c>
    </row>
    <row r="115" s="2" customFormat="1" ht="21.75" customHeight="1">
      <c r="A115" s="38"/>
      <c r="B115" s="39"/>
      <c r="C115" s="227" t="s">
        <v>258</v>
      </c>
      <c r="D115" s="227" t="s">
        <v>207</v>
      </c>
      <c r="E115" s="228" t="s">
        <v>2400</v>
      </c>
      <c r="F115" s="229" t="s">
        <v>2401</v>
      </c>
      <c r="G115" s="230" t="s">
        <v>250</v>
      </c>
      <c r="H115" s="231">
        <v>0.5</v>
      </c>
      <c r="I115" s="232"/>
      <c r="J115" s="233">
        <f>ROUND(I115*H115,2)</f>
        <v>0</v>
      </c>
      <c r="K115" s="229" t="s">
        <v>1006</v>
      </c>
      <c r="L115" s="44"/>
      <c r="M115" s="234" t="s">
        <v>19</v>
      </c>
      <c r="N115" s="235" t="s">
        <v>45</v>
      </c>
      <c r="O115" s="84"/>
      <c r="P115" s="236">
        <f>O115*H115</f>
        <v>0</v>
      </c>
      <c r="Q115" s="236">
        <v>0</v>
      </c>
      <c r="R115" s="236">
        <f>Q115*H115</f>
        <v>0</v>
      </c>
      <c r="S115" s="236">
        <v>0</v>
      </c>
      <c r="T115" s="237">
        <f>S115*H115</f>
        <v>0</v>
      </c>
      <c r="U115" s="38"/>
      <c r="V115" s="38"/>
      <c r="W115" s="38"/>
      <c r="X115" s="38"/>
      <c r="Y115" s="38"/>
      <c r="Z115" s="38"/>
      <c r="AA115" s="38"/>
      <c r="AB115" s="38"/>
      <c r="AC115" s="38"/>
      <c r="AD115" s="38"/>
      <c r="AE115" s="38"/>
      <c r="AR115" s="238" t="s">
        <v>1437</v>
      </c>
      <c r="AT115" s="238" t="s">
        <v>207</v>
      </c>
      <c r="AU115" s="238" t="s">
        <v>83</v>
      </c>
      <c r="AY115" s="17" t="s">
        <v>204</v>
      </c>
      <c r="BE115" s="239">
        <f>IF(N115="základní",J115,0)</f>
        <v>0</v>
      </c>
      <c r="BF115" s="239">
        <f>IF(N115="snížená",J115,0)</f>
        <v>0</v>
      </c>
      <c r="BG115" s="239">
        <f>IF(N115="zákl. přenesená",J115,0)</f>
        <v>0</v>
      </c>
      <c r="BH115" s="239">
        <f>IF(N115="sníž. přenesená",J115,0)</f>
        <v>0</v>
      </c>
      <c r="BI115" s="239">
        <f>IF(N115="nulová",J115,0)</f>
        <v>0</v>
      </c>
      <c r="BJ115" s="17" t="s">
        <v>81</v>
      </c>
      <c r="BK115" s="239">
        <f>ROUND(I115*H115,2)</f>
        <v>0</v>
      </c>
      <c r="BL115" s="17" t="s">
        <v>1437</v>
      </c>
      <c r="BM115" s="238" t="s">
        <v>2402</v>
      </c>
    </row>
    <row r="116" s="2" customFormat="1">
      <c r="A116" s="38"/>
      <c r="B116" s="39"/>
      <c r="C116" s="40"/>
      <c r="D116" s="240" t="s">
        <v>213</v>
      </c>
      <c r="E116" s="40"/>
      <c r="F116" s="241" t="s">
        <v>2403</v>
      </c>
      <c r="G116" s="40"/>
      <c r="H116" s="40"/>
      <c r="I116" s="147"/>
      <c r="J116" s="40"/>
      <c r="K116" s="40"/>
      <c r="L116" s="44"/>
      <c r="M116" s="242"/>
      <c r="N116" s="243"/>
      <c r="O116" s="84"/>
      <c r="P116" s="84"/>
      <c r="Q116" s="84"/>
      <c r="R116" s="84"/>
      <c r="S116" s="84"/>
      <c r="T116" s="85"/>
      <c r="U116" s="38"/>
      <c r="V116" s="38"/>
      <c r="W116" s="38"/>
      <c r="X116" s="38"/>
      <c r="Y116" s="38"/>
      <c r="Z116" s="38"/>
      <c r="AA116" s="38"/>
      <c r="AB116" s="38"/>
      <c r="AC116" s="38"/>
      <c r="AD116" s="38"/>
      <c r="AE116" s="38"/>
      <c r="AT116" s="17" t="s">
        <v>213</v>
      </c>
      <c r="AU116" s="17" t="s">
        <v>83</v>
      </c>
    </row>
    <row r="117" s="2" customFormat="1" ht="33" customHeight="1">
      <c r="A117" s="38"/>
      <c r="B117" s="39"/>
      <c r="C117" s="227" t="s">
        <v>269</v>
      </c>
      <c r="D117" s="227" t="s">
        <v>207</v>
      </c>
      <c r="E117" s="228" t="s">
        <v>2404</v>
      </c>
      <c r="F117" s="229" t="s">
        <v>2405</v>
      </c>
      <c r="G117" s="230" t="s">
        <v>250</v>
      </c>
      <c r="H117" s="231">
        <v>10</v>
      </c>
      <c r="I117" s="232"/>
      <c r="J117" s="233">
        <f>ROUND(I117*H117,2)</f>
        <v>0</v>
      </c>
      <c r="K117" s="229" t="s">
        <v>1006</v>
      </c>
      <c r="L117" s="44"/>
      <c r="M117" s="234" t="s">
        <v>19</v>
      </c>
      <c r="N117" s="235" t="s">
        <v>45</v>
      </c>
      <c r="O117" s="84"/>
      <c r="P117" s="236">
        <f>O117*H117</f>
        <v>0</v>
      </c>
      <c r="Q117" s="236">
        <v>0</v>
      </c>
      <c r="R117" s="236">
        <f>Q117*H117</f>
        <v>0</v>
      </c>
      <c r="S117" s="236">
        <v>0</v>
      </c>
      <c r="T117" s="237">
        <f>S117*H117</f>
        <v>0</v>
      </c>
      <c r="U117" s="38"/>
      <c r="V117" s="38"/>
      <c r="W117" s="38"/>
      <c r="X117" s="38"/>
      <c r="Y117" s="38"/>
      <c r="Z117" s="38"/>
      <c r="AA117" s="38"/>
      <c r="AB117" s="38"/>
      <c r="AC117" s="38"/>
      <c r="AD117" s="38"/>
      <c r="AE117" s="38"/>
      <c r="AR117" s="238" t="s">
        <v>1437</v>
      </c>
      <c r="AT117" s="238" t="s">
        <v>207</v>
      </c>
      <c r="AU117" s="238" t="s">
        <v>83</v>
      </c>
      <c r="AY117" s="17" t="s">
        <v>204</v>
      </c>
      <c r="BE117" s="239">
        <f>IF(N117="základní",J117,0)</f>
        <v>0</v>
      </c>
      <c r="BF117" s="239">
        <f>IF(N117="snížená",J117,0)</f>
        <v>0</v>
      </c>
      <c r="BG117" s="239">
        <f>IF(N117="zákl. přenesená",J117,0)</f>
        <v>0</v>
      </c>
      <c r="BH117" s="239">
        <f>IF(N117="sníž. přenesená",J117,0)</f>
        <v>0</v>
      </c>
      <c r="BI117" s="239">
        <f>IF(N117="nulová",J117,0)</f>
        <v>0</v>
      </c>
      <c r="BJ117" s="17" t="s">
        <v>81</v>
      </c>
      <c r="BK117" s="239">
        <f>ROUND(I117*H117,2)</f>
        <v>0</v>
      </c>
      <c r="BL117" s="17" t="s">
        <v>1437</v>
      </c>
      <c r="BM117" s="238" t="s">
        <v>2406</v>
      </c>
    </row>
    <row r="118" s="2" customFormat="1">
      <c r="A118" s="38"/>
      <c r="B118" s="39"/>
      <c r="C118" s="40"/>
      <c r="D118" s="240" t="s">
        <v>213</v>
      </c>
      <c r="E118" s="40"/>
      <c r="F118" s="241" t="s">
        <v>2407</v>
      </c>
      <c r="G118" s="40"/>
      <c r="H118" s="40"/>
      <c r="I118" s="147"/>
      <c r="J118" s="40"/>
      <c r="K118" s="40"/>
      <c r="L118" s="44"/>
      <c r="M118" s="242"/>
      <c r="N118" s="243"/>
      <c r="O118" s="84"/>
      <c r="P118" s="84"/>
      <c r="Q118" s="84"/>
      <c r="R118" s="84"/>
      <c r="S118" s="84"/>
      <c r="T118" s="85"/>
      <c r="U118" s="38"/>
      <c r="V118" s="38"/>
      <c r="W118" s="38"/>
      <c r="X118" s="38"/>
      <c r="Y118" s="38"/>
      <c r="Z118" s="38"/>
      <c r="AA118" s="38"/>
      <c r="AB118" s="38"/>
      <c r="AC118" s="38"/>
      <c r="AD118" s="38"/>
      <c r="AE118" s="38"/>
      <c r="AT118" s="17" t="s">
        <v>213</v>
      </c>
      <c r="AU118" s="17" t="s">
        <v>83</v>
      </c>
    </row>
    <row r="119" s="14" customFormat="1">
      <c r="A119" s="14"/>
      <c r="B119" s="255"/>
      <c r="C119" s="256"/>
      <c r="D119" s="240" t="s">
        <v>217</v>
      </c>
      <c r="E119" s="257" t="s">
        <v>19</v>
      </c>
      <c r="F119" s="258" t="s">
        <v>2408</v>
      </c>
      <c r="G119" s="256"/>
      <c r="H119" s="259">
        <v>10</v>
      </c>
      <c r="I119" s="260"/>
      <c r="J119" s="256"/>
      <c r="K119" s="256"/>
      <c r="L119" s="261"/>
      <c r="M119" s="262"/>
      <c r="N119" s="263"/>
      <c r="O119" s="263"/>
      <c r="P119" s="263"/>
      <c r="Q119" s="263"/>
      <c r="R119" s="263"/>
      <c r="S119" s="263"/>
      <c r="T119" s="264"/>
      <c r="U119" s="14"/>
      <c r="V119" s="14"/>
      <c r="W119" s="14"/>
      <c r="X119" s="14"/>
      <c r="Y119" s="14"/>
      <c r="Z119" s="14"/>
      <c r="AA119" s="14"/>
      <c r="AB119" s="14"/>
      <c r="AC119" s="14"/>
      <c r="AD119" s="14"/>
      <c r="AE119" s="14"/>
      <c r="AT119" s="265" t="s">
        <v>217</v>
      </c>
      <c r="AU119" s="265" t="s">
        <v>83</v>
      </c>
      <c r="AV119" s="14" t="s">
        <v>83</v>
      </c>
      <c r="AW119" s="14" t="s">
        <v>35</v>
      </c>
      <c r="AX119" s="14" t="s">
        <v>81</v>
      </c>
      <c r="AY119" s="265" t="s">
        <v>204</v>
      </c>
    </row>
    <row r="120" s="2" customFormat="1" ht="33" customHeight="1">
      <c r="A120" s="38"/>
      <c r="B120" s="39"/>
      <c r="C120" s="227" t="s">
        <v>275</v>
      </c>
      <c r="D120" s="227" t="s">
        <v>207</v>
      </c>
      <c r="E120" s="228" t="s">
        <v>2409</v>
      </c>
      <c r="F120" s="229" t="s">
        <v>2410</v>
      </c>
      <c r="G120" s="230" t="s">
        <v>525</v>
      </c>
      <c r="H120" s="231">
        <v>45</v>
      </c>
      <c r="I120" s="232"/>
      <c r="J120" s="233">
        <f>ROUND(I120*H120,2)</f>
        <v>0</v>
      </c>
      <c r="K120" s="229" t="s">
        <v>1006</v>
      </c>
      <c r="L120" s="44"/>
      <c r="M120" s="234" t="s">
        <v>19</v>
      </c>
      <c r="N120" s="235" t="s">
        <v>45</v>
      </c>
      <c r="O120" s="84"/>
      <c r="P120" s="236">
        <f>O120*H120</f>
        <v>0</v>
      </c>
      <c r="Q120" s="236">
        <v>0</v>
      </c>
      <c r="R120" s="236">
        <f>Q120*H120</f>
        <v>0</v>
      </c>
      <c r="S120" s="236">
        <v>0</v>
      </c>
      <c r="T120" s="237">
        <f>S120*H120</f>
        <v>0</v>
      </c>
      <c r="U120" s="38"/>
      <c r="V120" s="38"/>
      <c r="W120" s="38"/>
      <c r="X120" s="38"/>
      <c r="Y120" s="38"/>
      <c r="Z120" s="38"/>
      <c r="AA120" s="38"/>
      <c r="AB120" s="38"/>
      <c r="AC120" s="38"/>
      <c r="AD120" s="38"/>
      <c r="AE120" s="38"/>
      <c r="AR120" s="238" t="s">
        <v>1437</v>
      </c>
      <c r="AT120" s="238" t="s">
        <v>207</v>
      </c>
      <c r="AU120" s="238" t="s">
        <v>83</v>
      </c>
      <c r="AY120" s="17" t="s">
        <v>204</v>
      </c>
      <c r="BE120" s="239">
        <f>IF(N120="základní",J120,0)</f>
        <v>0</v>
      </c>
      <c r="BF120" s="239">
        <f>IF(N120="snížená",J120,0)</f>
        <v>0</v>
      </c>
      <c r="BG120" s="239">
        <f>IF(N120="zákl. přenesená",J120,0)</f>
        <v>0</v>
      </c>
      <c r="BH120" s="239">
        <f>IF(N120="sníž. přenesená",J120,0)</f>
        <v>0</v>
      </c>
      <c r="BI120" s="239">
        <f>IF(N120="nulová",J120,0)</f>
        <v>0</v>
      </c>
      <c r="BJ120" s="17" t="s">
        <v>81</v>
      </c>
      <c r="BK120" s="239">
        <f>ROUND(I120*H120,2)</f>
        <v>0</v>
      </c>
      <c r="BL120" s="17" t="s">
        <v>1437</v>
      </c>
      <c r="BM120" s="238" t="s">
        <v>2411</v>
      </c>
    </row>
    <row r="121" s="2" customFormat="1">
      <c r="A121" s="38"/>
      <c r="B121" s="39"/>
      <c r="C121" s="40"/>
      <c r="D121" s="240" t="s">
        <v>213</v>
      </c>
      <c r="E121" s="40"/>
      <c r="F121" s="241" t="s">
        <v>2412</v>
      </c>
      <c r="G121" s="40"/>
      <c r="H121" s="40"/>
      <c r="I121" s="147"/>
      <c r="J121" s="40"/>
      <c r="K121" s="40"/>
      <c r="L121" s="44"/>
      <c r="M121" s="294"/>
      <c r="N121" s="295"/>
      <c r="O121" s="296"/>
      <c r="P121" s="296"/>
      <c r="Q121" s="296"/>
      <c r="R121" s="296"/>
      <c r="S121" s="296"/>
      <c r="T121" s="297"/>
      <c r="U121" s="38"/>
      <c r="V121" s="38"/>
      <c r="W121" s="38"/>
      <c r="X121" s="38"/>
      <c r="Y121" s="38"/>
      <c r="Z121" s="38"/>
      <c r="AA121" s="38"/>
      <c r="AB121" s="38"/>
      <c r="AC121" s="38"/>
      <c r="AD121" s="38"/>
      <c r="AE121" s="38"/>
      <c r="AT121" s="17" t="s">
        <v>213</v>
      </c>
      <c r="AU121" s="17" t="s">
        <v>83</v>
      </c>
    </row>
    <row r="122" s="2" customFormat="1" ht="6.96" customHeight="1">
      <c r="A122" s="38"/>
      <c r="B122" s="59"/>
      <c r="C122" s="60"/>
      <c r="D122" s="60"/>
      <c r="E122" s="60"/>
      <c r="F122" s="60"/>
      <c r="G122" s="60"/>
      <c r="H122" s="60"/>
      <c r="I122" s="176"/>
      <c r="J122" s="60"/>
      <c r="K122" s="60"/>
      <c r="L122" s="44"/>
      <c r="M122" s="38"/>
      <c r="O122" s="38"/>
      <c r="P122" s="38"/>
      <c r="Q122" s="38"/>
      <c r="R122" s="38"/>
      <c r="S122" s="38"/>
      <c r="T122" s="38"/>
      <c r="U122" s="38"/>
      <c r="V122" s="38"/>
      <c r="W122" s="38"/>
      <c r="X122" s="38"/>
      <c r="Y122" s="38"/>
      <c r="Z122" s="38"/>
      <c r="AA122" s="38"/>
      <c r="AB122" s="38"/>
      <c r="AC122" s="38"/>
      <c r="AD122" s="38"/>
      <c r="AE122" s="38"/>
    </row>
  </sheetData>
  <sheetProtection sheet="1" autoFilter="0" formatColumns="0" formatRows="0" objects="1" scenarios="1" spinCount="100000" saltValue="9yNHvpxmBm7bL/rWJBJZJIc3zlG+6MD45Tg+vp06wTQJhY8ZWprHfwKSRrmkUCbF1vMRD+kV4nUk75UU95+uwA==" hashValue="NcYJmpH02f7I4untB7lyBjzH+SVisR2CIadgD+YhNP8rvW7DXcklJgTebM/L2KHkK/FvwENHEWfHVZUyJk7w/Q==" algorithmName="SHA-512" password="CC35"/>
  <autoFilter ref="C92:K121"/>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177</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2290</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2291</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470</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2413</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ROUND(J92,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ROUND((SUM(BE92:BE97)),  2)</f>
        <v>0</v>
      </c>
      <c r="G37" s="38"/>
      <c r="H37" s="38"/>
      <c r="I37" s="165">
        <v>0.20999999999999999</v>
      </c>
      <c r="J37" s="164">
        <f>ROUND(((SUM(BE92:BE97))*I37),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ROUND((SUM(BF92:BF97)),  2)</f>
        <v>0</v>
      </c>
      <c r="G38" s="38"/>
      <c r="H38" s="38"/>
      <c r="I38" s="165">
        <v>0.14999999999999999</v>
      </c>
      <c r="J38" s="164">
        <f>ROUND(((SUM(BF92:BF97))*I38),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ROUND((SUM(BG92:BG97)),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ROUND((SUM(BH92:BH97)),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ROUND((SUM(BI92:BI97)),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2290</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2291</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470</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SO1.3 - VON</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J92</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939</v>
      </c>
      <c r="E68" s="189"/>
      <c r="F68" s="189"/>
      <c r="G68" s="189"/>
      <c r="H68" s="189"/>
      <c r="I68" s="190"/>
      <c r="J68" s="191">
        <f>J93</f>
        <v>0</v>
      </c>
      <c r="K68" s="187"/>
      <c r="L68" s="192"/>
      <c r="S68" s="9"/>
      <c r="T68" s="9"/>
      <c r="U68" s="9"/>
      <c r="V68" s="9"/>
      <c r="W68" s="9"/>
      <c r="X68" s="9"/>
      <c r="Y68" s="9"/>
      <c r="Z68" s="9"/>
      <c r="AA68" s="9"/>
      <c r="AB68" s="9"/>
      <c r="AC68" s="9"/>
      <c r="AD68" s="9"/>
      <c r="AE68" s="9"/>
    </row>
    <row r="69" hidden="1" s="2" customFormat="1" ht="21.84" customHeight="1">
      <c r="A69" s="38"/>
      <c r="B69" s="39"/>
      <c r="C69" s="40"/>
      <c r="D69" s="40"/>
      <c r="E69" s="40"/>
      <c r="F69" s="40"/>
      <c r="G69" s="40"/>
      <c r="H69" s="40"/>
      <c r="I69" s="147"/>
      <c r="J69" s="40"/>
      <c r="K69" s="40"/>
      <c r="L69" s="148"/>
      <c r="S69" s="38"/>
      <c r="T69" s="38"/>
      <c r="U69" s="38"/>
      <c r="V69" s="38"/>
      <c r="W69" s="38"/>
      <c r="X69" s="38"/>
      <c r="Y69" s="38"/>
      <c r="Z69" s="38"/>
      <c r="AA69" s="38"/>
      <c r="AB69" s="38"/>
      <c r="AC69" s="38"/>
      <c r="AD69" s="38"/>
      <c r="AE69" s="38"/>
    </row>
    <row r="70" hidden="1" s="2" customFormat="1" ht="6.96" customHeight="1">
      <c r="A70" s="38"/>
      <c r="B70" s="59"/>
      <c r="C70" s="60"/>
      <c r="D70" s="60"/>
      <c r="E70" s="60"/>
      <c r="F70" s="60"/>
      <c r="G70" s="60"/>
      <c r="H70" s="60"/>
      <c r="I70" s="176"/>
      <c r="J70" s="60"/>
      <c r="K70" s="60"/>
      <c r="L70" s="148"/>
      <c r="S70" s="38"/>
      <c r="T70" s="38"/>
      <c r="U70" s="38"/>
      <c r="V70" s="38"/>
      <c r="W70" s="38"/>
      <c r="X70" s="38"/>
      <c r="Y70" s="38"/>
      <c r="Z70" s="38"/>
      <c r="AA70" s="38"/>
      <c r="AB70" s="38"/>
      <c r="AC70" s="38"/>
      <c r="AD70" s="38"/>
      <c r="AE70" s="38"/>
    </row>
    <row r="71" hidden="1"/>
    <row r="72" hidden="1"/>
    <row r="73" hidden="1"/>
    <row r="74" s="2" customFormat="1" ht="6.96" customHeight="1">
      <c r="A74" s="38"/>
      <c r="B74" s="61"/>
      <c r="C74" s="62"/>
      <c r="D74" s="62"/>
      <c r="E74" s="62"/>
      <c r="F74" s="62"/>
      <c r="G74" s="62"/>
      <c r="H74" s="62"/>
      <c r="I74" s="179"/>
      <c r="J74" s="62"/>
      <c r="K74" s="62"/>
      <c r="L74" s="148"/>
      <c r="S74" s="38"/>
      <c r="T74" s="38"/>
      <c r="U74" s="38"/>
      <c r="V74" s="38"/>
      <c r="W74" s="38"/>
      <c r="X74" s="38"/>
      <c r="Y74" s="38"/>
      <c r="Z74" s="38"/>
      <c r="AA74" s="38"/>
      <c r="AB74" s="38"/>
      <c r="AC74" s="38"/>
      <c r="AD74" s="38"/>
      <c r="AE74" s="38"/>
    </row>
    <row r="75" s="2" customFormat="1" ht="24.96" customHeight="1">
      <c r="A75" s="38"/>
      <c r="B75" s="39"/>
      <c r="C75" s="23" t="s">
        <v>189</v>
      </c>
      <c r="D75" s="40"/>
      <c r="E75" s="40"/>
      <c r="F75" s="40"/>
      <c r="G75" s="40"/>
      <c r="H75" s="40"/>
      <c r="I75" s="147"/>
      <c r="J75" s="40"/>
      <c r="K75" s="40"/>
      <c r="L75" s="148"/>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147"/>
      <c r="J76" s="40"/>
      <c r="K76" s="40"/>
      <c r="L76" s="148"/>
      <c r="S76" s="38"/>
      <c r="T76" s="38"/>
      <c r="U76" s="38"/>
      <c r="V76" s="38"/>
      <c r="W76" s="38"/>
      <c r="X76" s="38"/>
      <c r="Y76" s="38"/>
      <c r="Z76" s="38"/>
      <c r="AA76" s="38"/>
      <c r="AB76" s="38"/>
      <c r="AC76" s="38"/>
      <c r="AD76" s="38"/>
      <c r="AE76" s="38"/>
    </row>
    <row r="77" s="2" customFormat="1" ht="12" customHeight="1">
      <c r="A77" s="38"/>
      <c r="B77" s="39"/>
      <c r="C77" s="32" t="s">
        <v>16</v>
      </c>
      <c r="D77" s="40"/>
      <c r="E77" s="40"/>
      <c r="F77" s="40"/>
      <c r="G77" s="40"/>
      <c r="H77" s="40"/>
      <c r="I77" s="147"/>
      <c r="J77" s="40"/>
      <c r="K77" s="40"/>
      <c r="L77" s="148"/>
      <c r="S77" s="38"/>
      <c r="T77" s="38"/>
      <c r="U77" s="38"/>
      <c r="V77" s="38"/>
      <c r="W77" s="38"/>
      <c r="X77" s="38"/>
      <c r="Y77" s="38"/>
      <c r="Z77" s="38"/>
      <c r="AA77" s="38"/>
      <c r="AB77" s="38"/>
      <c r="AC77" s="38"/>
      <c r="AD77" s="38"/>
      <c r="AE77" s="38"/>
    </row>
    <row r="78" s="2" customFormat="1" ht="16.5" customHeight="1">
      <c r="A78" s="38"/>
      <c r="B78" s="39"/>
      <c r="C78" s="40"/>
      <c r="D78" s="40"/>
      <c r="E78" s="180" t="str">
        <f>E7</f>
        <v>Oprava trati v úseku Velké Březno - Boletice n/L km 440,200 - 443,320</v>
      </c>
      <c r="F78" s="32"/>
      <c r="G78" s="32"/>
      <c r="H78" s="32"/>
      <c r="I78" s="147"/>
      <c r="J78" s="40"/>
      <c r="K78" s="40"/>
      <c r="L78" s="148"/>
      <c r="S78" s="38"/>
      <c r="T78" s="38"/>
      <c r="U78" s="38"/>
      <c r="V78" s="38"/>
      <c r="W78" s="38"/>
      <c r="X78" s="38"/>
      <c r="Y78" s="38"/>
      <c r="Z78" s="38"/>
      <c r="AA78" s="38"/>
      <c r="AB78" s="38"/>
      <c r="AC78" s="38"/>
      <c r="AD78" s="38"/>
      <c r="AE78" s="38"/>
    </row>
    <row r="79" s="1" customFormat="1" ht="12" customHeight="1">
      <c r="B79" s="21"/>
      <c r="C79" s="32" t="s">
        <v>179</v>
      </c>
      <c r="D79" s="22"/>
      <c r="E79" s="22"/>
      <c r="F79" s="22"/>
      <c r="G79" s="22"/>
      <c r="H79" s="22"/>
      <c r="I79" s="139"/>
      <c r="J79" s="22"/>
      <c r="K79" s="22"/>
      <c r="L79" s="20"/>
    </row>
    <row r="80" s="1" customFormat="1" ht="16.5" customHeight="1">
      <c r="B80" s="21"/>
      <c r="C80" s="22"/>
      <c r="D80" s="22"/>
      <c r="E80" s="180" t="s">
        <v>2290</v>
      </c>
      <c r="F80" s="22"/>
      <c r="G80" s="22"/>
      <c r="H80" s="22"/>
      <c r="I80" s="139"/>
      <c r="J80" s="22"/>
      <c r="K80" s="22"/>
      <c r="L80" s="20"/>
    </row>
    <row r="81" s="1" customFormat="1" ht="12" customHeight="1">
      <c r="B81" s="21"/>
      <c r="C81" s="32" t="s">
        <v>181</v>
      </c>
      <c r="D81" s="22"/>
      <c r="E81" s="22"/>
      <c r="F81" s="22"/>
      <c r="G81" s="22"/>
      <c r="H81" s="22"/>
      <c r="I81" s="139"/>
      <c r="J81" s="22"/>
      <c r="K81" s="22"/>
      <c r="L81" s="20"/>
    </row>
    <row r="82" s="2" customFormat="1" ht="16.5" customHeight="1">
      <c r="A82" s="38"/>
      <c r="B82" s="39"/>
      <c r="C82" s="40"/>
      <c r="D82" s="40"/>
      <c r="E82" s="290" t="s">
        <v>2291</v>
      </c>
      <c r="F82" s="40"/>
      <c r="G82" s="40"/>
      <c r="H82" s="40"/>
      <c r="I82" s="147"/>
      <c r="J82" s="40"/>
      <c r="K82" s="40"/>
      <c r="L82" s="148"/>
      <c r="S82" s="38"/>
      <c r="T82" s="38"/>
      <c r="U82" s="38"/>
      <c r="V82" s="38"/>
      <c r="W82" s="38"/>
      <c r="X82" s="38"/>
      <c r="Y82" s="38"/>
      <c r="Z82" s="38"/>
      <c r="AA82" s="38"/>
      <c r="AB82" s="38"/>
      <c r="AC82" s="38"/>
      <c r="AD82" s="38"/>
      <c r="AE82" s="38"/>
    </row>
    <row r="83" s="2" customFormat="1" ht="12" customHeight="1">
      <c r="A83" s="38"/>
      <c r="B83" s="39"/>
      <c r="C83" s="32" t="s">
        <v>470</v>
      </c>
      <c r="D83" s="40"/>
      <c r="E83" s="40"/>
      <c r="F83" s="40"/>
      <c r="G83" s="40"/>
      <c r="H83" s="40"/>
      <c r="I83" s="147"/>
      <c r="J83" s="40"/>
      <c r="K83" s="40"/>
      <c r="L83" s="148"/>
      <c r="S83" s="38"/>
      <c r="T83" s="38"/>
      <c r="U83" s="38"/>
      <c r="V83" s="38"/>
      <c r="W83" s="38"/>
      <c r="X83" s="38"/>
      <c r="Y83" s="38"/>
      <c r="Z83" s="38"/>
      <c r="AA83" s="38"/>
      <c r="AB83" s="38"/>
      <c r="AC83" s="38"/>
      <c r="AD83" s="38"/>
      <c r="AE83" s="38"/>
    </row>
    <row r="84" s="2" customFormat="1" ht="16.5" customHeight="1">
      <c r="A84" s="38"/>
      <c r="B84" s="39"/>
      <c r="C84" s="40"/>
      <c r="D84" s="40"/>
      <c r="E84" s="69" t="str">
        <f>E13</f>
        <v>SO1.3 - VON</v>
      </c>
      <c r="F84" s="40"/>
      <c r="G84" s="40"/>
      <c r="H84" s="40"/>
      <c r="I84" s="147"/>
      <c r="J84" s="40"/>
      <c r="K84" s="40"/>
      <c r="L84" s="148"/>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147"/>
      <c r="J85" s="40"/>
      <c r="K85" s="40"/>
      <c r="L85" s="148"/>
      <c r="S85" s="38"/>
      <c r="T85" s="38"/>
      <c r="U85" s="38"/>
      <c r="V85" s="38"/>
      <c r="W85" s="38"/>
      <c r="X85" s="38"/>
      <c r="Y85" s="38"/>
      <c r="Z85" s="38"/>
      <c r="AA85" s="38"/>
      <c r="AB85" s="38"/>
      <c r="AC85" s="38"/>
      <c r="AD85" s="38"/>
      <c r="AE85" s="38"/>
    </row>
    <row r="86" s="2" customFormat="1" ht="12" customHeight="1">
      <c r="A86" s="38"/>
      <c r="B86" s="39"/>
      <c r="C86" s="32" t="s">
        <v>21</v>
      </c>
      <c r="D86" s="40"/>
      <c r="E86" s="40"/>
      <c r="F86" s="27" t="str">
        <f>F16</f>
        <v>trať 073</v>
      </c>
      <c r="G86" s="40"/>
      <c r="H86" s="40"/>
      <c r="I86" s="150" t="s">
        <v>23</v>
      </c>
      <c r="J86" s="72" t="str">
        <f>IF(J16="","",J16)</f>
        <v>14. 2. 2020</v>
      </c>
      <c r="K86" s="40"/>
      <c r="L86" s="148"/>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147"/>
      <c r="J87" s="40"/>
      <c r="K87" s="40"/>
      <c r="L87" s="148"/>
      <c r="S87" s="38"/>
      <c r="T87" s="38"/>
      <c r="U87" s="38"/>
      <c r="V87" s="38"/>
      <c r="W87" s="38"/>
      <c r="X87" s="38"/>
      <c r="Y87" s="38"/>
      <c r="Z87" s="38"/>
      <c r="AA87" s="38"/>
      <c r="AB87" s="38"/>
      <c r="AC87" s="38"/>
      <c r="AD87" s="38"/>
      <c r="AE87" s="38"/>
    </row>
    <row r="88" s="2" customFormat="1" ht="15.15" customHeight="1">
      <c r="A88" s="38"/>
      <c r="B88" s="39"/>
      <c r="C88" s="32" t="s">
        <v>25</v>
      </c>
      <c r="D88" s="40"/>
      <c r="E88" s="40"/>
      <c r="F88" s="27" t="str">
        <f>E19</f>
        <v>Správa železnic, OŘ ÚNL</v>
      </c>
      <c r="G88" s="40"/>
      <c r="H88" s="40"/>
      <c r="I88" s="150" t="s">
        <v>33</v>
      </c>
      <c r="J88" s="36" t="str">
        <f>E25</f>
        <v xml:space="preserve"> </v>
      </c>
      <c r="K88" s="40"/>
      <c r="L88" s="148"/>
      <c r="S88" s="38"/>
      <c r="T88" s="38"/>
      <c r="U88" s="38"/>
      <c r="V88" s="38"/>
      <c r="W88" s="38"/>
      <c r="X88" s="38"/>
      <c r="Y88" s="38"/>
      <c r="Z88" s="38"/>
      <c r="AA88" s="38"/>
      <c r="AB88" s="38"/>
      <c r="AC88" s="38"/>
      <c r="AD88" s="38"/>
      <c r="AE88" s="38"/>
    </row>
    <row r="89" s="2" customFormat="1" ht="15.15" customHeight="1">
      <c r="A89" s="38"/>
      <c r="B89" s="39"/>
      <c r="C89" s="32" t="s">
        <v>31</v>
      </c>
      <c r="D89" s="40"/>
      <c r="E89" s="40"/>
      <c r="F89" s="27" t="str">
        <f>IF(E22="","",E22)</f>
        <v>Vyplň údaj</v>
      </c>
      <c r="G89" s="40"/>
      <c r="H89" s="40"/>
      <c r="I89" s="150" t="s">
        <v>36</v>
      </c>
      <c r="J89" s="36" t="str">
        <f>E28</f>
        <v>Věra Trnková</v>
      </c>
      <c r="K89" s="40"/>
      <c r="L89" s="148"/>
      <c r="S89" s="38"/>
      <c r="T89" s="38"/>
      <c r="U89" s="38"/>
      <c r="V89" s="38"/>
      <c r="W89" s="38"/>
      <c r="X89" s="38"/>
      <c r="Y89" s="38"/>
      <c r="Z89" s="38"/>
      <c r="AA89" s="38"/>
      <c r="AB89" s="38"/>
      <c r="AC89" s="38"/>
      <c r="AD89" s="38"/>
      <c r="AE89" s="38"/>
    </row>
    <row r="90" s="2" customFormat="1" ht="10.32" customHeight="1">
      <c r="A90" s="38"/>
      <c r="B90" s="39"/>
      <c r="C90" s="40"/>
      <c r="D90" s="40"/>
      <c r="E90" s="40"/>
      <c r="F90" s="40"/>
      <c r="G90" s="40"/>
      <c r="H90" s="40"/>
      <c r="I90" s="147"/>
      <c r="J90" s="40"/>
      <c r="K90" s="40"/>
      <c r="L90" s="148"/>
      <c r="S90" s="38"/>
      <c r="T90" s="38"/>
      <c r="U90" s="38"/>
      <c r="V90" s="38"/>
      <c r="W90" s="38"/>
      <c r="X90" s="38"/>
      <c r="Y90" s="38"/>
      <c r="Z90" s="38"/>
      <c r="AA90" s="38"/>
      <c r="AB90" s="38"/>
      <c r="AC90" s="38"/>
      <c r="AD90" s="38"/>
      <c r="AE90" s="38"/>
    </row>
    <row r="91" s="11" customFormat="1" ht="29.28" customHeight="1">
      <c r="A91" s="199"/>
      <c r="B91" s="200"/>
      <c r="C91" s="201" t="s">
        <v>190</v>
      </c>
      <c r="D91" s="202" t="s">
        <v>59</v>
      </c>
      <c r="E91" s="202" t="s">
        <v>55</v>
      </c>
      <c r="F91" s="202" t="s">
        <v>56</v>
      </c>
      <c r="G91" s="202" t="s">
        <v>191</v>
      </c>
      <c r="H91" s="202" t="s">
        <v>192</v>
      </c>
      <c r="I91" s="203" t="s">
        <v>193</v>
      </c>
      <c r="J91" s="202" t="s">
        <v>185</v>
      </c>
      <c r="K91" s="204" t="s">
        <v>194</v>
      </c>
      <c r="L91" s="205"/>
      <c r="M91" s="92" t="s">
        <v>19</v>
      </c>
      <c r="N91" s="93" t="s">
        <v>44</v>
      </c>
      <c r="O91" s="93" t="s">
        <v>195</v>
      </c>
      <c r="P91" s="93" t="s">
        <v>196</v>
      </c>
      <c r="Q91" s="93" t="s">
        <v>197</v>
      </c>
      <c r="R91" s="93" t="s">
        <v>198</v>
      </c>
      <c r="S91" s="93" t="s">
        <v>199</v>
      </c>
      <c r="T91" s="94" t="s">
        <v>200</v>
      </c>
      <c r="U91" s="199"/>
      <c r="V91" s="199"/>
      <c r="W91" s="199"/>
      <c r="X91" s="199"/>
      <c r="Y91" s="199"/>
      <c r="Z91" s="199"/>
      <c r="AA91" s="199"/>
      <c r="AB91" s="199"/>
      <c r="AC91" s="199"/>
      <c r="AD91" s="199"/>
      <c r="AE91" s="199"/>
    </row>
    <row r="92" s="2" customFormat="1" ht="22.8" customHeight="1">
      <c r="A92" s="38"/>
      <c r="B92" s="39"/>
      <c r="C92" s="99" t="s">
        <v>201</v>
      </c>
      <c r="D92" s="40"/>
      <c r="E92" s="40"/>
      <c r="F92" s="40"/>
      <c r="G92" s="40"/>
      <c r="H92" s="40"/>
      <c r="I92" s="147"/>
      <c r="J92" s="206">
        <f>BK92</f>
        <v>0</v>
      </c>
      <c r="K92" s="40"/>
      <c r="L92" s="44"/>
      <c r="M92" s="95"/>
      <c r="N92" s="207"/>
      <c r="O92" s="96"/>
      <c r="P92" s="208">
        <f>P93</f>
        <v>0</v>
      </c>
      <c r="Q92" s="96"/>
      <c r="R92" s="208">
        <f>R93</f>
        <v>0</v>
      </c>
      <c r="S92" s="96"/>
      <c r="T92" s="209">
        <f>T93</f>
        <v>0</v>
      </c>
      <c r="U92" s="38"/>
      <c r="V92" s="38"/>
      <c r="W92" s="38"/>
      <c r="X92" s="38"/>
      <c r="Y92" s="38"/>
      <c r="Z92" s="38"/>
      <c r="AA92" s="38"/>
      <c r="AB92" s="38"/>
      <c r="AC92" s="38"/>
      <c r="AD92" s="38"/>
      <c r="AE92" s="38"/>
      <c r="AT92" s="17" t="s">
        <v>73</v>
      </c>
      <c r="AU92" s="17" t="s">
        <v>186</v>
      </c>
      <c r="BK92" s="210">
        <f>BK93</f>
        <v>0</v>
      </c>
    </row>
    <row r="93" s="12" customFormat="1" ht="25.92" customHeight="1">
      <c r="A93" s="12"/>
      <c r="B93" s="211"/>
      <c r="C93" s="212"/>
      <c r="D93" s="213" t="s">
        <v>73</v>
      </c>
      <c r="E93" s="214" t="s">
        <v>119</v>
      </c>
      <c r="F93" s="214" t="s">
        <v>940</v>
      </c>
      <c r="G93" s="212"/>
      <c r="H93" s="212"/>
      <c r="I93" s="215"/>
      <c r="J93" s="216">
        <f>BK93</f>
        <v>0</v>
      </c>
      <c r="K93" s="212"/>
      <c r="L93" s="217"/>
      <c r="M93" s="218"/>
      <c r="N93" s="219"/>
      <c r="O93" s="219"/>
      <c r="P93" s="220">
        <f>SUM(P94:P97)</f>
        <v>0</v>
      </c>
      <c r="Q93" s="219"/>
      <c r="R93" s="220">
        <f>SUM(R94:R97)</f>
        <v>0</v>
      </c>
      <c r="S93" s="219"/>
      <c r="T93" s="221">
        <f>SUM(T94:T97)</f>
        <v>0</v>
      </c>
      <c r="U93" s="12"/>
      <c r="V93" s="12"/>
      <c r="W93" s="12"/>
      <c r="X93" s="12"/>
      <c r="Y93" s="12"/>
      <c r="Z93" s="12"/>
      <c r="AA93" s="12"/>
      <c r="AB93" s="12"/>
      <c r="AC93" s="12"/>
      <c r="AD93" s="12"/>
      <c r="AE93" s="12"/>
      <c r="AR93" s="222" t="s">
        <v>205</v>
      </c>
      <c r="AT93" s="223" t="s">
        <v>73</v>
      </c>
      <c r="AU93" s="223" t="s">
        <v>74</v>
      </c>
      <c r="AY93" s="222" t="s">
        <v>204</v>
      </c>
      <c r="BK93" s="224">
        <f>SUM(BK94:BK97)</f>
        <v>0</v>
      </c>
    </row>
    <row r="94" s="2" customFormat="1" ht="21.75" customHeight="1">
      <c r="A94" s="38"/>
      <c r="B94" s="39"/>
      <c r="C94" s="227" t="s">
        <v>81</v>
      </c>
      <c r="D94" s="227" t="s">
        <v>207</v>
      </c>
      <c r="E94" s="228" t="s">
        <v>2414</v>
      </c>
      <c r="F94" s="229" t="s">
        <v>2415</v>
      </c>
      <c r="G94" s="230" t="s">
        <v>943</v>
      </c>
      <c r="H94" s="231">
        <v>1</v>
      </c>
      <c r="I94" s="232"/>
      <c r="J94" s="233">
        <f>ROUND(I94*H94,2)</f>
        <v>0</v>
      </c>
      <c r="K94" s="229" t="s">
        <v>211</v>
      </c>
      <c r="L94" s="44"/>
      <c r="M94" s="234" t="s">
        <v>19</v>
      </c>
      <c r="N94" s="235" t="s">
        <v>45</v>
      </c>
      <c r="O94" s="84"/>
      <c r="P94" s="236">
        <f>O94*H94</f>
        <v>0</v>
      </c>
      <c r="Q94" s="236">
        <v>0</v>
      </c>
      <c r="R94" s="236">
        <f>Q94*H94</f>
        <v>0</v>
      </c>
      <c r="S94" s="236">
        <v>0</v>
      </c>
      <c r="T94" s="237">
        <f>S94*H94</f>
        <v>0</v>
      </c>
      <c r="U94" s="38"/>
      <c r="V94" s="38"/>
      <c r="W94" s="38"/>
      <c r="X94" s="38"/>
      <c r="Y94" s="38"/>
      <c r="Z94" s="38"/>
      <c r="AA94" s="38"/>
      <c r="AB94" s="38"/>
      <c r="AC94" s="38"/>
      <c r="AD94" s="38"/>
      <c r="AE94" s="38"/>
      <c r="AR94" s="238" t="s">
        <v>104</v>
      </c>
      <c r="AT94" s="238" t="s">
        <v>207</v>
      </c>
      <c r="AU94" s="238" t="s">
        <v>81</v>
      </c>
      <c r="AY94" s="17" t="s">
        <v>204</v>
      </c>
      <c r="BE94" s="239">
        <f>IF(N94="základní",J94,0)</f>
        <v>0</v>
      </c>
      <c r="BF94" s="239">
        <f>IF(N94="snížená",J94,0)</f>
        <v>0</v>
      </c>
      <c r="BG94" s="239">
        <f>IF(N94="zákl. přenesená",J94,0)</f>
        <v>0</v>
      </c>
      <c r="BH94" s="239">
        <f>IF(N94="sníž. přenesená",J94,0)</f>
        <v>0</v>
      </c>
      <c r="BI94" s="239">
        <f>IF(N94="nulová",J94,0)</f>
        <v>0</v>
      </c>
      <c r="BJ94" s="17" t="s">
        <v>81</v>
      </c>
      <c r="BK94" s="239">
        <f>ROUND(I94*H94,2)</f>
        <v>0</v>
      </c>
      <c r="BL94" s="17" t="s">
        <v>104</v>
      </c>
      <c r="BM94" s="238" t="s">
        <v>2416</v>
      </c>
    </row>
    <row r="95" s="2" customFormat="1">
      <c r="A95" s="38"/>
      <c r="B95" s="39"/>
      <c r="C95" s="40"/>
      <c r="D95" s="240" t="s">
        <v>213</v>
      </c>
      <c r="E95" s="40"/>
      <c r="F95" s="241" t="s">
        <v>2415</v>
      </c>
      <c r="G95" s="40"/>
      <c r="H95" s="40"/>
      <c r="I95" s="147"/>
      <c r="J95" s="40"/>
      <c r="K95" s="40"/>
      <c r="L95" s="44"/>
      <c r="M95" s="242"/>
      <c r="N95" s="243"/>
      <c r="O95" s="84"/>
      <c r="P95" s="84"/>
      <c r="Q95" s="84"/>
      <c r="R95" s="84"/>
      <c r="S95" s="84"/>
      <c r="T95" s="85"/>
      <c r="U95" s="38"/>
      <c r="V95" s="38"/>
      <c r="W95" s="38"/>
      <c r="X95" s="38"/>
      <c r="Y95" s="38"/>
      <c r="Z95" s="38"/>
      <c r="AA95" s="38"/>
      <c r="AB95" s="38"/>
      <c r="AC95" s="38"/>
      <c r="AD95" s="38"/>
      <c r="AE95" s="38"/>
      <c r="AT95" s="17" t="s">
        <v>213</v>
      </c>
      <c r="AU95" s="17" t="s">
        <v>81</v>
      </c>
    </row>
    <row r="96" s="2" customFormat="1" ht="21.75" customHeight="1">
      <c r="A96" s="38"/>
      <c r="B96" s="39"/>
      <c r="C96" s="227" t="s">
        <v>83</v>
      </c>
      <c r="D96" s="227" t="s">
        <v>207</v>
      </c>
      <c r="E96" s="228" t="s">
        <v>2417</v>
      </c>
      <c r="F96" s="229" t="s">
        <v>2418</v>
      </c>
      <c r="G96" s="230" t="s">
        <v>943</v>
      </c>
      <c r="H96" s="231">
        <v>1</v>
      </c>
      <c r="I96" s="232"/>
      <c r="J96" s="233">
        <f>ROUND(I96*H96,2)</f>
        <v>0</v>
      </c>
      <c r="K96" s="229" t="s">
        <v>211</v>
      </c>
      <c r="L96" s="44"/>
      <c r="M96" s="234" t="s">
        <v>19</v>
      </c>
      <c r="N96" s="235" t="s">
        <v>45</v>
      </c>
      <c r="O96" s="84"/>
      <c r="P96" s="236">
        <f>O96*H96</f>
        <v>0</v>
      </c>
      <c r="Q96" s="236">
        <v>0</v>
      </c>
      <c r="R96" s="236">
        <f>Q96*H96</f>
        <v>0</v>
      </c>
      <c r="S96" s="236">
        <v>0</v>
      </c>
      <c r="T96" s="237">
        <f>S96*H96</f>
        <v>0</v>
      </c>
      <c r="U96" s="38"/>
      <c r="V96" s="38"/>
      <c r="W96" s="38"/>
      <c r="X96" s="38"/>
      <c r="Y96" s="38"/>
      <c r="Z96" s="38"/>
      <c r="AA96" s="38"/>
      <c r="AB96" s="38"/>
      <c r="AC96" s="38"/>
      <c r="AD96" s="38"/>
      <c r="AE96" s="38"/>
      <c r="AR96" s="238" t="s">
        <v>104</v>
      </c>
      <c r="AT96" s="238" t="s">
        <v>207</v>
      </c>
      <c r="AU96" s="238" t="s">
        <v>81</v>
      </c>
      <c r="AY96" s="17" t="s">
        <v>204</v>
      </c>
      <c r="BE96" s="239">
        <f>IF(N96="základní",J96,0)</f>
        <v>0</v>
      </c>
      <c r="BF96" s="239">
        <f>IF(N96="snížená",J96,0)</f>
        <v>0</v>
      </c>
      <c r="BG96" s="239">
        <f>IF(N96="zákl. přenesená",J96,0)</f>
        <v>0</v>
      </c>
      <c r="BH96" s="239">
        <f>IF(N96="sníž. přenesená",J96,0)</f>
        <v>0</v>
      </c>
      <c r="BI96" s="239">
        <f>IF(N96="nulová",J96,0)</f>
        <v>0</v>
      </c>
      <c r="BJ96" s="17" t="s">
        <v>81</v>
      </c>
      <c r="BK96" s="239">
        <f>ROUND(I96*H96,2)</f>
        <v>0</v>
      </c>
      <c r="BL96" s="17" t="s">
        <v>104</v>
      </c>
      <c r="BM96" s="238" t="s">
        <v>2419</v>
      </c>
    </row>
    <row r="97" s="2" customFormat="1">
      <c r="A97" s="38"/>
      <c r="B97" s="39"/>
      <c r="C97" s="40"/>
      <c r="D97" s="240" t="s">
        <v>213</v>
      </c>
      <c r="E97" s="40"/>
      <c r="F97" s="241" t="s">
        <v>2418</v>
      </c>
      <c r="G97" s="40"/>
      <c r="H97" s="40"/>
      <c r="I97" s="147"/>
      <c r="J97" s="40"/>
      <c r="K97" s="40"/>
      <c r="L97" s="44"/>
      <c r="M97" s="294"/>
      <c r="N97" s="295"/>
      <c r="O97" s="296"/>
      <c r="P97" s="296"/>
      <c r="Q97" s="296"/>
      <c r="R97" s="296"/>
      <c r="S97" s="296"/>
      <c r="T97" s="297"/>
      <c r="U97" s="38"/>
      <c r="V97" s="38"/>
      <c r="W97" s="38"/>
      <c r="X97" s="38"/>
      <c r="Y97" s="38"/>
      <c r="Z97" s="38"/>
      <c r="AA97" s="38"/>
      <c r="AB97" s="38"/>
      <c r="AC97" s="38"/>
      <c r="AD97" s="38"/>
      <c r="AE97" s="38"/>
      <c r="AT97" s="17" t="s">
        <v>213</v>
      </c>
      <c r="AU97" s="17" t="s">
        <v>81</v>
      </c>
    </row>
    <row r="98" s="2" customFormat="1" ht="6.96" customHeight="1">
      <c r="A98" s="38"/>
      <c r="B98" s="59"/>
      <c r="C98" s="60"/>
      <c r="D98" s="60"/>
      <c r="E98" s="60"/>
      <c r="F98" s="60"/>
      <c r="G98" s="60"/>
      <c r="H98" s="60"/>
      <c r="I98" s="176"/>
      <c r="J98" s="60"/>
      <c r="K98" s="60"/>
      <c r="L98" s="44"/>
      <c r="M98" s="38"/>
      <c r="O98" s="38"/>
      <c r="P98" s="38"/>
      <c r="Q98" s="38"/>
      <c r="R98" s="38"/>
      <c r="S98" s="38"/>
      <c r="T98" s="38"/>
      <c r="U98" s="38"/>
      <c r="V98" s="38"/>
      <c r="W98" s="38"/>
      <c r="X98" s="38"/>
      <c r="Y98" s="38"/>
      <c r="Z98" s="38"/>
      <c r="AA98" s="38"/>
      <c r="AB98" s="38"/>
      <c r="AC98" s="38"/>
      <c r="AD98" s="38"/>
      <c r="AE98" s="38"/>
    </row>
  </sheetData>
  <sheetProtection sheet="1" autoFilter="0" formatColumns="0" formatRows="0" objects="1" scenarios="1" spinCount="100000" saltValue="bbWle9WEYkBzWOVB/mxQer2eKSpA3jLEmW+VjzOEkxGp7xkWalWO9liH4hbMR04ob1pfgjz6oFuBJE6Aph30ew==" hashValue="Ufw1NAwJblxbX7AXEZhyWQpW38EHQeLa/uRBLEsVsfKfWjVWmS9pkZ4U4PxYKb+0KfKR9sA2LKKogmfMDET3cw==" algorithmName="SHA-512" password="CC35"/>
  <autoFilter ref="C91:K97"/>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95</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180</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469</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470</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471</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ROUND(J91,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ROUND((SUM(BE91:BE230)),  2)</f>
        <v>0</v>
      </c>
      <c r="G37" s="38"/>
      <c r="H37" s="38"/>
      <c r="I37" s="165">
        <v>0.20999999999999999</v>
      </c>
      <c r="J37" s="164">
        <f>ROUND(((SUM(BE91:BE230))*I37),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ROUND((SUM(BF91:BF230)),  2)</f>
        <v>0</v>
      </c>
      <c r="G38" s="38"/>
      <c r="H38" s="38"/>
      <c r="I38" s="165">
        <v>0.14999999999999999</v>
      </c>
      <c r="J38" s="164">
        <f>ROUND(((SUM(BF91:BF230))*I38),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ROUND((SUM(BG91:BG230)),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ROUND((SUM(BH91:BH230)),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ROUND((SUM(BI91:BI230)),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180</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469</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470</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02.1 - SO 02.1 - Odvodnění</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J91</f>
        <v>0</v>
      </c>
      <c r="K67" s="40"/>
      <c r="L67" s="148"/>
      <c r="S67" s="38"/>
      <c r="T67" s="38"/>
      <c r="U67" s="38"/>
      <c r="V67" s="38"/>
      <c r="W67" s="38"/>
      <c r="X67" s="38"/>
      <c r="Y67" s="38"/>
      <c r="Z67" s="38"/>
      <c r="AA67" s="38"/>
      <c r="AB67" s="38"/>
      <c r="AC67" s="38"/>
      <c r="AD67" s="38"/>
      <c r="AE67" s="38"/>
      <c r="AU67" s="17" t="s">
        <v>186</v>
      </c>
    </row>
    <row r="68" hidden="1" s="2" customFormat="1" ht="21.84" customHeight="1">
      <c r="A68" s="38"/>
      <c r="B68" s="39"/>
      <c r="C68" s="40"/>
      <c r="D68" s="40"/>
      <c r="E68" s="40"/>
      <c r="F68" s="40"/>
      <c r="G68" s="40"/>
      <c r="H68" s="40"/>
      <c r="I68" s="147"/>
      <c r="J68" s="40"/>
      <c r="K68" s="40"/>
      <c r="L68" s="148"/>
      <c r="S68" s="38"/>
      <c r="T68" s="38"/>
      <c r="U68" s="38"/>
      <c r="V68" s="38"/>
      <c r="W68" s="38"/>
      <c r="X68" s="38"/>
      <c r="Y68" s="38"/>
      <c r="Z68" s="38"/>
      <c r="AA68" s="38"/>
      <c r="AB68" s="38"/>
      <c r="AC68" s="38"/>
      <c r="AD68" s="38"/>
      <c r="AE68" s="38"/>
    </row>
    <row r="69" hidden="1" s="2" customFormat="1" ht="6.96" customHeight="1">
      <c r="A69" s="38"/>
      <c r="B69" s="59"/>
      <c r="C69" s="60"/>
      <c r="D69" s="60"/>
      <c r="E69" s="60"/>
      <c r="F69" s="60"/>
      <c r="G69" s="60"/>
      <c r="H69" s="60"/>
      <c r="I69" s="176"/>
      <c r="J69" s="60"/>
      <c r="K69" s="60"/>
      <c r="L69" s="148"/>
      <c r="S69" s="38"/>
      <c r="T69" s="38"/>
      <c r="U69" s="38"/>
      <c r="V69" s="38"/>
      <c r="W69" s="38"/>
      <c r="X69" s="38"/>
      <c r="Y69" s="38"/>
      <c r="Z69" s="38"/>
      <c r="AA69" s="38"/>
      <c r="AB69" s="38"/>
      <c r="AC69" s="38"/>
      <c r="AD69" s="38"/>
      <c r="AE69" s="38"/>
    </row>
    <row r="70" hidden="1"/>
    <row r="71" hidden="1"/>
    <row r="72" hidden="1"/>
    <row r="73" s="2" customFormat="1" ht="6.96" customHeight="1">
      <c r="A73" s="38"/>
      <c r="B73" s="61"/>
      <c r="C73" s="62"/>
      <c r="D73" s="62"/>
      <c r="E73" s="62"/>
      <c r="F73" s="62"/>
      <c r="G73" s="62"/>
      <c r="H73" s="62"/>
      <c r="I73" s="179"/>
      <c r="J73" s="62"/>
      <c r="K73" s="62"/>
      <c r="L73" s="148"/>
      <c r="S73" s="38"/>
      <c r="T73" s="38"/>
      <c r="U73" s="38"/>
      <c r="V73" s="38"/>
      <c r="W73" s="38"/>
      <c r="X73" s="38"/>
      <c r="Y73" s="38"/>
      <c r="Z73" s="38"/>
      <c r="AA73" s="38"/>
      <c r="AB73" s="38"/>
      <c r="AC73" s="38"/>
      <c r="AD73" s="38"/>
      <c r="AE73" s="38"/>
    </row>
    <row r="74" s="2" customFormat="1" ht="24.96" customHeight="1">
      <c r="A74" s="38"/>
      <c r="B74" s="39"/>
      <c r="C74" s="23" t="s">
        <v>189</v>
      </c>
      <c r="D74" s="40"/>
      <c r="E74" s="40"/>
      <c r="F74" s="40"/>
      <c r="G74" s="40"/>
      <c r="H74" s="40"/>
      <c r="I74" s="147"/>
      <c r="J74" s="40"/>
      <c r="K74" s="40"/>
      <c r="L74" s="148"/>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147"/>
      <c r="J75" s="40"/>
      <c r="K75" s="40"/>
      <c r="L75" s="148"/>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147"/>
      <c r="J76" s="40"/>
      <c r="K76" s="40"/>
      <c r="L76" s="148"/>
      <c r="S76" s="38"/>
      <c r="T76" s="38"/>
      <c r="U76" s="38"/>
      <c r="V76" s="38"/>
      <c r="W76" s="38"/>
      <c r="X76" s="38"/>
      <c r="Y76" s="38"/>
      <c r="Z76" s="38"/>
      <c r="AA76" s="38"/>
      <c r="AB76" s="38"/>
      <c r="AC76" s="38"/>
      <c r="AD76" s="38"/>
      <c r="AE76" s="38"/>
    </row>
    <row r="77" s="2" customFormat="1" ht="16.5" customHeight="1">
      <c r="A77" s="38"/>
      <c r="B77" s="39"/>
      <c r="C77" s="40"/>
      <c r="D77" s="40"/>
      <c r="E77" s="180" t="str">
        <f>E7</f>
        <v>Oprava trati v úseku Velké Březno - Boletice n/L km 440,200 - 443,320</v>
      </c>
      <c r="F77" s="32"/>
      <c r="G77" s="32"/>
      <c r="H77" s="32"/>
      <c r="I77" s="147"/>
      <c r="J77" s="40"/>
      <c r="K77" s="40"/>
      <c r="L77" s="148"/>
      <c r="S77" s="38"/>
      <c r="T77" s="38"/>
      <c r="U77" s="38"/>
      <c r="V77" s="38"/>
      <c r="W77" s="38"/>
      <c r="X77" s="38"/>
      <c r="Y77" s="38"/>
      <c r="Z77" s="38"/>
      <c r="AA77" s="38"/>
      <c r="AB77" s="38"/>
      <c r="AC77" s="38"/>
      <c r="AD77" s="38"/>
      <c r="AE77" s="38"/>
    </row>
    <row r="78" s="1" customFormat="1" ht="12" customHeight="1">
      <c r="B78" s="21"/>
      <c r="C78" s="32" t="s">
        <v>179</v>
      </c>
      <c r="D78" s="22"/>
      <c r="E78" s="22"/>
      <c r="F78" s="22"/>
      <c r="G78" s="22"/>
      <c r="H78" s="22"/>
      <c r="I78" s="139"/>
      <c r="J78" s="22"/>
      <c r="K78" s="22"/>
      <c r="L78" s="20"/>
    </row>
    <row r="79" s="1" customFormat="1" ht="16.5" customHeight="1">
      <c r="B79" s="21"/>
      <c r="C79" s="22"/>
      <c r="D79" s="22"/>
      <c r="E79" s="180" t="s">
        <v>180</v>
      </c>
      <c r="F79" s="22"/>
      <c r="G79" s="22"/>
      <c r="H79" s="22"/>
      <c r="I79" s="139"/>
      <c r="J79" s="22"/>
      <c r="K79" s="22"/>
      <c r="L79" s="20"/>
    </row>
    <row r="80" s="1" customFormat="1" ht="12" customHeight="1">
      <c r="B80" s="21"/>
      <c r="C80" s="32" t="s">
        <v>181</v>
      </c>
      <c r="D80" s="22"/>
      <c r="E80" s="22"/>
      <c r="F80" s="22"/>
      <c r="G80" s="22"/>
      <c r="H80" s="22"/>
      <c r="I80" s="139"/>
      <c r="J80" s="22"/>
      <c r="K80" s="22"/>
      <c r="L80" s="20"/>
    </row>
    <row r="81" s="2" customFormat="1" ht="16.5" customHeight="1">
      <c r="A81" s="38"/>
      <c r="B81" s="39"/>
      <c r="C81" s="40"/>
      <c r="D81" s="40"/>
      <c r="E81" s="290" t="s">
        <v>469</v>
      </c>
      <c r="F81" s="40"/>
      <c r="G81" s="40"/>
      <c r="H81" s="40"/>
      <c r="I81" s="147"/>
      <c r="J81" s="40"/>
      <c r="K81" s="40"/>
      <c r="L81" s="148"/>
      <c r="S81" s="38"/>
      <c r="T81" s="38"/>
      <c r="U81" s="38"/>
      <c r="V81" s="38"/>
      <c r="W81" s="38"/>
      <c r="X81" s="38"/>
      <c r="Y81" s="38"/>
      <c r="Z81" s="38"/>
      <c r="AA81" s="38"/>
      <c r="AB81" s="38"/>
      <c r="AC81" s="38"/>
      <c r="AD81" s="38"/>
      <c r="AE81" s="38"/>
    </row>
    <row r="82" s="2" customFormat="1" ht="12" customHeight="1">
      <c r="A82" s="38"/>
      <c r="B82" s="39"/>
      <c r="C82" s="32" t="s">
        <v>470</v>
      </c>
      <c r="D82" s="40"/>
      <c r="E82" s="40"/>
      <c r="F82" s="40"/>
      <c r="G82" s="40"/>
      <c r="H82" s="40"/>
      <c r="I82" s="147"/>
      <c r="J82" s="40"/>
      <c r="K82" s="40"/>
      <c r="L82" s="148"/>
      <c r="S82" s="38"/>
      <c r="T82" s="38"/>
      <c r="U82" s="38"/>
      <c r="V82" s="38"/>
      <c r="W82" s="38"/>
      <c r="X82" s="38"/>
      <c r="Y82" s="38"/>
      <c r="Z82" s="38"/>
      <c r="AA82" s="38"/>
      <c r="AB82" s="38"/>
      <c r="AC82" s="38"/>
      <c r="AD82" s="38"/>
      <c r="AE82" s="38"/>
    </row>
    <row r="83" s="2" customFormat="1" ht="16.5" customHeight="1">
      <c r="A83" s="38"/>
      <c r="B83" s="39"/>
      <c r="C83" s="40"/>
      <c r="D83" s="40"/>
      <c r="E83" s="69" t="str">
        <f>E13</f>
        <v>02.1 - SO 02.1 - Odvodnění</v>
      </c>
      <c r="F83" s="40"/>
      <c r="G83" s="40"/>
      <c r="H83" s="40"/>
      <c r="I83" s="147"/>
      <c r="J83" s="40"/>
      <c r="K83" s="40"/>
      <c r="L83" s="148"/>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147"/>
      <c r="J84" s="40"/>
      <c r="K84" s="40"/>
      <c r="L84" s="148"/>
      <c r="S84" s="38"/>
      <c r="T84" s="38"/>
      <c r="U84" s="38"/>
      <c r="V84" s="38"/>
      <c r="W84" s="38"/>
      <c r="X84" s="38"/>
      <c r="Y84" s="38"/>
      <c r="Z84" s="38"/>
      <c r="AA84" s="38"/>
      <c r="AB84" s="38"/>
      <c r="AC84" s="38"/>
      <c r="AD84" s="38"/>
      <c r="AE84" s="38"/>
    </row>
    <row r="85" s="2" customFormat="1" ht="12" customHeight="1">
      <c r="A85" s="38"/>
      <c r="B85" s="39"/>
      <c r="C85" s="32" t="s">
        <v>21</v>
      </c>
      <c r="D85" s="40"/>
      <c r="E85" s="40"/>
      <c r="F85" s="27" t="str">
        <f>F16</f>
        <v>trať 073</v>
      </c>
      <c r="G85" s="40"/>
      <c r="H85" s="40"/>
      <c r="I85" s="150" t="s">
        <v>23</v>
      </c>
      <c r="J85" s="72" t="str">
        <f>IF(J16="","",J16)</f>
        <v>14. 2. 2020</v>
      </c>
      <c r="K85" s="40"/>
      <c r="L85" s="148"/>
      <c r="S85" s="38"/>
      <c r="T85" s="38"/>
      <c r="U85" s="38"/>
      <c r="V85" s="38"/>
      <c r="W85" s="38"/>
      <c r="X85" s="38"/>
      <c r="Y85" s="38"/>
      <c r="Z85" s="38"/>
      <c r="AA85" s="38"/>
      <c r="AB85" s="38"/>
      <c r="AC85" s="38"/>
      <c r="AD85" s="38"/>
      <c r="AE85" s="38"/>
    </row>
    <row r="86" s="2" customFormat="1" ht="6.96" customHeight="1">
      <c r="A86" s="38"/>
      <c r="B86" s="39"/>
      <c r="C86" s="40"/>
      <c r="D86" s="40"/>
      <c r="E86" s="40"/>
      <c r="F86" s="40"/>
      <c r="G86" s="40"/>
      <c r="H86" s="40"/>
      <c r="I86" s="147"/>
      <c r="J86" s="40"/>
      <c r="K86" s="40"/>
      <c r="L86" s="148"/>
      <c r="S86" s="38"/>
      <c r="T86" s="38"/>
      <c r="U86" s="38"/>
      <c r="V86" s="38"/>
      <c r="W86" s="38"/>
      <c r="X86" s="38"/>
      <c r="Y86" s="38"/>
      <c r="Z86" s="38"/>
      <c r="AA86" s="38"/>
      <c r="AB86" s="38"/>
      <c r="AC86" s="38"/>
      <c r="AD86" s="38"/>
      <c r="AE86" s="38"/>
    </row>
    <row r="87" s="2" customFormat="1" ht="15.15" customHeight="1">
      <c r="A87" s="38"/>
      <c r="B87" s="39"/>
      <c r="C87" s="32" t="s">
        <v>25</v>
      </c>
      <c r="D87" s="40"/>
      <c r="E87" s="40"/>
      <c r="F87" s="27" t="str">
        <f>E19</f>
        <v>Správa železnic, OŘ ÚNL</v>
      </c>
      <c r="G87" s="40"/>
      <c r="H87" s="40"/>
      <c r="I87" s="150" t="s">
        <v>33</v>
      </c>
      <c r="J87" s="36" t="str">
        <f>E25</f>
        <v xml:space="preserve"> </v>
      </c>
      <c r="K87" s="40"/>
      <c r="L87" s="148"/>
      <c r="S87" s="38"/>
      <c r="T87" s="38"/>
      <c r="U87" s="38"/>
      <c r="V87" s="38"/>
      <c r="W87" s="38"/>
      <c r="X87" s="38"/>
      <c r="Y87" s="38"/>
      <c r="Z87" s="38"/>
      <c r="AA87" s="38"/>
      <c r="AB87" s="38"/>
      <c r="AC87" s="38"/>
      <c r="AD87" s="38"/>
      <c r="AE87" s="38"/>
    </row>
    <row r="88" s="2" customFormat="1" ht="15.15" customHeight="1">
      <c r="A88" s="38"/>
      <c r="B88" s="39"/>
      <c r="C88" s="32" t="s">
        <v>31</v>
      </c>
      <c r="D88" s="40"/>
      <c r="E88" s="40"/>
      <c r="F88" s="27" t="str">
        <f>IF(E22="","",E22)</f>
        <v>Vyplň údaj</v>
      </c>
      <c r="G88" s="40"/>
      <c r="H88" s="40"/>
      <c r="I88" s="150" t="s">
        <v>36</v>
      </c>
      <c r="J88" s="36" t="str">
        <f>E28</f>
        <v>Věra Trnková</v>
      </c>
      <c r="K88" s="40"/>
      <c r="L88" s="148"/>
      <c r="S88" s="38"/>
      <c r="T88" s="38"/>
      <c r="U88" s="38"/>
      <c r="V88" s="38"/>
      <c r="W88" s="38"/>
      <c r="X88" s="38"/>
      <c r="Y88" s="38"/>
      <c r="Z88" s="38"/>
      <c r="AA88" s="38"/>
      <c r="AB88" s="38"/>
      <c r="AC88" s="38"/>
      <c r="AD88" s="38"/>
      <c r="AE88" s="38"/>
    </row>
    <row r="89" s="2" customFormat="1" ht="10.32" customHeight="1">
      <c r="A89" s="38"/>
      <c r="B89" s="39"/>
      <c r="C89" s="40"/>
      <c r="D89" s="40"/>
      <c r="E89" s="40"/>
      <c r="F89" s="40"/>
      <c r="G89" s="40"/>
      <c r="H89" s="40"/>
      <c r="I89" s="147"/>
      <c r="J89" s="40"/>
      <c r="K89" s="40"/>
      <c r="L89" s="148"/>
      <c r="S89" s="38"/>
      <c r="T89" s="38"/>
      <c r="U89" s="38"/>
      <c r="V89" s="38"/>
      <c r="W89" s="38"/>
      <c r="X89" s="38"/>
      <c r="Y89" s="38"/>
      <c r="Z89" s="38"/>
      <c r="AA89" s="38"/>
      <c r="AB89" s="38"/>
      <c r="AC89" s="38"/>
      <c r="AD89" s="38"/>
      <c r="AE89" s="38"/>
    </row>
    <row r="90" s="11" customFormat="1" ht="29.28" customHeight="1">
      <c r="A90" s="199"/>
      <c r="B90" s="200"/>
      <c r="C90" s="201" t="s">
        <v>190</v>
      </c>
      <c r="D90" s="202" t="s">
        <v>59</v>
      </c>
      <c r="E90" s="202" t="s">
        <v>55</v>
      </c>
      <c r="F90" s="202" t="s">
        <v>56</v>
      </c>
      <c r="G90" s="202" t="s">
        <v>191</v>
      </c>
      <c r="H90" s="202" t="s">
        <v>192</v>
      </c>
      <c r="I90" s="203" t="s">
        <v>193</v>
      </c>
      <c r="J90" s="202" t="s">
        <v>185</v>
      </c>
      <c r="K90" s="204" t="s">
        <v>194</v>
      </c>
      <c r="L90" s="205"/>
      <c r="M90" s="92" t="s">
        <v>19</v>
      </c>
      <c r="N90" s="93" t="s">
        <v>44</v>
      </c>
      <c r="O90" s="93" t="s">
        <v>195</v>
      </c>
      <c r="P90" s="93" t="s">
        <v>196</v>
      </c>
      <c r="Q90" s="93" t="s">
        <v>197</v>
      </c>
      <c r="R90" s="93" t="s">
        <v>198</v>
      </c>
      <c r="S90" s="93" t="s">
        <v>199</v>
      </c>
      <c r="T90" s="94" t="s">
        <v>200</v>
      </c>
      <c r="U90" s="199"/>
      <c r="V90" s="199"/>
      <c r="W90" s="199"/>
      <c r="X90" s="199"/>
      <c r="Y90" s="199"/>
      <c r="Z90" s="199"/>
      <c r="AA90" s="199"/>
      <c r="AB90" s="199"/>
      <c r="AC90" s="199"/>
      <c r="AD90" s="199"/>
      <c r="AE90" s="199"/>
    </row>
    <row r="91" s="2" customFormat="1" ht="22.8" customHeight="1">
      <c r="A91" s="38"/>
      <c r="B91" s="39"/>
      <c r="C91" s="99" t="s">
        <v>201</v>
      </c>
      <c r="D91" s="40"/>
      <c r="E91" s="40"/>
      <c r="F91" s="40"/>
      <c r="G91" s="40"/>
      <c r="H91" s="40"/>
      <c r="I91" s="147"/>
      <c r="J91" s="206">
        <f>BK91</f>
        <v>0</v>
      </c>
      <c r="K91" s="40"/>
      <c r="L91" s="44"/>
      <c r="M91" s="95"/>
      <c r="N91" s="207"/>
      <c r="O91" s="96"/>
      <c r="P91" s="208">
        <f>SUM(P92:P230)</f>
        <v>0</v>
      </c>
      <c r="Q91" s="96"/>
      <c r="R91" s="208">
        <f>SUM(R92:R230)</f>
        <v>2181.9244399999998</v>
      </c>
      <c r="S91" s="96"/>
      <c r="T91" s="209">
        <f>SUM(T92:T230)</f>
        <v>0</v>
      </c>
      <c r="U91" s="38"/>
      <c r="V91" s="38"/>
      <c r="W91" s="38"/>
      <c r="X91" s="38"/>
      <c r="Y91" s="38"/>
      <c r="Z91" s="38"/>
      <c r="AA91" s="38"/>
      <c r="AB91" s="38"/>
      <c r="AC91" s="38"/>
      <c r="AD91" s="38"/>
      <c r="AE91" s="38"/>
      <c r="AT91" s="17" t="s">
        <v>73</v>
      </c>
      <c r="AU91" s="17" t="s">
        <v>186</v>
      </c>
      <c r="BK91" s="210">
        <f>SUM(BK92:BK230)</f>
        <v>0</v>
      </c>
    </row>
    <row r="92" s="2" customFormat="1" ht="44.25" customHeight="1">
      <c r="A92" s="38"/>
      <c r="B92" s="39"/>
      <c r="C92" s="227" t="s">
        <v>81</v>
      </c>
      <c r="D92" s="227" t="s">
        <v>207</v>
      </c>
      <c r="E92" s="228" t="s">
        <v>472</v>
      </c>
      <c r="F92" s="229" t="s">
        <v>473</v>
      </c>
      <c r="G92" s="230" t="s">
        <v>261</v>
      </c>
      <c r="H92" s="231">
        <v>1201.5</v>
      </c>
      <c r="I92" s="232"/>
      <c r="J92" s="233">
        <f>ROUND(I92*H92,2)</f>
        <v>0</v>
      </c>
      <c r="K92" s="229" t="s">
        <v>19</v>
      </c>
      <c r="L92" s="44"/>
      <c r="M92" s="234" t="s">
        <v>19</v>
      </c>
      <c r="N92" s="235" t="s">
        <v>45</v>
      </c>
      <c r="O92" s="84"/>
      <c r="P92" s="236">
        <f>O92*H92</f>
        <v>0</v>
      </c>
      <c r="Q92" s="236">
        <v>0</v>
      </c>
      <c r="R92" s="236">
        <f>Q92*H92</f>
        <v>0</v>
      </c>
      <c r="S92" s="236">
        <v>0</v>
      </c>
      <c r="T92" s="237">
        <f>S92*H92</f>
        <v>0</v>
      </c>
      <c r="U92" s="38"/>
      <c r="V92" s="38"/>
      <c r="W92" s="38"/>
      <c r="X92" s="38"/>
      <c r="Y92" s="38"/>
      <c r="Z92" s="38"/>
      <c r="AA92" s="38"/>
      <c r="AB92" s="38"/>
      <c r="AC92" s="38"/>
      <c r="AD92" s="38"/>
      <c r="AE92" s="38"/>
      <c r="AR92" s="238" t="s">
        <v>104</v>
      </c>
      <c r="AT92" s="238" t="s">
        <v>207</v>
      </c>
      <c r="AU92" s="238" t="s">
        <v>74</v>
      </c>
      <c r="AY92" s="17" t="s">
        <v>204</v>
      </c>
      <c r="BE92" s="239">
        <f>IF(N92="základní",J92,0)</f>
        <v>0</v>
      </c>
      <c r="BF92" s="239">
        <f>IF(N92="snížená",J92,0)</f>
        <v>0</v>
      </c>
      <c r="BG92" s="239">
        <f>IF(N92="zákl. přenesená",J92,0)</f>
        <v>0</v>
      </c>
      <c r="BH92" s="239">
        <f>IF(N92="sníž. přenesená",J92,0)</f>
        <v>0</v>
      </c>
      <c r="BI92" s="239">
        <f>IF(N92="nulová",J92,0)</f>
        <v>0</v>
      </c>
      <c r="BJ92" s="17" t="s">
        <v>81</v>
      </c>
      <c r="BK92" s="239">
        <f>ROUND(I92*H92,2)</f>
        <v>0</v>
      </c>
      <c r="BL92" s="17" t="s">
        <v>104</v>
      </c>
      <c r="BM92" s="238" t="s">
        <v>474</v>
      </c>
    </row>
    <row r="93" s="2" customFormat="1">
      <c r="A93" s="38"/>
      <c r="B93" s="39"/>
      <c r="C93" s="40"/>
      <c r="D93" s="240" t="s">
        <v>213</v>
      </c>
      <c r="E93" s="40"/>
      <c r="F93" s="241" t="s">
        <v>473</v>
      </c>
      <c r="G93" s="40"/>
      <c r="H93" s="40"/>
      <c r="I93" s="147"/>
      <c r="J93" s="40"/>
      <c r="K93" s="40"/>
      <c r="L93" s="44"/>
      <c r="M93" s="242"/>
      <c r="N93" s="243"/>
      <c r="O93" s="84"/>
      <c r="P93" s="84"/>
      <c r="Q93" s="84"/>
      <c r="R93" s="84"/>
      <c r="S93" s="84"/>
      <c r="T93" s="85"/>
      <c r="U93" s="38"/>
      <c r="V93" s="38"/>
      <c r="W93" s="38"/>
      <c r="X93" s="38"/>
      <c r="Y93" s="38"/>
      <c r="Z93" s="38"/>
      <c r="AA93" s="38"/>
      <c r="AB93" s="38"/>
      <c r="AC93" s="38"/>
      <c r="AD93" s="38"/>
      <c r="AE93" s="38"/>
      <c r="AT93" s="17" t="s">
        <v>213</v>
      </c>
      <c r="AU93" s="17" t="s">
        <v>74</v>
      </c>
    </row>
    <row r="94" s="14" customFormat="1">
      <c r="A94" s="14"/>
      <c r="B94" s="255"/>
      <c r="C94" s="256"/>
      <c r="D94" s="240" t="s">
        <v>217</v>
      </c>
      <c r="E94" s="257" t="s">
        <v>19</v>
      </c>
      <c r="F94" s="258" t="s">
        <v>475</v>
      </c>
      <c r="G94" s="256"/>
      <c r="H94" s="259">
        <v>10.4</v>
      </c>
      <c r="I94" s="260"/>
      <c r="J94" s="256"/>
      <c r="K94" s="256"/>
      <c r="L94" s="261"/>
      <c r="M94" s="262"/>
      <c r="N94" s="263"/>
      <c r="O94" s="263"/>
      <c r="P94" s="263"/>
      <c r="Q94" s="263"/>
      <c r="R94" s="263"/>
      <c r="S94" s="263"/>
      <c r="T94" s="264"/>
      <c r="U94" s="14"/>
      <c r="V94" s="14"/>
      <c r="W94" s="14"/>
      <c r="X94" s="14"/>
      <c r="Y94" s="14"/>
      <c r="Z94" s="14"/>
      <c r="AA94" s="14"/>
      <c r="AB94" s="14"/>
      <c r="AC94" s="14"/>
      <c r="AD94" s="14"/>
      <c r="AE94" s="14"/>
      <c r="AT94" s="265" t="s">
        <v>217</v>
      </c>
      <c r="AU94" s="265" t="s">
        <v>74</v>
      </c>
      <c r="AV94" s="14" t="s">
        <v>83</v>
      </c>
      <c r="AW94" s="14" t="s">
        <v>35</v>
      </c>
      <c r="AX94" s="14" t="s">
        <v>74</v>
      </c>
      <c r="AY94" s="265" t="s">
        <v>204</v>
      </c>
    </row>
    <row r="95" s="14" customFormat="1">
      <c r="A95" s="14"/>
      <c r="B95" s="255"/>
      <c r="C95" s="256"/>
      <c r="D95" s="240" t="s">
        <v>217</v>
      </c>
      <c r="E95" s="257" t="s">
        <v>19</v>
      </c>
      <c r="F95" s="258" t="s">
        <v>476</v>
      </c>
      <c r="G95" s="256"/>
      <c r="H95" s="259">
        <v>89.599999999999994</v>
      </c>
      <c r="I95" s="260"/>
      <c r="J95" s="256"/>
      <c r="K95" s="256"/>
      <c r="L95" s="261"/>
      <c r="M95" s="262"/>
      <c r="N95" s="263"/>
      <c r="O95" s="263"/>
      <c r="P95" s="263"/>
      <c r="Q95" s="263"/>
      <c r="R95" s="263"/>
      <c r="S95" s="263"/>
      <c r="T95" s="264"/>
      <c r="U95" s="14"/>
      <c r="V95" s="14"/>
      <c r="W95" s="14"/>
      <c r="X95" s="14"/>
      <c r="Y95" s="14"/>
      <c r="Z95" s="14"/>
      <c r="AA95" s="14"/>
      <c r="AB95" s="14"/>
      <c r="AC95" s="14"/>
      <c r="AD95" s="14"/>
      <c r="AE95" s="14"/>
      <c r="AT95" s="265" t="s">
        <v>217</v>
      </c>
      <c r="AU95" s="265" t="s">
        <v>74</v>
      </c>
      <c r="AV95" s="14" t="s">
        <v>83</v>
      </c>
      <c r="AW95" s="14" t="s">
        <v>35</v>
      </c>
      <c r="AX95" s="14" t="s">
        <v>74</v>
      </c>
      <c r="AY95" s="265" t="s">
        <v>204</v>
      </c>
    </row>
    <row r="96" s="14" customFormat="1">
      <c r="A96" s="14"/>
      <c r="B96" s="255"/>
      <c r="C96" s="256"/>
      <c r="D96" s="240" t="s">
        <v>217</v>
      </c>
      <c r="E96" s="257" t="s">
        <v>19</v>
      </c>
      <c r="F96" s="258" t="s">
        <v>477</v>
      </c>
      <c r="G96" s="256"/>
      <c r="H96" s="259">
        <v>104</v>
      </c>
      <c r="I96" s="260"/>
      <c r="J96" s="256"/>
      <c r="K96" s="256"/>
      <c r="L96" s="261"/>
      <c r="M96" s="262"/>
      <c r="N96" s="263"/>
      <c r="O96" s="263"/>
      <c r="P96" s="263"/>
      <c r="Q96" s="263"/>
      <c r="R96" s="263"/>
      <c r="S96" s="263"/>
      <c r="T96" s="264"/>
      <c r="U96" s="14"/>
      <c r="V96" s="14"/>
      <c r="W96" s="14"/>
      <c r="X96" s="14"/>
      <c r="Y96" s="14"/>
      <c r="Z96" s="14"/>
      <c r="AA96" s="14"/>
      <c r="AB96" s="14"/>
      <c r="AC96" s="14"/>
      <c r="AD96" s="14"/>
      <c r="AE96" s="14"/>
      <c r="AT96" s="265" t="s">
        <v>217</v>
      </c>
      <c r="AU96" s="265" t="s">
        <v>74</v>
      </c>
      <c r="AV96" s="14" t="s">
        <v>83</v>
      </c>
      <c r="AW96" s="14" t="s">
        <v>35</v>
      </c>
      <c r="AX96" s="14" t="s">
        <v>74</v>
      </c>
      <c r="AY96" s="265" t="s">
        <v>204</v>
      </c>
    </row>
    <row r="97" s="14" customFormat="1">
      <c r="A97" s="14"/>
      <c r="B97" s="255"/>
      <c r="C97" s="256"/>
      <c r="D97" s="240" t="s">
        <v>217</v>
      </c>
      <c r="E97" s="257" t="s">
        <v>19</v>
      </c>
      <c r="F97" s="258" t="s">
        <v>478</v>
      </c>
      <c r="G97" s="256"/>
      <c r="H97" s="259">
        <v>28</v>
      </c>
      <c r="I97" s="260"/>
      <c r="J97" s="256"/>
      <c r="K97" s="256"/>
      <c r="L97" s="261"/>
      <c r="M97" s="262"/>
      <c r="N97" s="263"/>
      <c r="O97" s="263"/>
      <c r="P97" s="263"/>
      <c r="Q97" s="263"/>
      <c r="R97" s="263"/>
      <c r="S97" s="263"/>
      <c r="T97" s="264"/>
      <c r="U97" s="14"/>
      <c r="V97" s="14"/>
      <c r="W97" s="14"/>
      <c r="X97" s="14"/>
      <c r="Y97" s="14"/>
      <c r="Z97" s="14"/>
      <c r="AA97" s="14"/>
      <c r="AB97" s="14"/>
      <c r="AC97" s="14"/>
      <c r="AD97" s="14"/>
      <c r="AE97" s="14"/>
      <c r="AT97" s="265" t="s">
        <v>217</v>
      </c>
      <c r="AU97" s="265" t="s">
        <v>74</v>
      </c>
      <c r="AV97" s="14" t="s">
        <v>83</v>
      </c>
      <c r="AW97" s="14" t="s">
        <v>35</v>
      </c>
      <c r="AX97" s="14" t="s">
        <v>74</v>
      </c>
      <c r="AY97" s="265" t="s">
        <v>204</v>
      </c>
    </row>
    <row r="98" s="14" customFormat="1">
      <c r="A98" s="14"/>
      <c r="B98" s="255"/>
      <c r="C98" s="256"/>
      <c r="D98" s="240" t="s">
        <v>217</v>
      </c>
      <c r="E98" s="257" t="s">
        <v>19</v>
      </c>
      <c r="F98" s="258" t="s">
        <v>479</v>
      </c>
      <c r="G98" s="256"/>
      <c r="H98" s="259">
        <v>28</v>
      </c>
      <c r="I98" s="260"/>
      <c r="J98" s="256"/>
      <c r="K98" s="256"/>
      <c r="L98" s="261"/>
      <c r="M98" s="262"/>
      <c r="N98" s="263"/>
      <c r="O98" s="263"/>
      <c r="P98" s="263"/>
      <c r="Q98" s="263"/>
      <c r="R98" s="263"/>
      <c r="S98" s="263"/>
      <c r="T98" s="264"/>
      <c r="U98" s="14"/>
      <c r="V98" s="14"/>
      <c r="W98" s="14"/>
      <c r="X98" s="14"/>
      <c r="Y98" s="14"/>
      <c r="Z98" s="14"/>
      <c r="AA98" s="14"/>
      <c r="AB98" s="14"/>
      <c r="AC98" s="14"/>
      <c r="AD98" s="14"/>
      <c r="AE98" s="14"/>
      <c r="AT98" s="265" t="s">
        <v>217</v>
      </c>
      <c r="AU98" s="265" t="s">
        <v>74</v>
      </c>
      <c r="AV98" s="14" t="s">
        <v>83</v>
      </c>
      <c r="AW98" s="14" t="s">
        <v>35</v>
      </c>
      <c r="AX98" s="14" t="s">
        <v>74</v>
      </c>
      <c r="AY98" s="265" t="s">
        <v>204</v>
      </c>
    </row>
    <row r="99" s="14" customFormat="1">
      <c r="A99" s="14"/>
      <c r="B99" s="255"/>
      <c r="C99" s="256"/>
      <c r="D99" s="240" t="s">
        <v>217</v>
      </c>
      <c r="E99" s="257" t="s">
        <v>19</v>
      </c>
      <c r="F99" s="258" t="s">
        <v>480</v>
      </c>
      <c r="G99" s="256"/>
      <c r="H99" s="259">
        <v>84</v>
      </c>
      <c r="I99" s="260"/>
      <c r="J99" s="256"/>
      <c r="K99" s="256"/>
      <c r="L99" s="261"/>
      <c r="M99" s="262"/>
      <c r="N99" s="263"/>
      <c r="O99" s="263"/>
      <c r="P99" s="263"/>
      <c r="Q99" s="263"/>
      <c r="R99" s="263"/>
      <c r="S99" s="263"/>
      <c r="T99" s="264"/>
      <c r="U99" s="14"/>
      <c r="V99" s="14"/>
      <c r="W99" s="14"/>
      <c r="X99" s="14"/>
      <c r="Y99" s="14"/>
      <c r="Z99" s="14"/>
      <c r="AA99" s="14"/>
      <c r="AB99" s="14"/>
      <c r="AC99" s="14"/>
      <c r="AD99" s="14"/>
      <c r="AE99" s="14"/>
      <c r="AT99" s="265" t="s">
        <v>217</v>
      </c>
      <c r="AU99" s="265" t="s">
        <v>74</v>
      </c>
      <c r="AV99" s="14" t="s">
        <v>83</v>
      </c>
      <c r="AW99" s="14" t="s">
        <v>35</v>
      </c>
      <c r="AX99" s="14" t="s">
        <v>74</v>
      </c>
      <c r="AY99" s="265" t="s">
        <v>204</v>
      </c>
    </row>
    <row r="100" s="14" customFormat="1">
      <c r="A100" s="14"/>
      <c r="B100" s="255"/>
      <c r="C100" s="256"/>
      <c r="D100" s="240" t="s">
        <v>217</v>
      </c>
      <c r="E100" s="257" t="s">
        <v>19</v>
      </c>
      <c r="F100" s="258" t="s">
        <v>481</v>
      </c>
      <c r="G100" s="256"/>
      <c r="H100" s="259">
        <v>22.5</v>
      </c>
      <c r="I100" s="260"/>
      <c r="J100" s="256"/>
      <c r="K100" s="256"/>
      <c r="L100" s="261"/>
      <c r="M100" s="262"/>
      <c r="N100" s="263"/>
      <c r="O100" s="263"/>
      <c r="P100" s="263"/>
      <c r="Q100" s="263"/>
      <c r="R100" s="263"/>
      <c r="S100" s="263"/>
      <c r="T100" s="264"/>
      <c r="U100" s="14"/>
      <c r="V100" s="14"/>
      <c r="W100" s="14"/>
      <c r="X100" s="14"/>
      <c r="Y100" s="14"/>
      <c r="Z100" s="14"/>
      <c r="AA100" s="14"/>
      <c r="AB100" s="14"/>
      <c r="AC100" s="14"/>
      <c r="AD100" s="14"/>
      <c r="AE100" s="14"/>
      <c r="AT100" s="265" t="s">
        <v>217</v>
      </c>
      <c r="AU100" s="265" t="s">
        <v>74</v>
      </c>
      <c r="AV100" s="14" t="s">
        <v>83</v>
      </c>
      <c r="AW100" s="14" t="s">
        <v>35</v>
      </c>
      <c r="AX100" s="14" t="s">
        <v>74</v>
      </c>
      <c r="AY100" s="265" t="s">
        <v>204</v>
      </c>
    </row>
    <row r="101" s="14" customFormat="1">
      <c r="A101" s="14"/>
      <c r="B101" s="255"/>
      <c r="C101" s="256"/>
      <c r="D101" s="240" t="s">
        <v>217</v>
      </c>
      <c r="E101" s="257" t="s">
        <v>19</v>
      </c>
      <c r="F101" s="258" t="s">
        <v>482</v>
      </c>
      <c r="G101" s="256"/>
      <c r="H101" s="259">
        <v>75</v>
      </c>
      <c r="I101" s="260"/>
      <c r="J101" s="256"/>
      <c r="K101" s="256"/>
      <c r="L101" s="261"/>
      <c r="M101" s="262"/>
      <c r="N101" s="263"/>
      <c r="O101" s="263"/>
      <c r="P101" s="263"/>
      <c r="Q101" s="263"/>
      <c r="R101" s="263"/>
      <c r="S101" s="263"/>
      <c r="T101" s="264"/>
      <c r="U101" s="14"/>
      <c r="V101" s="14"/>
      <c r="W101" s="14"/>
      <c r="X101" s="14"/>
      <c r="Y101" s="14"/>
      <c r="Z101" s="14"/>
      <c r="AA101" s="14"/>
      <c r="AB101" s="14"/>
      <c r="AC101" s="14"/>
      <c r="AD101" s="14"/>
      <c r="AE101" s="14"/>
      <c r="AT101" s="265" t="s">
        <v>217</v>
      </c>
      <c r="AU101" s="265" t="s">
        <v>74</v>
      </c>
      <c r="AV101" s="14" t="s">
        <v>83</v>
      </c>
      <c r="AW101" s="14" t="s">
        <v>35</v>
      </c>
      <c r="AX101" s="14" t="s">
        <v>74</v>
      </c>
      <c r="AY101" s="265" t="s">
        <v>204</v>
      </c>
    </row>
    <row r="102" s="14" customFormat="1">
      <c r="A102" s="14"/>
      <c r="B102" s="255"/>
      <c r="C102" s="256"/>
      <c r="D102" s="240" t="s">
        <v>217</v>
      </c>
      <c r="E102" s="257" t="s">
        <v>19</v>
      </c>
      <c r="F102" s="258" t="s">
        <v>483</v>
      </c>
      <c r="G102" s="256"/>
      <c r="H102" s="259">
        <v>56</v>
      </c>
      <c r="I102" s="260"/>
      <c r="J102" s="256"/>
      <c r="K102" s="256"/>
      <c r="L102" s="261"/>
      <c r="M102" s="262"/>
      <c r="N102" s="263"/>
      <c r="O102" s="263"/>
      <c r="P102" s="263"/>
      <c r="Q102" s="263"/>
      <c r="R102" s="263"/>
      <c r="S102" s="263"/>
      <c r="T102" s="264"/>
      <c r="U102" s="14"/>
      <c r="V102" s="14"/>
      <c r="W102" s="14"/>
      <c r="X102" s="14"/>
      <c r="Y102" s="14"/>
      <c r="Z102" s="14"/>
      <c r="AA102" s="14"/>
      <c r="AB102" s="14"/>
      <c r="AC102" s="14"/>
      <c r="AD102" s="14"/>
      <c r="AE102" s="14"/>
      <c r="AT102" s="265" t="s">
        <v>217</v>
      </c>
      <c r="AU102" s="265" t="s">
        <v>74</v>
      </c>
      <c r="AV102" s="14" t="s">
        <v>83</v>
      </c>
      <c r="AW102" s="14" t="s">
        <v>35</v>
      </c>
      <c r="AX102" s="14" t="s">
        <v>74</v>
      </c>
      <c r="AY102" s="265" t="s">
        <v>204</v>
      </c>
    </row>
    <row r="103" s="14" customFormat="1">
      <c r="A103" s="14"/>
      <c r="B103" s="255"/>
      <c r="C103" s="256"/>
      <c r="D103" s="240" t="s">
        <v>217</v>
      </c>
      <c r="E103" s="257" t="s">
        <v>19</v>
      </c>
      <c r="F103" s="258" t="s">
        <v>484</v>
      </c>
      <c r="G103" s="256"/>
      <c r="H103" s="259">
        <v>75</v>
      </c>
      <c r="I103" s="260"/>
      <c r="J103" s="256"/>
      <c r="K103" s="256"/>
      <c r="L103" s="261"/>
      <c r="M103" s="262"/>
      <c r="N103" s="263"/>
      <c r="O103" s="263"/>
      <c r="P103" s="263"/>
      <c r="Q103" s="263"/>
      <c r="R103" s="263"/>
      <c r="S103" s="263"/>
      <c r="T103" s="264"/>
      <c r="U103" s="14"/>
      <c r="V103" s="14"/>
      <c r="W103" s="14"/>
      <c r="X103" s="14"/>
      <c r="Y103" s="14"/>
      <c r="Z103" s="14"/>
      <c r="AA103" s="14"/>
      <c r="AB103" s="14"/>
      <c r="AC103" s="14"/>
      <c r="AD103" s="14"/>
      <c r="AE103" s="14"/>
      <c r="AT103" s="265" t="s">
        <v>217</v>
      </c>
      <c r="AU103" s="265" t="s">
        <v>74</v>
      </c>
      <c r="AV103" s="14" t="s">
        <v>83</v>
      </c>
      <c r="AW103" s="14" t="s">
        <v>35</v>
      </c>
      <c r="AX103" s="14" t="s">
        <v>74</v>
      </c>
      <c r="AY103" s="265" t="s">
        <v>204</v>
      </c>
    </row>
    <row r="104" s="14" customFormat="1">
      <c r="A104" s="14"/>
      <c r="B104" s="255"/>
      <c r="C104" s="256"/>
      <c r="D104" s="240" t="s">
        <v>217</v>
      </c>
      <c r="E104" s="257" t="s">
        <v>19</v>
      </c>
      <c r="F104" s="258" t="s">
        <v>485</v>
      </c>
      <c r="G104" s="256"/>
      <c r="H104" s="259">
        <v>535</v>
      </c>
      <c r="I104" s="260"/>
      <c r="J104" s="256"/>
      <c r="K104" s="256"/>
      <c r="L104" s="261"/>
      <c r="M104" s="262"/>
      <c r="N104" s="263"/>
      <c r="O104" s="263"/>
      <c r="P104" s="263"/>
      <c r="Q104" s="263"/>
      <c r="R104" s="263"/>
      <c r="S104" s="263"/>
      <c r="T104" s="264"/>
      <c r="U104" s="14"/>
      <c r="V104" s="14"/>
      <c r="W104" s="14"/>
      <c r="X104" s="14"/>
      <c r="Y104" s="14"/>
      <c r="Z104" s="14"/>
      <c r="AA104" s="14"/>
      <c r="AB104" s="14"/>
      <c r="AC104" s="14"/>
      <c r="AD104" s="14"/>
      <c r="AE104" s="14"/>
      <c r="AT104" s="265" t="s">
        <v>217</v>
      </c>
      <c r="AU104" s="265" t="s">
        <v>74</v>
      </c>
      <c r="AV104" s="14" t="s">
        <v>83</v>
      </c>
      <c r="AW104" s="14" t="s">
        <v>35</v>
      </c>
      <c r="AX104" s="14" t="s">
        <v>74</v>
      </c>
      <c r="AY104" s="265" t="s">
        <v>204</v>
      </c>
    </row>
    <row r="105" s="14" customFormat="1">
      <c r="A105" s="14"/>
      <c r="B105" s="255"/>
      <c r="C105" s="256"/>
      <c r="D105" s="240" t="s">
        <v>217</v>
      </c>
      <c r="E105" s="257" t="s">
        <v>19</v>
      </c>
      <c r="F105" s="258" t="s">
        <v>486</v>
      </c>
      <c r="G105" s="256"/>
      <c r="H105" s="259">
        <v>64.5</v>
      </c>
      <c r="I105" s="260"/>
      <c r="J105" s="256"/>
      <c r="K105" s="256"/>
      <c r="L105" s="261"/>
      <c r="M105" s="262"/>
      <c r="N105" s="263"/>
      <c r="O105" s="263"/>
      <c r="P105" s="263"/>
      <c r="Q105" s="263"/>
      <c r="R105" s="263"/>
      <c r="S105" s="263"/>
      <c r="T105" s="264"/>
      <c r="U105" s="14"/>
      <c r="V105" s="14"/>
      <c r="W105" s="14"/>
      <c r="X105" s="14"/>
      <c r="Y105" s="14"/>
      <c r="Z105" s="14"/>
      <c r="AA105" s="14"/>
      <c r="AB105" s="14"/>
      <c r="AC105" s="14"/>
      <c r="AD105" s="14"/>
      <c r="AE105" s="14"/>
      <c r="AT105" s="265" t="s">
        <v>217</v>
      </c>
      <c r="AU105" s="265" t="s">
        <v>74</v>
      </c>
      <c r="AV105" s="14" t="s">
        <v>83</v>
      </c>
      <c r="AW105" s="14" t="s">
        <v>35</v>
      </c>
      <c r="AX105" s="14" t="s">
        <v>74</v>
      </c>
      <c r="AY105" s="265" t="s">
        <v>204</v>
      </c>
    </row>
    <row r="106" s="14" customFormat="1">
      <c r="A106" s="14"/>
      <c r="B106" s="255"/>
      <c r="C106" s="256"/>
      <c r="D106" s="240" t="s">
        <v>217</v>
      </c>
      <c r="E106" s="257" t="s">
        <v>19</v>
      </c>
      <c r="F106" s="258" t="s">
        <v>487</v>
      </c>
      <c r="G106" s="256"/>
      <c r="H106" s="259">
        <v>5.5</v>
      </c>
      <c r="I106" s="260"/>
      <c r="J106" s="256"/>
      <c r="K106" s="256"/>
      <c r="L106" s="261"/>
      <c r="M106" s="262"/>
      <c r="N106" s="263"/>
      <c r="O106" s="263"/>
      <c r="P106" s="263"/>
      <c r="Q106" s="263"/>
      <c r="R106" s="263"/>
      <c r="S106" s="263"/>
      <c r="T106" s="264"/>
      <c r="U106" s="14"/>
      <c r="V106" s="14"/>
      <c r="W106" s="14"/>
      <c r="X106" s="14"/>
      <c r="Y106" s="14"/>
      <c r="Z106" s="14"/>
      <c r="AA106" s="14"/>
      <c r="AB106" s="14"/>
      <c r="AC106" s="14"/>
      <c r="AD106" s="14"/>
      <c r="AE106" s="14"/>
      <c r="AT106" s="265" t="s">
        <v>217</v>
      </c>
      <c r="AU106" s="265" t="s">
        <v>74</v>
      </c>
      <c r="AV106" s="14" t="s">
        <v>83</v>
      </c>
      <c r="AW106" s="14" t="s">
        <v>35</v>
      </c>
      <c r="AX106" s="14" t="s">
        <v>74</v>
      </c>
      <c r="AY106" s="265" t="s">
        <v>204</v>
      </c>
    </row>
    <row r="107" s="14" customFormat="1">
      <c r="A107" s="14"/>
      <c r="B107" s="255"/>
      <c r="C107" s="256"/>
      <c r="D107" s="240" t="s">
        <v>217</v>
      </c>
      <c r="E107" s="257" t="s">
        <v>19</v>
      </c>
      <c r="F107" s="258" t="s">
        <v>488</v>
      </c>
      <c r="G107" s="256"/>
      <c r="H107" s="259">
        <v>24</v>
      </c>
      <c r="I107" s="260"/>
      <c r="J107" s="256"/>
      <c r="K107" s="256"/>
      <c r="L107" s="261"/>
      <c r="M107" s="262"/>
      <c r="N107" s="263"/>
      <c r="O107" s="263"/>
      <c r="P107" s="263"/>
      <c r="Q107" s="263"/>
      <c r="R107" s="263"/>
      <c r="S107" s="263"/>
      <c r="T107" s="264"/>
      <c r="U107" s="14"/>
      <c r="V107" s="14"/>
      <c r="W107" s="14"/>
      <c r="X107" s="14"/>
      <c r="Y107" s="14"/>
      <c r="Z107" s="14"/>
      <c r="AA107" s="14"/>
      <c r="AB107" s="14"/>
      <c r="AC107" s="14"/>
      <c r="AD107" s="14"/>
      <c r="AE107" s="14"/>
      <c r="AT107" s="265" t="s">
        <v>217</v>
      </c>
      <c r="AU107" s="265" t="s">
        <v>74</v>
      </c>
      <c r="AV107" s="14" t="s">
        <v>83</v>
      </c>
      <c r="AW107" s="14" t="s">
        <v>35</v>
      </c>
      <c r="AX107" s="14" t="s">
        <v>74</v>
      </c>
      <c r="AY107" s="265" t="s">
        <v>204</v>
      </c>
    </row>
    <row r="108" s="15" customFormat="1">
      <c r="A108" s="15"/>
      <c r="B108" s="266"/>
      <c r="C108" s="267"/>
      <c r="D108" s="240" t="s">
        <v>217</v>
      </c>
      <c r="E108" s="268" t="s">
        <v>19</v>
      </c>
      <c r="F108" s="269" t="s">
        <v>268</v>
      </c>
      <c r="G108" s="267"/>
      <c r="H108" s="270">
        <v>1201.5</v>
      </c>
      <c r="I108" s="271"/>
      <c r="J108" s="267"/>
      <c r="K108" s="267"/>
      <c r="L108" s="272"/>
      <c r="M108" s="273"/>
      <c r="N108" s="274"/>
      <c r="O108" s="274"/>
      <c r="P108" s="274"/>
      <c r="Q108" s="274"/>
      <c r="R108" s="274"/>
      <c r="S108" s="274"/>
      <c r="T108" s="275"/>
      <c r="U108" s="15"/>
      <c r="V108" s="15"/>
      <c r="W108" s="15"/>
      <c r="X108" s="15"/>
      <c r="Y108" s="15"/>
      <c r="Z108" s="15"/>
      <c r="AA108" s="15"/>
      <c r="AB108" s="15"/>
      <c r="AC108" s="15"/>
      <c r="AD108" s="15"/>
      <c r="AE108" s="15"/>
      <c r="AT108" s="276" t="s">
        <v>217</v>
      </c>
      <c r="AU108" s="276" t="s">
        <v>74</v>
      </c>
      <c r="AV108" s="15" t="s">
        <v>104</v>
      </c>
      <c r="AW108" s="15" t="s">
        <v>35</v>
      </c>
      <c r="AX108" s="15" t="s">
        <v>81</v>
      </c>
      <c r="AY108" s="276" t="s">
        <v>204</v>
      </c>
    </row>
    <row r="109" s="2" customFormat="1" ht="55.5" customHeight="1">
      <c r="A109" s="38"/>
      <c r="B109" s="39"/>
      <c r="C109" s="227" t="s">
        <v>83</v>
      </c>
      <c r="D109" s="227" t="s">
        <v>207</v>
      </c>
      <c r="E109" s="228" t="s">
        <v>489</v>
      </c>
      <c r="F109" s="229" t="s">
        <v>490</v>
      </c>
      <c r="G109" s="230" t="s">
        <v>286</v>
      </c>
      <c r="H109" s="231">
        <v>1426</v>
      </c>
      <c r="I109" s="232"/>
      <c r="J109" s="233">
        <f>ROUND(I109*H109,2)</f>
        <v>0</v>
      </c>
      <c r="K109" s="229" t="s">
        <v>19</v>
      </c>
      <c r="L109" s="44"/>
      <c r="M109" s="234" t="s">
        <v>19</v>
      </c>
      <c r="N109" s="235" t="s">
        <v>45</v>
      </c>
      <c r="O109" s="84"/>
      <c r="P109" s="236">
        <f>O109*H109</f>
        <v>0</v>
      </c>
      <c r="Q109" s="236">
        <v>0</v>
      </c>
      <c r="R109" s="236">
        <f>Q109*H109</f>
        <v>0</v>
      </c>
      <c r="S109" s="236">
        <v>0</v>
      </c>
      <c r="T109" s="237">
        <f>S109*H109</f>
        <v>0</v>
      </c>
      <c r="U109" s="38"/>
      <c r="V109" s="38"/>
      <c r="W109" s="38"/>
      <c r="X109" s="38"/>
      <c r="Y109" s="38"/>
      <c r="Z109" s="38"/>
      <c r="AA109" s="38"/>
      <c r="AB109" s="38"/>
      <c r="AC109" s="38"/>
      <c r="AD109" s="38"/>
      <c r="AE109" s="38"/>
      <c r="AR109" s="238" t="s">
        <v>104</v>
      </c>
      <c r="AT109" s="238" t="s">
        <v>207</v>
      </c>
      <c r="AU109" s="238" t="s">
        <v>74</v>
      </c>
      <c r="AY109" s="17" t="s">
        <v>204</v>
      </c>
      <c r="BE109" s="239">
        <f>IF(N109="základní",J109,0)</f>
        <v>0</v>
      </c>
      <c r="BF109" s="239">
        <f>IF(N109="snížená",J109,0)</f>
        <v>0</v>
      </c>
      <c r="BG109" s="239">
        <f>IF(N109="zákl. přenesená",J109,0)</f>
        <v>0</v>
      </c>
      <c r="BH109" s="239">
        <f>IF(N109="sníž. přenesená",J109,0)</f>
        <v>0</v>
      </c>
      <c r="BI109" s="239">
        <f>IF(N109="nulová",J109,0)</f>
        <v>0</v>
      </c>
      <c r="BJ109" s="17" t="s">
        <v>81</v>
      </c>
      <c r="BK109" s="239">
        <f>ROUND(I109*H109,2)</f>
        <v>0</v>
      </c>
      <c r="BL109" s="17" t="s">
        <v>104</v>
      </c>
      <c r="BM109" s="238" t="s">
        <v>491</v>
      </c>
    </row>
    <row r="110" s="2" customFormat="1">
      <c r="A110" s="38"/>
      <c r="B110" s="39"/>
      <c r="C110" s="40"/>
      <c r="D110" s="240" t="s">
        <v>213</v>
      </c>
      <c r="E110" s="40"/>
      <c r="F110" s="241" t="s">
        <v>492</v>
      </c>
      <c r="G110" s="40"/>
      <c r="H110" s="40"/>
      <c r="I110" s="147"/>
      <c r="J110" s="40"/>
      <c r="K110" s="40"/>
      <c r="L110" s="44"/>
      <c r="M110" s="242"/>
      <c r="N110" s="243"/>
      <c r="O110" s="84"/>
      <c r="P110" s="84"/>
      <c r="Q110" s="84"/>
      <c r="R110" s="84"/>
      <c r="S110" s="84"/>
      <c r="T110" s="85"/>
      <c r="U110" s="38"/>
      <c r="V110" s="38"/>
      <c r="W110" s="38"/>
      <c r="X110" s="38"/>
      <c r="Y110" s="38"/>
      <c r="Z110" s="38"/>
      <c r="AA110" s="38"/>
      <c r="AB110" s="38"/>
      <c r="AC110" s="38"/>
      <c r="AD110" s="38"/>
      <c r="AE110" s="38"/>
      <c r="AT110" s="17" t="s">
        <v>213</v>
      </c>
      <c r="AU110" s="17" t="s">
        <v>74</v>
      </c>
    </row>
    <row r="111" s="14" customFormat="1">
      <c r="A111" s="14"/>
      <c r="B111" s="255"/>
      <c r="C111" s="256"/>
      <c r="D111" s="240" t="s">
        <v>217</v>
      </c>
      <c r="E111" s="257" t="s">
        <v>19</v>
      </c>
      <c r="F111" s="258" t="s">
        <v>493</v>
      </c>
      <c r="G111" s="256"/>
      <c r="H111" s="259">
        <v>45</v>
      </c>
      <c r="I111" s="260"/>
      <c r="J111" s="256"/>
      <c r="K111" s="256"/>
      <c r="L111" s="261"/>
      <c r="M111" s="262"/>
      <c r="N111" s="263"/>
      <c r="O111" s="263"/>
      <c r="P111" s="263"/>
      <c r="Q111" s="263"/>
      <c r="R111" s="263"/>
      <c r="S111" s="263"/>
      <c r="T111" s="264"/>
      <c r="U111" s="14"/>
      <c r="V111" s="14"/>
      <c r="W111" s="14"/>
      <c r="X111" s="14"/>
      <c r="Y111" s="14"/>
      <c r="Z111" s="14"/>
      <c r="AA111" s="14"/>
      <c r="AB111" s="14"/>
      <c r="AC111" s="14"/>
      <c r="AD111" s="14"/>
      <c r="AE111" s="14"/>
      <c r="AT111" s="265" t="s">
        <v>217</v>
      </c>
      <c r="AU111" s="265" t="s">
        <v>74</v>
      </c>
      <c r="AV111" s="14" t="s">
        <v>83</v>
      </c>
      <c r="AW111" s="14" t="s">
        <v>35</v>
      </c>
      <c r="AX111" s="14" t="s">
        <v>74</v>
      </c>
      <c r="AY111" s="265" t="s">
        <v>204</v>
      </c>
    </row>
    <row r="112" s="14" customFormat="1">
      <c r="A112" s="14"/>
      <c r="B112" s="255"/>
      <c r="C112" s="256"/>
      <c r="D112" s="240" t="s">
        <v>217</v>
      </c>
      <c r="E112" s="257" t="s">
        <v>19</v>
      </c>
      <c r="F112" s="258" t="s">
        <v>494</v>
      </c>
      <c r="G112" s="256"/>
      <c r="H112" s="259">
        <v>150</v>
      </c>
      <c r="I112" s="260"/>
      <c r="J112" s="256"/>
      <c r="K112" s="256"/>
      <c r="L112" s="261"/>
      <c r="M112" s="262"/>
      <c r="N112" s="263"/>
      <c r="O112" s="263"/>
      <c r="P112" s="263"/>
      <c r="Q112" s="263"/>
      <c r="R112" s="263"/>
      <c r="S112" s="263"/>
      <c r="T112" s="264"/>
      <c r="U112" s="14"/>
      <c r="V112" s="14"/>
      <c r="W112" s="14"/>
      <c r="X112" s="14"/>
      <c r="Y112" s="14"/>
      <c r="Z112" s="14"/>
      <c r="AA112" s="14"/>
      <c r="AB112" s="14"/>
      <c r="AC112" s="14"/>
      <c r="AD112" s="14"/>
      <c r="AE112" s="14"/>
      <c r="AT112" s="265" t="s">
        <v>217</v>
      </c>
      <c r="AU112" s="265" t="s">
        <v>74</v>
      </c>
      <c r="AV112" s="14" t="s">
        <v>83</v>
      </c>
      <c r="AW112" s="14" t="s">
        <v>35</v>
      </c>
      <c r="AX112" s="14" t="s">
        <v>74</v>
      </c>
      <c r="AY112" s="265" t="s">
        <v>204</v>
      </c>
    </row>
    <row r="113" s="14" customFormat="1">
      <c r="A113" s="14"/>
      <c r="B113" s="255"/>
      <c r="C113" s="256"/>
      <c r="D113" s="240" t="s">
        <v>217</v>
      </c>
      <c r="E113" s="257" t="s">
        <v>19</v>
      </c>
      <c r="F113" s="258" t="s">
        <v>495</v>
      </c>
      <c r="G113" s="256"/>
      <c r="H113" s="259">
        <v>150</v>
      </c>
      <c r="I113" s="260"/>
      <c r="J113" s="256"/>
      <c r="K113" s="256"/>
      <c r="L113" s="261"/>
      <c r="M113" s="262"/>
      <c r="N113" s="263"/>
      <c r="O113" s="263"/>
      <c r="P113" s="263"/>
      <c r="Q113" s="263"/>
      <c r="R113" s="263"/>
      <c r="S113" s="263"/>
      <c r="T113" s="264"/>
      <c r="U113" s="14"/>
      <c r="V113" s="14"/>
      <c r="W113" s="14"/>
      <c r="X113" s="14"/>
      <c r="Y113" s="14"/>
      <c r="Z113" s="14"/>
      <c r="AA113" s="14"/>
      <c r="AB113" s="14"/>
      <c r="AC113" s="14"/>
      <c r="AD113" s="14"/>
      <c r="AE113" s="14"/>
      <c r="AT113" s="265" t="s">
        <v>217</v>
      </c>
      <c r="AU113" s="265" t="s">
        <v>74</v>
      </c>
      <c r="AV113" s="14" t="s">
        <v>83</v>
      </c>
      <c r="AW113" s="14" t="s">
        <v>35</v>
      </c>
      <c r="AX113" s="14" t="s">
        <v>74</v>
      </c>
      <c r="AY113" s="265" t="s">
        <v>204</v>
      </c>
    </row>
    <row r="114" s="14" customFormat="1">
      <c r="A114" s="14"/>
      <c r="B114" s="255"/>
      <c r="C114" s="256"/>
      <c r="D114" s="240" t="s">
        <v>217</v>
      </c>
      <c r="E114" s="257" t="s">
        <v>19</v>
      </c>
      <c r="F114" s="258" t="s">
        <v>496</v>
      </c>
      <c r="G114" s="256"/>
      <c r="H114" s="259">
        <v>1070</v>
      </c>
      <c r="I114" s="260"/>
      <c r="J114" s="256"/>
      <c r="K114" s="256"/>
      <c r="L114" s="261"/>
      <c r="M114" s="262"/>
      <c r="N114" s="263"/>
      <c r="O114" s="263"/>
      <c r="P114" s="263"/>
      <c r="Q114" s="263"/>
      <c r="R114" s="263"/>
      <c r="S114" s="263"/>
      <c r="T114" s="264"/>
      <c r="U114" s="14"/>
      <c r="V114" s="14"/>
      <c r="W114" s="14"/>
      <c r="X114" s="14"/>
      <c r="Y114" s="14"/>
      <c r="Z114" s="14"/>
      <c r="AA114" s="14"/>
      <c r="AB114" s="14"/>
      <c r="AC114" s="14"/>
      <c r="AD114" s="14"/>
      <c r="AE114" s="14"/>
      <c r="AT114" s="265" t="s">
        <v>217</v>
      </c>
      <c r="AU114" s="265" t="s">
        <v>74</v>
      </c>
      <c r="AV114" s="14" t="s">
        <v>83</v>
      </c>
      <c r="AW114" s="14" t="s">
        <v>35</v>
      </c>
      <c r="AX114" s="14" t="s">
        <v>74</v>
      </c>
      <c r="AY114" s="265" t="s">
        <v>204</v>
      </c>
    </row>
    <row r="115" s="14" customFormat="1">
      <c r="A115" s="14"/>
      <c r="B115" s="255"/>
      <c r="C115" s="256"/>
      <c r="D115" s="240" t="s">
        <v>217</v>
      </c>
      <c r="E115" s="257" t="s">
        <v>19</v>
      </c>
      <c r="F115" s="258" t="s">
        <v>497</v>
      </c>
      <c r="G115" s="256"/>
      <c r="H115" s="259">
        <v>11</v>
      </c>
      <c r="I115" s="260"/>
      <c r="J115" s="256"/>
      <c r="K115" s="256"/>
      <c r="L115" s="261"/>
      <c r="M115" s="262"/>
      <c r="N115" s="263"/>
      <c r="O115" s="263"/>
      <c r="P115" s="263"/>
      <c r="Q115" s="263"/>
      <c r="R115" s="263"/>
      <c r="S115" s="263"/>
      <c r="T115" s="264"/>
      <c r="U115" s="14"/>
      <c r="V115" s="14"/>
      <c r="W115" s="14"/>
      <c r="X115" s="14"/>
      <c r="Y115" s="14"/>
      <c r="Z115" s="14"/>
      <c r="AA115" s="14"/>
      <c r="AB115" s="14"/>
      <c r="AC115" s="14"/>
      <c r="AD115" s="14"/>
      <c r="AE115" s="14"/>
      <c r="AT115" s="265" t="s">
        <v>217</v>
      </c>
      <c r="AU115" s="265" t="s">
        <v>74</v>
      </c>
      <c r="AV115" s="14" t="s">
        <v>83</v>
      </c>
      <c r="AW115" s="14" t="s">
        <v>35</v>
      </c>
      <c r="AX115" s="14" t="s">
        <v>74</v>
      </c>
      <c r="AY115" s="265" t="s">
        <v>204</v>
      </c>
    </row>
    <row r="116" s="15" customFormat="1">
      <c r="A116" s="15"/>
      <c r="B116" s="266"/>
      <c r="C116" s="267"/>
      <c r="D116" s="240" t="s">
        <v>217</v>
      </c>
      <c r="E116" s="268" t="s">
        <v>19</v>
      </c>
      <c r="F116" s="269" t="s">
        <v>268</v>
      </c>
      <c r="G116" s="267"/>
      <c r="H116" s="270">
        <v>1426</v>
      </c>
      <c r="I116" s="271"/>
      <c r="J116" s="267"/>
      <c r="K116" s="267"/>
      <c r="L116" s="272"/>
      <c r="M116" s="273"/>
      <c r="N116" s="274"/>
      <c r="O116" s="274"/>
      <c r="P116" s="274"/>
      <c r="Q116" s="274"/>
      <c r="R116" s="274"/>
      <c r="S116" s="274"/>
      <c r="T116" s="275"/>
      <c r="U116" s="15"/>
      <c r="V116" s="15"/>
      <c r="W116" s="15"/>
      <c r="X116" s="15"/>
      <c r="Y116" s="15"/>
      <c r="Z116" s="15"/>
      <c r="AA116" s="15"/>
      <c r="AB116" s="15"/>
      <c r="AC116" s="15"/>
      <c r="AD116" s="15"/>
      <c r="AE116" s="15"/>
      <c r="AT116" s="276" t="s">
        <v>217</v>
      </c>
      <c r="AU116" s="276" t="s">
        <v>74</v>
      </c>
      <c r="AV116" s="15" t="s">
        <v>104</v>
      </c>
      <c r="AW116" s="15" t="s">
        <v>35</v>
      </c>
      <c r="AX116" s="15" t="s">
        <v>81</v>
      </c>
      <c r="AY116" s="276" t="s">
        <v>204</v>
      </c>
    </row>
    <row r="117" s="2" customFormat="1" ht="16.5" customHeight="1">
      <c r="A117" s="38"/>
      <c r="B117" s="39"/>
      <c r="C117" s="277" t="s">
        <v>94</v>
      </c>
      <c r="D117" s="277" t="s">
        <v>270</v>
      </c>
      <c r="E117" s="278" t="s">
        <v>498</v>
      </c>
      <c r="F117" s="279" t="s">
        <v>499</v>
      </c>
      <c r="G117" s="280" t="s">
        <v>245</v>
      </c>
      <c r="H117" s="281">
        <v>4760</v>
      </c>
      <c r="I117" s="282"/>
      <c r="J117" s="283">
        <f>ROUND(I117*H117,2)</f>
        <v>0</v>
      </c>
      <c r="K117" s="279" t="s">
        <v>19</v>
      </c>
      <c r="L117" s="284"/>
      <c r="M117" s="285" t="s">
        <v>19</v>
      </c>
      <c r="N117" s="286" t="s">
        <v>45</v>
      </c>
      <c r="O117" s="84"/>
      <c r="P117" s="236">
        <f>O117*H117</f>
        <v>0</v>
      </c>
      <c r="Q117" s="236">
        <v>0.044999999999999998</v>
      </c>
      <c r="R117" s="236">
        <f>Q117*H117</f>
        <v>214.19999999999999</v>
      </c>
      <c r="S117" s="236">
        <v>0</v>
      </c>
      <c r="T117" s="237">
        <f>S117*H117</f>
        <v>0</v>
      </c>
      <c r="U117" s="38"/>
      <c r="V117" s="38"/>
      <c r="W117" s="38"/>
      <c r="X117" s="38"/>
      <c r="Y117" s="38"/>
      <c r="Z117" s="38"/>
      <c r="AA117" s="38"/>
      <c r="AB117" s="38"/>
      <c r="AC117" s="38"/>
      <c r="AD117" s="38"/>
      <c r="AE117" s="38"/>
      <c r="AR117" s="238" t="s">
        <v>252</v>
      </c>
      <c r="AT117" s="238" t="s">
        <v>270</v>
      </c>
      <c r="AU117" s="238" t="s">
        <v>74</v>
      </c>
      <c r="AY117" s="17" t="s">
        <v>204</v>
      </c>
      <c r="BE117" s="239">
        <f>IF(N117="základní",J117,0)</f>
        <v>0</v>
      </c>
      <c r="BF117" s="239">
        <f>IF(N117="snížená",J117,0)</f>
        <v>0</v>
      </c>
      <c r="BG117" s="239">
        <f>IF(N117="zákl. přenesená",J117,0)</f>
        <v>0</v>
      </c>
      <c r="BH117" s="239">
        <f>IF(N117="sníž. přenesená",J117,0)</f>
        <v>0</v>
      </c>
      <c r="BI117" s="239">
        <f>IF(N117="nulová",J117,0)</f>
        <v>0</v>
      </c>
      <c r="BJ117" s="17" t="s">
        <v>81</v>
      </c>
      <c r="BK117" s="239">
        <f>ROUND(I117*H117,2)</f>
        <v>0</v>
      </c>
      <c r="BL117" s="17" t="s">
        <v>104</v>
      </c>
      <c r="BM117" s="238" t="s">
        <v>500</v>
      </c>
    </row>
    <row r="118" s="2" customFormat="1">
      <c r="A118" s="38"/>
      <c r="B118" s="39"/>
      <c r="C118" s="40"/>
      <c r="D118" s="240" t="s">
        <v>213</v>
      </c>
      <c r="E118" s="40"/>
      <c r="F118" s="241" t="s">
        <v>499</v>
      </c>
      <c r="G118" s="40"/>
      <c r="H118" s="40"/>
      <c r="I118" s="147"/>
      <c r="J118" s="40"/>
      <c r="K118" s="40"/>
      <c r="L118" s="44"/>
      <c r="M118" s="242"/>
      <c r="N118" s="243"/>
      <c r="O118" s="84"/>
      <c r="P118" s="84"/>
      <c r="Q118" s="84"/>
      <c r="R118" s="84"/>
      <c r="S118" s="84"/>
      <c r="T118" s="85"/>
      <c r="U118" s="38"/>
      <c r="V118" s="38"/>
      <c r="W118" s="38"/>
      <c r="X118" s="38"/>
      <c r="Y118" s="38"/>
      <c r="Z118" s="38"/>
      <c r="AA118" s="38"/>
      <c r="AB118" s="38"/>
      <c r="AC118" s="38"/>
      <c r="AD118" s="38"/>
      <c r="AE118" s="38"/>
      <c r="AT118" s="17" t="s">
        <v>213</v>
      </c>
      <c r="AU118" s="17" t="s">
        <v>74</v>
      </c>
    </row>
    <row r="119" s="14" customFormat="1">
      <c r="A119" s="14"/>
      <c r="B119" s="255"/>
      <c r="C119" s="256"/>
      <c r="D119" s="240" t="s">
        <v>217</v>
      </c>
      <c r="E119" s="257" t="s">
        <v>19</v>
      </c>
      <c r="F119" s="258" t="s">
        <v>501</v>
      </c>
      <c r="G119" s="256"/>
      <c r="H119" s="259">
        <v>4760</v>
      </c>
      <c r="I119" s="260"/>
      <c r="J119" s="256"/>
      <c r="K119" s="256"/>
      <c r="L119" s="261"/>
      <c r="M119" s="262"/>
      <c r="N119" s="263"/>
      <c r="O119" s="263"/>
      <c r="P119" s="263"/>
      <c r="Q119" s="263"/>
      <c r="R119" s="263"/>
      <c r="S119" s="263"/>
      <c r="T119" s="264"/>
      <c r="U119" s="14"/>
      <c r="V119" s="14"/>
      <c r="W119" s="14"/>
      <c r="X119" s="14"/>
      <c r="Y119" s="14"/>
      <c r="Z119" s="14"/>
      <c r="AA119" s="14"/>
      <c r="AB119" s="14"/>
      <c r="AC119" s="14"/>
      <c r="AD119" s="14"/>
      <c r="AE119" s="14"/>
      <c r="AT119" s="265" t="s">
        <v>217</v>
      </c>
      <c r="AU119" s="265" t="s">
        <v>74</v>
      </c>
      <c r="AV119" s="14" t="s">
        <v>83</v>
      </c>
      <c r="AW119" s="14" t="s">
        <v>35</v>
      </c>
      <c r="AX119" s="14" t="s">
        <v>81</v>
      </c>
      <c r="AY119" s="265" t="s">
        <v>204</v>
      </c>
    </row>
    <row r="120" s="2" customFormat="1" ht="16.5" customHeight="1">
      <c r="A120" s="38"/>
      <c r="B120" s="39"/>
      <c r="C120" s="277" t="s">
        <v>104</v>
      </c>
      <c r="D120" s="277" t="s">
        <v>270</v>
      </c>
      <c r="E120" s="278" t="s">
        <v>502</v>
      </c>
      <c r="F120" s="279" t="s">
        <v>503</v>
      </c>
      <c r="G120" s="280" t="s">
        <v>261</v>
      </c>
      <c r="H120" s="281">
        <v>105.81999999999999</v>
      </c>
      <c r="I120" s="282"/>
      <c r="J120" s="283">
        <f>ROUND(I120*H120,2)</f>
        <v>0</v>
      </c>
      <c r="K120" s="279" t="s">
        <v>19</v>
      </c>
      <c r="L120" s="284"/>
      <c r="M120" s="285" t="s">
        <v>19</v>
      </c>
      <c r="N120" s="286" t="s">
        <v>45</v>
      </c>
      <c r="O120" s="84"/>
      <c r="P120" s="236">
        <f>O120*H120</f>
        <v>0</v>
      </c>
      <c r="Q120" s="236">
        <v>2.234</v>
      </c>
      <c r="R120" s="236">
        <f>Q120*H120</f>
        <v>236.40187999999998</v>
      </c>
      <c r="S120" s="236">
        <v>0</v>
      </c>
      <c r="T120" s="237">
        <f>S120*H120</f>
        <v>0</v>
      </c>
      <c r="U120" s="38"/>
      <c r="V120" s="38"/>
      <c r="W120" s="38"/>
      <c r="X120" s="38"/>
      <c r="Y120" s="38"/>
      <c r="Z120" s="38"/>
      <c r="AA120" s="38"/>
      <c r="AB120" s="38"/>
      <c r="AC120" s="38"/>
      <c r="AD120" s="38"/>
      <c r="AE120" s="38"/>
      <c r="AR120" s="238" t="s">
        <v>252</v>
      </c>
      <c r="AT120" s="238" t="s">
        <v>270</v>
      </c>
      <c r="AU120" s="238" t="s">
        <v>74</v>
      </c>
      <c r="AY120" s="17" t="s">
        <v>204</v>
      </c>
      <c r="BE120" s="239">
        <f>IF(N120="základní",J120,0)</f>
        <v>0</v>
      </c>
      <c r="BF120" s="239">
        <f>IF(N120="snížená",J120,0)</f>
        <v>0</v>
      </c>
      <c r="BG120" s="239">
        <f>IF(N120="zákl. přenesená",J120,0)</f>
        <v>0</v>
      </c>
      <c r="BH120" s="239">
        <f>IF(N120="sníž. přenesená",J120,0)</f>
        <v>0</v>
      </c>
      <c r="BI120" s="239">
        <f>IF(N120="nulová",J120,0)</f>
        <v>0</v>
      </c>
      <c r="BJ120" s="17" t="s">
        <v>81</v>
      </c>
      <c r="BK120" s="239">
        <f>ROUND(I120*H120,2)</f>
        <v>0</v>
      </c>
      <c r="BL120" s="17" t="s">
        <v>104</v>
      </c>
      <c r="BM120" s="238" t="s">
        <v>504</v>
      </c>
    </row>
    <row r="121" s="2" customFormat="1">
      <c r="A121" s="38"/>
      <c r="B121" s="39"/>
      <c r="C121" s="40"/>
      <c r="D121" s="240" t="s">
        <v>213</v>
      </c>
      <c r="E121" s="40"/>
      <c r="F121" s="241" t="s">
        <v>503</v>
      </c>
      <c r="G121" s="40"/>
      <c r="H121" s="40"/>
      <c r="I121" s="147"/>
      <c r="J121" s="40"/>
      <c r="K121" s="40"/>
      <c r="L121" s="44"/>
      <c r="M121" s="242"/>
      <c r="N121" s="243"/>
      <c r="O121" s="84"/>
      <c r="P121" s="84"/>
      <c r="Q121" s="84"/>
      <c r="R121" s="84"/>
      <c r="S121" s="84"/>
      <c r="T121" s="85"/>
      <c r="U121" s="38"/>
      <c r="V121" s="38"/>
      <c r="W121" s="38"/>
      <c r="X121" s="38"/>
      <c r="Y121" s="38"/>
      <c r="Z121" s="38"/>
      <c r="AA121" s="38"/>
      <c r="AB121" s="38"/>
      <c r="AC121" s="38"/>
      <c r="AD121" s="38"/>
      <c r="AE121" s="38"/>
      <c r="AT121" s="17" t="s">
        <v>213</v>
      </c>
      <c r="AU121" s="17" t="s">
        <v>74</v>
      </c>
    </row>
    <row r="122" s="14" customFormat="1">
      <c r="A122" s="14"/>
      <c r="B122" s="255"/>
      <c r="C122" s="256"/>
      <c r="D122" s="240" t="s">
        <v>217</v>
      </c>
      <c r="E122" s="257" t="s">
        <v>19</v>
      </c>
      <c r="F122" s="258" t="s">
        <v>505</v>
      </c>
      <c r="G122" s="256"/>
      <c r="H122" s="259">
        <v>99.819999999999993</v>
      </c>
      <c r="I122" s="260"/>
      <c r="J122" s="256"/>
      <c r="K122" s="256"/>
      <c r="L122" s="261"/>
      <c r="M122" s="262"/>
      <c r="N122" s="263"/>
      <c r="O122" s="263"/>
      <c r="P122" s="263"/>
      <c r="Q122" s="263"/>
      <c r="R122" s="263"/>
      <c r="S122" s="263"/>
      <c r="T122" s="264"/>
      <c r="U122" s="14"/>
      <c r="V122" s="14"/>
      <c r="W122" s="14"/>
      <c r="X122" s="14"/>
      <c r="Y122" s="14"/>
      <c r="Z122" s="14"/>
      <c r="AA122" s="14"/>
      <c r="AB122" s="14"/>
      <c r="AC122" s="14"/>
      <c r="AD122" s="14"/>
      <c r="AE122" s="14"/>
      <c r="AT122" s="265" t="s">
        <v>217</v>
      </c>
      <c r="AU122" s="265" t="s">
        <v>74</v>
      </c>
      <c r="AV122" s="14" t="s">
        <v>83</v>
      </c>
      <c r="AW122" s="14" t="s">
        <v>35</v>
      </c>
      <c r="AX122" s="14" t="s">
        <v>74</v>
      </c>
      <c r="AY122" s="265" t="s">
        <v>204</v>
      </c>
    </row>
    <row r="123" s="14" customFormat="1">
      <c r="A123" s="14"/>
      <c r="B123" s="255"/>
      <c r="C123" s="256"/>
      <c r="D123" s="240" t="s">
        <v>217</v>
      </c>
      <c r="E123" s="257" t="s">
        <v>19</v>
      </c>
      <c r="F123" s="258" t="s">
        <v>506</v>
      </c>
      <c r="G123" s="256"/>
      <c r="H123" s="259">
        <v>6</v>
      </c>
      <c r="I123" s="260"/>
      <c r="J123" s="256"/>
      <c r="K123" s="256"/>
      <c r="L123" s="261"/>
      <c r="M123" s="262"/>
      <c r="N123" s="263"/>
      <c r="O123" s="263"/>
      <c r="P123" s="263"/>
      <c r="Q123" s="263"/>
      <c r="R123" s="263"/>
      <c r="S123" s="263"/>
      <c r="T123" s="264"/>
      <c r="U123" s="14"/>
      <c r="V123" s="14"/>
      <c r="W123" s="14"/>
      <c r="X123" s="14"/>
      <c r="Y123" s="14"/>
      <c r="Z123" s="14"/>
      <c r="AA123" s="14"/>
      <c r="AB123" s="14"/>
      <c r="AC123" s="14"/>
      <c r="AD123" s="14"/>
      <c r="AE123" s="14"/>
      <c r="AT123" s="265" t="s">
        <v>217</v>
      </c>
      <c r="AU123" s="265" t="s">
        <v>74</v>
      </c>
      <c r="AV123" s="14" t="s">
        <v>83</v>
      </c>
      <c r="AW123" s="14" t="s">
        <v>35</v>
      </c>
      <c r="AX123" s="14" t="s">
        <v>74</v>
      </c>
      <c r="AY123" s="265" t="s">
        <v>204</v>
      </c>
    </row>
    <row r="124" s="15" customFormat="1">
      <c r="A124" s="15"/>
      <c r="B124" s="266"/>
      <c r="C124" s="267"/>
      <c r="D124" s="240" t="s">
        <v>217</v>
      </c>
      <c r="E124" s="268" t="s">
        <v>19</v>
      </c>
      <c r="F124" s="269" t="s">
        <v>268</v>
      </c>
      <c r="G124" s="267"/>
      <c r="H124" s="270">
        <v>105.81999999999999</v>
      </c>
      <c r="I124" s="271"/>
      <c r="J124" s="267"/>
      <c r="K124" s="267"/>
      <c r="L124" s="272"/>
      <c r="M124" s="273"/>
      <c r="N124" s="274"/>
      <c r="O124" s="274"/>
      <c r="P124" s="274"/>
      <c r="Q124" s="274"/>
      <c r="R124" s="274"/>
      <c r="S124" s="274"/>
      <c r="T124" s="275"/>
      <c r="U124" s="15"/>
      <c r="V124" s="15"/>
      <c r="W124" s="15"/>
      <c r="X124" s="15"/>
      <c r="Y124" s="15"/>
      <c r="Z124" s="15"/>
      <c r="AA124" s="15"/>
      <c r="AB124" s="15"/>
      <c r="AC124" s="15"/>
      <c r="AD124" s="15"/>
      <c r="AE124" s="15"/>
      <c r="AT124" s="276" t="s">
        <v>217</v>
      </c>
      <c r="AU124" s="276" t="s">
        <v>74</v>
      </c>
      <c r="AV124" s="15" t="s">
        <v>104</v>
      </c>
      <c r="AW124" s="15" t="s">
        <v>35</v>
      </c>
      <c r="AX124" s="15" t="s">
        <v>81</v>
      </c>
      <c r="AY124" s="276" t="s">
        <v>204</v>
      </c>
    </row>
    <row r="125" s="2" customFormat="1" ht="66.75" customHeight="1">
      <c r="A125" s="38"/>
      <c r="B125" s="39"/>
      <c r="C125" s="227" t="s">
        <v>205</v>
      </c>
      <c r="D125" s="227" t="s">
        <v>207</v>
      </c>
      <c r="E125" s="228" t="s">
        <v>507</v>
      </c>
      <c r="F125" s="229" t="s">
        <v>508</v>
      </c>
      <c r="G125" s="230" t="s">
        <v>261</v>
      </c>
      <c r="H125" s="231">
        <v>165</v>
      </c>
      <c r="I125" s="232"/>
      <c r="J125" s="233">
        <f>ROUND(I125*H125,2)</f>
        <v>0</v>
      </c>
      <c r="K125" s="229" t="s">
        <v>19</v>
      </c>
      <c r="L125" s="44"/>
      <c r="M125" s="234" t="s">
        <v>19</v>
      </c>
      <c r="N125" s="235" t="s">
        <v>45</v>
      </c>
      <c r="O125" s="84"/>
      <c r="P125" s="236">
        <f>O125*H125</f>
        <v>0</v>
      </c>
      <c r="Q125" s="236">
        <v>0</v>
      </c>
      <c r="R125" s="236">
        <f>Q125*H125</f>
        <v>0</v>
      </c>
      <c r="S125" s="236">
        <v>0</v>
      </c>
      <c r="T125" s="237">
        <f>S125*H125</f>
        <v>0</v>
      </c>
      <c r="U125" s="38"/>
      <c r="V125" s="38"/>
      <c r="W125" s="38"/>
      <c r="X125" s="38"/>
      <c r="Y125" s="38"/>
      <c r="Z125" s="38"/>
      <c r="AA125" s="38"/>
      <c r="AB125" s="38"/>
      <c r="AC125" s="38"/>
      <c r="AD125" s="38"/>
      <c r="AE125" s="38"/>
      <c r="AR125" s="238" t="s">
        <v>104</v>
      </c>
      <c r="AT125" s="238" t="s">
        <v>207</v>
      </c>
      <c r="AU125" s="238" t="s">
        <v>74</v>
      </c>
      <c r="AY125" s="17" t="s">
        <v>204</v>
      </c>
      <c r="BE125" s="239">
        <f>IF(N125="základní",J125,0)</f>
        <v>0</v>
      </c>
      <c r="BF125" s="239">
        <f>IF(N125="snížená",J125,0)</f>
        <v>0</v>
      </c>
      <c r="BG125" s="239">
        <f>IF(N125="zákl. přenesená",J125,0)</f>
        <v>0</v>
      </c>
      <c r="BH125" s="239">
        <f>IF(N125="sníž. přenesená",J125,0)</f>
        <v>0</v>
      </c>
      <c r="BI125" s="239">
        <f>IF(N125="nulová",J125,0)</f>
        <v>0</v>
      </c>
      <c r="BJ125" s="17" t="s">
        <v>81</v>
      </c>
      <c r="BK125" s="239">
        <f>ROUND(I125*H125,2)</f>
        <v>0</v>
      </c>
      <c r="BL125" s="17" t="s">
        <v>104</v>
      </c>
      <c r="BM125" s="238" t="s">
        <v>509</v>
      </c>
    </row>
    <row r="126" s="2" customFormat="1">
      <c r="A126" s="38"/>
      <c r="B126" s="39"/>
      <c r="C126" s="40"/>
      <c r="D126" s="240" t="s">
        <v>213</v>
      </c>
      <c r="E126" s="40"/>
      <c r="F126" s="241" t="s">
        <v>510</v>
      </c>
      <c r="G126" s="40"/>
      <c r="H126" s="40"/>
      <c r="I126" s="147"/>
      <c r="J126" s="40"/>
      <c r="K126" s="40"/>
      <c r="L126" s="44"/>
      <c r="M126" s="242"/>
      <c r="N126" s="243"/>
      <c r="O126" s="84"/>
      <c r="P126" s="84"/>
      <c r="Q126" s="84"/>
      <c r="R126" s="84"/>
      <c r="S126" s="84"/>
      <c r="T126" s="85"/>
      <c r="U126" s="38"/>
      <c r="V126" s="38"/>
      <c r="W126" s="38"/>
      <c r="X126" s="38"/>
      <c r="Y126" s="38"/>
      <c r="Z126" s="38"/>
      <c r="AA126" s="38"/>
      <c r="AB126" s="38"/>
      <c r="AC126" s="38"/>
      <c r="AD126" s="38"/>
      <c r="AE126" s="38"/>
      <c r="AT126" s="17" t="s">
        <v>213</v>
      </c>
      <c r="AU126" s="17" t="s">
        <v>74</v>
      </c>
    </row>
    <row r="127" s="14" customFormat="1">
      <c r="A127" s="14"/>
      <c r="B127" s="255"/>
      <c r="C127" s="256"/>
      <c r="D127" s="240" t="s">
        <v>217</v>
      </c>
      <c r="E127" s="257" t="s">
        <v>19</v>
      </c>
      <c r="F127" s="258" t="s">
        <v>511</v>
      </c>
      <c r="G127" s="256"/>
      <c r="H127" s="259">
        <v>130</v>
      </c>
      <c r="I127" s="260"/>
      <c r="J127" s="256"/>
      <c r="K127" s="256"/>
      <c r="L127" s="261"/>
      <c r="M127" s="262"/>
      <c r="N127" s="263"/>
      <c r="O127" s="263"/>
      <c r="P127" s="263"/>
      <c r="Q127" s="263"/>
      <c r="R127" s="263"/>
      <c r="S127" s="263"/>
      <c r="T127" s="264"/>
      <c r="U127" s="14"/>
      <c r="V127" s="14"/>
      <c r="W127" s="14"/>
      <c r="X127" s="14"/>
      <c r="Y127" s="14"/>
      <c r="Z127" s="14"/>
      <c r="AA127" s="14"/>
      <c r="AB127" s="14"/>
      <c r="AC127" s="14"/>
      <c r="AD127" s="14"/>
      <c r="AE127" s="14"/>
      <c r="AT127" s="265" t="s">
        <v>217</v>
      </c>
      <c r="AU127" s="265" t="s">
        <v>74</v>
      </c>
      <c r="AV127" s="14" t="s">
        <v>83</v>
      </c>
      <c r="AW127" s="14" t="s">
        <v>35</v>
      </c>
      <c r="AX127" s="14" t="s">
        <v>74</v>
      </c>
      <c r="AY127" s="265" t="s">
        <v>204</v>
      </c>
    </row>
    <row r="128" s="14" customFormat="1">
      <c r="A128" s="14"/>
      <c r="B128" s="255"/>
      <c r="C128" s="256"/>
      <c r="D128" s="240" t="s">
        <v>217</v>
      </c>
      <c r="E128" s="257" t="s">
        <v>19</v>
      </c>
      <c r="F128" s="258" t="s">
        <v>512</v>
      </c>
      <c r="G128" s="256"/>
      <c r="H128" s="259">
        <v>35</v>
      </c>
      <c r="I128" s="260"/>
      <c r="J128" s="256"/>
      <c r="K128" s="256"/>
      <c r="L128" s="261"/>
      <c r="M128" s="262"/>
      <c r="N128" s="263"/>
      <c r="O128" s="263"/>
      <c r="P128" s="263"/>
      <c r="Q128" s="263"/>
      <c r="R128" s="263"/>
      <c r="S128" s="263"/>
      <c r="T128" s="264"/>
      <c r="U128" s="14"/>
      <c r="V128" s="14"/>
      <c r="W128" s="14"/>
      <c r="X128" s="14"/>
      <c r="Y128" s="14"/>
      <c r="Z128" s="14"/>
      <c r="AA128" s="14"/>
      <c r="AB128" s="14"/>
      <c r="AC128" s="14"/>
      <c r="AD128" s="14"/>
      <c r="AE128" s="14"/>
      <c r="AT128" s="265" t="s">
        <v>217</v>
      </c>
      <c r="AU128" s="265" t="s">
        <v>74</v>
      </c>
      <c r="AV128" s="14" t="s">
        <v>83</v>
      </c>
      <c r="AW128" s="14" t="s">
        <v>35</v>
      </c>
      <c r="AX128" s="14" t="s">
        <v>74</v>
      </c>
      <c r="AY128" s="265" t="s">
        <v>204</v>
      </c>
    </row>
    <row r="129" s="15" customFormat="1">
      <c r="A129" s="15"/>
      <c r="B129" s="266"/>
      <c r="C129" s="267"/>
      <c r="D129" s="240" t="s">
        <v>217</v>
      </c>
      <c r="E129" s="268" t="s">
        <v>19</v>
      </c>
      <c r="F129" s="269" t="s">
        <v>268</v>
      </c>
      <c r="G129" s="267"/>
      <c r="H129" s="270">
        <v>165</v>
      </c>
      <c r="I129" s="271"/>
      <c r="J129" s="267"/>
      <c r="K129" s="267"/>
      <c r="L129" s="272"/>
      <c r="M129" s="273"/>
      <c r="N129" s="274"/>
      <c r="O129" s="274"/>
      <c r="P129" s="274"/>
      <c r="Q129" s="274"/>
      <c r="R129" s="274"/>
      <c r="S129" s="274"/>
      <c r="T129" s="275"/>
      <c r="U129" s="15"/>
      <c r="V129" s="15"/>
      <c r="W129" s="15"/>
      <c r="X129" s="15"/>
      <c r="Y129" s="15"/>
      <c r="Z129" s="15"/>
      <c r="AA129" s="15"/>
      <c r="AB129" s="15"/>
      <c r="AC129" s="15"/>
      <c r="AD129" s="15"/>
      <c r="AE129" s="15"/>
      <c r="AT129" s="276" t="s">
        <v>217</v>
      </c>
      <c r="AU129" s="276" t="s">
        <v>74</v>
      </c>
      <c r="AV129" s="15" t="s">
        <v>104</v>
      </c>
      <c r="AW129" s="15" t="s">
        <v>35</v>
      </c>
      <c r="AX129" s="15" t="s">
        <v>81</v>
      </c>
      <c r="AY129" s="276" t="s">
        <v>204</v>
      </c>
    </row>
    <row r="130" s="2" customFormat="1" ht="55.5" customHeight="1">
      <c r="A130" s="38"/>
      <c r="B130" s="39"/>
      <c r="C130" s="227" t="s">
        <v>242</v>
      </c>
      <c r="D130" s="227" t="s">
        <v>207</v>
      </c>
      <c r="E130" s="228" t="s">
        <v>513</v>
      </c>
      <c r="F130" s="229" t="s">
        <v>514</v>
      </c>
      <c r="G130" s="230" t="s">
        <v>286</v>
      </c>
      <c r="H130" s="231">
        <v>771</v>
      </c>
      <c r="I130" s="232"/>
      <c r="J130" s="233">
        <f>ROUND(I130*H130,2)</f>
        <v>0</v>
      </c>
      <c r="K130" s="229" t="s">
        <v>19</v>
      </c>
      <c r="L130" s="44"/>
      <c r="M130" s="234" t="s">
        <v>19</v>
      </c>
      <c r="N130" s="235" t="s">
        <v>45</v>
      </c>
      <c r="O130" s="84"/>
      <c r="P130" s="236">
        <f>O130*H130</f>
        <v>0</v>
      </c>
      <c r="Q130" s="236">
        <v>0</v>
      </c>
      <c r="R130" s="236">
        <f>Q130*H130</f>
        <v>0</v>
      </c>
      <c r="S130" s="236">
        <v>0</v>
      </c>
      <c r="T130" s="237">
        <f>S130*H130</f>
        <v>0</v>
      </c>
      <c r="U130" s="38"/>
      <c r="V130" s="38"/>
      <c r="W130" s="38"/>
      <c r="X130" s="38"/>
      <c r="Y130" s="38"/>
      <c r="Z130" s="38"/>
      <c r="AA130" s="38"/>
      <c r="AB130" s="38"/>
      <c r="AC130" s="38"/>
      <c r="AD130" s="38"/>
      <c r="AE130" s="38"/>
      <c r="AR130" s="238" t="s">
        <v>104</v>
      </c>
      <c r="AT130" s="238" t="s">
        <v>207</v>
      </c>
      <c r="AU130" s="238" t="s">
        <v>74</v>
      </c>
      <c r="AY130" s="17" t="s">
        <v>204</v>
      </c>
      <c r="BE130" s="239">
        <f>IF(N130="základní",J130,0)</f>
        <v>0</v>
      </c>
      <c r="BF130" s="239">
        <f>IF(N130="snížená",J130,0)</f>
        <v>0</v>
      </c>
      <c r="BG130" s="239">
        <f>IF(N130="zákl. přenesená",J130,0)</f>
        <v>0</v>
      </c>
      <c r="BH130" s="239">
        <f>IF(N130="sníž. přenesená",J130,0)</f>
        <v>0</v>
      </c>
      <c r="BI130" s="239">
        <f>IF(N130="nulová",J130,0)</f>
        <v>0</v>
      </c>
      <c r="BJ130" s="17" t="s">
        <v>81</v>
      </c>
      <c r="BK130" s="239">
        <f>ROUND(I130*H130,2)</f>
        <v>0</v>
      </c>
      <c r="BL130" s="17" t="s">
        <v>104</v>
      </c>
      <c r="BM130" s="238" t="s">
        <v>515</v>
      </c>
    </row>
    <row r="131" s="2" customFormat="1">
      <c r="A131" s="38"/>
      <c r="B131" s="39"/>
      <c r="C131" s="40"/>
      <c r="D131" s="240" t="s">
        <v>213</v>
      </c>
      <c r="E131" s="40"/>
      <c r="F131" s="241" t="s">
        <v>516</v>
      </c>
      <c r="G131" s="40"/>
      <c r="H131" s="40"/>
      <c r="I131" s="147"/>
      <c r="J131" s="40"/>
      <c r="K131" s="40"/>
      <c r="L131" s="44"/>
      <c r="M131" s="242"/>
      <c r="N131" s="243"/>
      <c r="O131" s="84"/>
      <c r="P131" s="84"/>
      <c r="Q131" s="84"/>
      <c r="R131" s="84"/>
      <c r="S131" s="84"/>
      <c r="T131" s="85"/>
      <c r="U131" s="38"/>
      <c r="V131" s="38"/>
      <c r="W131" s="38"/>
      <c r="X131" s="38"/>
      <c r="Y131" s="38"/>
      <c r="Z131" s="38"/>
      <c r="AA131" s="38"/>
      <c r="AB131" s="38"/>
      <c r="AC131" s="38"/>
      <c r="AD131" s="38"/>
      <c r="AE131" s="38"/>
      <c r="AT131" s="17" t="s">
        <v>213</v>
      </c>
      <c r="AU131" s="17" t="s">
        <v>74</v>
      </c>
    </row>
    <row r="132" s="14" customFormat="1">
      <c r="A132" s="14"/>
      <c r="B132" s="255"/>
      <c r="C132" s="256"/>
      <c r="D132" s="240" t="s">
        <v>217</v>
      </c>
      <c r="E132" s="257" t="s">
        <v>19</v>
      </c>
      <c r="F132" s="258" t="s">
        <v>517</v>
      </c>
      <c r="G132" s="256"/>
      <c r="H132" s="259">
        <v>26</v>
      </c>
      <c r="I132" s="260"/>
      <c r="J132" s="256"/>
      <c r="K132" s="256"/>
      <c r="L132" s="261"/>
      <c r="M132" s="262"/>
      <c r="N132" s="263"/>
      <c r="O132" s="263"/>
      <c r="P132" s="263"/>
      <c r="Q132" s="263"/>
      <c r="R132" s="263"/>
      <c r="S132" s="263"/>
      <c r="T132" s="264"/>
      <c r="U132" s="14"/>
      <c r="V132" s="14"/>
      <c r="W132" s="14"/>
      <c r="X132" s="14"/>
      <c r="Y132" s="14"/>
      <c r="Z132" s="14"/>
      <c r="AA132" s="14"/>
      <c r="AB132" s="14"/>
      <c r="AC132" s="14"/>
      <c r="AD132" s="14"/>
      <c r="AE132" s="14"/>
      <c r="AT132" s="265" t="s">
        <v>217</v>
      </c>
      <c r="AU132" s="265" t="s">
        <v>74</v>
      </c>
      <c r="AV132" s="14" t="s">
        <v>83</v>
      </c>
      <c r="AW132" s="14" t="s">
        <v>35</v>
      </c>
      <c r="AX132" s="14" t="s">
        <v>74</v>
      </c>
      <c r="AY132" s="265" t="s">
        <v>204</v>
      </c>
    </row>
    <row r="133" s="14" customFormat="1">
      <c r="A133" s="14"/>
      <c r="B133" s="255"/>
      <c r="C133" s="256"/>
      <c r="D133" s="240" t="s">
        <v>217</v>
      </c>
      <c r="E133" s="257" t="s">
        <v>19</v>
      </c>
      <c r="F133" s="258" t="s">
        <v>518</v>
      </c>
      <c r="G133" s="256"/>
      <c r="H133" s="259">
        <v>224</v>
      </c>
      <c r="I133" s="260"/>
      <c r="J133" s="256"/>
      <c r="K133" s="256"/>
      <c r="L133" s="261"/>
      <c r="M133" s="262"/>
      <c r="N133" s="263"/>
      <c r="O133" s="263"/>
      <c r="P133" s="263"/>
      <c r="Q133" s="263"/>
      <c r="R133" s="263"/>
      <c r="S133" s="263"/>
      <c r="T133" s="264"/>
      <c r="U133" s="14"/>
      <c r="V133" s="14"/>
      <c r="W133" s="14"/>
      <c r="X133" s="14"/>
      <c r="Y133" s="14"/>
      <c r="Z133" s="14"/>
      <c r="AA133" s="14"/>
      <c r="AB133" s="14"/>
      <c r="AC133" s="14"/>
      <c r="AD133" s="14"/>
      <c r="AE133" s="14"/>
      <c r="AT133" s="265" t="s">
        <v>217</v>
      </c>
      <c r="AU133" s="265" t="s">
        <v>74</v>
      </c>
      <c r="AV133" s="14" t="s">
        <v>83</v>
      </c>
      <c r="AW133" s="14" t="s">
        <v>35</v>
      </c>
      <c r="AX133" s="14" t="s">
        <v>74</v>
      </c>
      <c r="AY133" s="265" t="s">
        <v>204</v>
      </c>
    </row>
    <row r="134" s="14" customFormat="1">
      <c r="A134" s="14"/>
      <c r="B134" s="255"/>
      <c r="C134" s="256"/>
      <c r="D134" s="240" t="s">
        <v>217</v>
      </c>
      <c r="E134" s="257" t="s">
        <v>19</v>
      </c>
      <c r="F134" s="258" t="s">
        <v>519</v>
      </c>
      <c r="G134" s="256"/>
      <c r="H134" s="259">
        <v>70</v>
      </c>
      <c r="I134" s="260"/>
      <c r="J134" s="256"/>
      <c r="K134" s="256"/>
      <c r="L134" s="261"/>
      <c r="M134" s="262"/>
      <c r="N134" s="263"/>
      <c r="O134" s="263"/>
      <c r="P134" s="263"/>
      <c r="Q134" s="263"/>
      <c r="R134" s="263"/>
      <c r="S134" s="263"/>
      <c r="T134" s="264"/>
      <c r="U134" s="14"/>
      <c r="V134" s="14"/>
      <c r="W134" s="14"/>
      <c r="X134" s="14"/>
      <c r="Y134" s="14"/>
      <c r="Z134" s="14"/>
      <c r="AA134" s="14"/>
      <c r="AB134" s="14"/>
      <c r="AC134" s="14"/>
      <c r="AD134" s="14"/>
      <c r="AE134" s="14"/>
      <c r="AT134" s="265" t="s">
        <v>217</v>
      </c>
      <c r="AU134" s="265" t="s">
        <v>74</v>
      </c>
      <c r="AV134" s="14" t="s">
        <v>83</v>
      </c>
      <c r="AW134" s="14" t="s">
        <v>35</v>
      </c>
      <c r="AX134" s="14" t="s">
        <v>74</v>
      </c>
      <c r="AY134" s="265" t="s">
        <v>204</v>
      </c>
    </row>
    <row r="135" s="14" customFormat="1">
      <c r="A135" s="14"/>
      <c r="B135" s="255"/>
      <c r="C135" s="256"/>
      <c r="D135" s="240" t="s">
        <v>217</v>
      </c>
      <c r="E135" s="257" t="s">
        <v>19</v>
      </c>
      <c r="F135" s="258" t="s">
        <v>520</v>
      </c>
      <c r="G135" s="256"/>
      <c r="H135" s="259">
        <v>210</v>
      </c>
      <c r="I135" s="260"/>
      <c r="J135" s="256"/>
      <c r="K135" s="256"/>
      <c r="L135" s="261"/>
      <c r="M135" s="262"/>
      <c r="N135" s="263"/>
      <c r="O135" s="263"/>
      <c r="P135" s="263"/>
      <c r="Q135" s="263"/>
      <c r="R135" s="263"/>
      <c r="S135" s="263"/>
      <c r="T135" s="264"/>
      <c r="U135" s="14"/>
      <c r="V135" s="14"/>
      <c r="W135" s="14"/>
      <c r="X135" s="14"/>
      <c r="Y135" s="14"/>
      <c r="Z135" s="14"/>
      <c r="AA135" s="14"/>
      <c r="AB135" s="14"/>
      <c r="AC135" s="14"/>
      <c r="AD135" s="14"/>
      <c r="AE135" s="14"/>
      <c r="AT135" s="265" t="s">
        <v>217</v>
      </c>
      <c r="AU135" s="265" t="s">
        <v>74</v>
      </c>
      <c r="AV135" s="14" t="s">
        <v>83</v>
      </c>
      <c r="AW135" s="14" t="s">
        <v>35</v>
      </c>
      <c r="AX135" s="14" t="s">
        <v>74</v>
      </c>
      <c r="AY135" s="265" t="s">
        <v>204</v>
      </c>
    </row>
    <row r="136" s="14" customFormat="1">
      <c r="A136" s="14"/>
      <c r="B136" s="255"/>
      <c r="C136" s="256"/>
      <c r="D136" s="240" t="s">
        <v>217</v>
      </c>
      <c r="E136" s="257" t="s">
        <v>19</v>
      </c>
      <c r="F136" s="258" t="s">
        <v>521</v>
      </c>
      <c r="G136" s="256"/>
      <c r="H136" s="259">
        <v>112</v>
      </c>
      <c r="I136" s="260"/>
      <c r="J136" s="256"/>
      <c r="K136" s="256"/>
      <c r="L136" s="261"/>
      <c r="M136" s="262"/>
      <c r="N136" s="263"/>
      <c r="O136" s="263"/>
      <c r="P136" s="263"/>
      <c r="Q136" s="263"/>
      <c r="R136" s="263"/>
      <c r="S136" s="263"/>
      <c r="T136" s="264"/>
      <c r="U136" s="14"/>
      <c r="V136" s="14"/>
      <c r="W136" s="14"/>
      <c r="X136" s="14"/>
      <c r="Y136" s="14"/>
      <c r="Z136" s="14"/>
      <c r="AA136" s="14"/>
      <c r="AB136" s="14"/>
      <c r="AC136" s="14"/>
      <c r="AD136" s="14"/>
      <c r="AE136" s="14"/>
      <c r="AT136" s="265" t="s">
        <v>217</v>
      </c>
      <c r="AU136" s="265" t="s">
        <v>74</v>
      </c>
      <c r="AV136" s="14" t="s">
        <v>83</v>
      </c>
      <c r="AW136" s="14" t="s">
        <v>35</v>
      </c>
      <c r="AX136" s="14" t="s">
        <v>74</v>
      </c>
      <c r="AY136" s="265" t="s">
        <v>204</v>
      </c>
    </row>
    <row r="137" s="14" customFormat="1">
      <c r="A137" s="14"/>
      <c r="B137" s="255"/>
      <c r="C137" s="256"/>
      <c r="D137" s="240" t="s">
        <v>217</v>
      </c>
      <c r="E137" s="257" t="s">
        <v>19</v>
      </c>
      <c r="F137" s="258" t="s">
        <v>522</v>
      </c>
      <c r="G137" s="256"/>
      <c r="H137" s="259">
        <v>129</v>
      </c>
      <c r="I137" s="260"/>
      <c r="J137" s="256"/>
      <c r="K137" s="256"/>
      <c r="L137" s="261"/>
      <c r="M137" s="262"/>
      <c r="N137" s="263"/>
      <c r="O137" s="263"/>
      <c r="P137" s="263"/>
      <c r="Q137" s="263"/>
      <c r="R137" s="263"/>
      <c r="S137" s="263"/>
      <c r="T137" s="264"/>
      <c r="U137" s="14"/>
      <c r="V137" s="14"/>
      <c r="W137" s="14"/>
      <c r="X137" s="14"/>
      <c r="Y137" s="14"/>
      <c r="Z137" s="14"/>
      <c r="AA137" s="14"/>
      <c r="AB137" s="14"/>
      <c r="AC137" s="14"/>
      <c r="AD137" s="14"/>
      <c r="AE137" s="14"/>
      <c r="AT137" s="265" t="s">
        <v>217</v>
      </c>
      <c r="AU137" s="265" t="s">
        <v>74</v>
      </c>
      <c r="AV137" s="14" t="s">
        <v>83</v>
      </c>
      <c r="AW137" s="14" t="s">
        <v>35</v>
      </c>
      <c r="AX137" s="14" t="s">
        <v>74</v>
      </c>
      <c r="AY137" s="265" t="s">
        <v>204</v>
      </c>
    </row>
    <row r="138" s="15" customFormat="1">
      <c r="A138" s="15"/>
      <c r="B138" s="266"/>
      <c r="C138" s="267"/>
      <c r="D138" s="240" t="s">
        <v>217</v>
      </c>
      <c r="E138" s="268" t="s">
        <v>19</v>
      </c>
      <c r="F138" s="269" t="s">
        <v>268</v>
      </c>
      <c r="G138" s="267"/>
      <c r="H138" s="270">
        <v>771</v>
      </c>
      <c r="I138" s="271"/>
      <c r="J138" s="267"/>
      <c r="K138" s="267"/>
      <c r="L138" s="272"/>
      <c r="M138" s="273"/>
      <c r="N138" s="274"/>
      <c r="O138" s="274"/>
      <c r="P138" s="274"/>
      <c r="Q138" s="274"/>
      <c r="R138" s="274"/>
      <c r="S138" s="274"/>
      <c r="T138" s="275"/>
      <c r="U138" s="15"/>
      <c r="V138" s="15"/>
      <c r="W138" s="15"/>
      <c r="X138" s="15"/>
      <c r="Y138" s="15"/>
      <c r="Z138" s="15"/>
      <c r="AA138" s="15"/>
      <c r="AB138" s="15"/>
      <c r="AC138" s="15"/>
      <c r="AD138" s="15"/>
      <c r="AE138" s="15"/>
      <c r="AT138" s="276" t="s">
        <v>217</v>
      </c>
      <c r="AU138" s="276" t="s">
        <v>74</v>
      </c>
      <c r="AV138" s="15" t="s">
        <v>104</v>
      </c>
      <c r="AW138" s="15" t="s">
        <v>35</v>
      </c>
      <c r="AX138" s="15" t="s">
        <v>81</v>
      </c>
      <c r="AY138" s="276" t="s">
        <v>204</v>
      </c>
    </row>
    <row r="139" s="2" customFormat="1" ht="16.5" customHeight="1">
      <c r="A139" s="38"/>
      <c r="B139" s="39"/>
      <c r="C139" s="277" t="s">
        <v>247</v>
      </c>
      <c r="D139" s="277" t="s">
        <v>270</v>
      </c>
      <c r="E139" s="278" t="s">
        <v>523</v>
      </c>
      <c r="F139" s="279" t="s">
        <v>524</v>
      </c>
      <c r="G139" s="280" t="s">
        <v>525</v>
      </c>
      <c r="H139" s="281">
        <v>1761.5999999999999</v>
      </c>
      <c r="I139" s="282"/>
      <c r="J139" s="283">
        <f>ROUND(I139*H139,2)</f>
        <v>0</v>
      </c>
      <c r="K139" s="279" t="s">
        <v>19</v>
      </c>
      <c r="L139" s="284"/>
      <c r="M139" s="285" t="s">
        <v>19</v>
      </c>
      <c r="N139" s="286" t="s">
        <v>45</v>
      </c>
      <c r="O139" s="84"/>
      <c r="P139" s="236">
        <f>O139*H139</f>
        <v>0</v>
      </c>
      <c r="Q139" s="236">
        <v>0.0014</v>
      </c>
      <c r="R139" s="236">
        <f>Q139*H139</f>
        <v>2.46624</v>
      </c>
      <c r="S139" s="236">
        <v>0</v>
      </c>
      <c r="T139" s="237">
        <f>S139*H139</f>
        <v>0</v>
      </c>
      <c r="U139" s="38"/>
      <c r="V139" s="38"/>
      <c r="W139" s="38"/>
      <c r="X139" s="38"/>
      <c r="Y139" s="38"/>
      <c r="Z139" s="38"/>
      <c r="AA139" s="38"/>
      <c r="AB139" s="38"/>
      <c r="AC139" s="38"/>
      <c r="AD139" s="38"/>
      <c r="AE139" s="38"/>
      <c r="AR139" s="238" t="s">
        <v>252</v>
      </c>
      <c r="AT139" s="238" t="s">
        <v>270</v>
      </c>
      <c r="AU139" s="238" t="s">
        <v>74</v>
      </c>
      <c r="AY139" s="17" t="s">
        <v>204</v>
      </c>
      <c r="BE139" s="239">
        <f>IF(N139="základní",J139,0)</f>
        <v>0</v>
      </c>
      <c r="BF139" s="239">
        <f>IF(N139="snížená",J139,0)</f>
        <v>0</v>
      </c>
      <c r="BG139" s="239">
        <f>IF(N139="zákl. přenesená",J139,0)</f>
        <v>0</v>
      </c>
      <c r="BH139" s="239">
        <f>IF(N139="sníž. přenesená",J139,0)</f>
        <v>0</v>
      </c>
      <c r="BI139" s="239">
        <f>IF(N139="nulová",J139,0)</f>
        <v>0</v>
      </c>
      <c r="BJ139" s="17" t="s">
        <v>81</v>
      </c>
      <c r="BK139" s="239">
        <f>ROUND(I139*H139,2)</f>
        <v>0</v>
      </c>
      <c r="BL139" s="17" t="s">
        <v>104</v>
      </c>
      <c r="BM139" s="238" t="s">
        <v>526</v>
      </c>
    </row>
    <row r="140" s="2" customFormat="1">
      <c r="A140" s="38"/>
      <c r="B140" s="39"/>
      <c r="C140" s="40"/>
      <c r="D140" s="240" t="s">
        <v>213</v>
      </c>
      <c r="E140" s="40"/>
      <c r="F140" s="241" t="s">
        <v>524</v>
      </c>
      <c r="G140" s="40"/>
      <c r="H140" s="40"/>
      <c r="I140" s="147"/>
      <c r="J140" s="40"/>
      <c r="K140" s="40"/>
      <c r="L140" s="44"/>
      <c r="M140" s="242"/>
      <c r="N140" s="243"/>
      <c r="O140" s="84"/>
      <c r="P140" s="84"/>
      <c r="Q140" s="84"/>
      <c r="R140" s="84"/>
      <c r="S140" s="84"/>
      <c r="T140" s="85"/>
      <c r="U140" s="38"/>
      <c r="V140" s="38"/>
      <c r="W140" s="38"/>
      <c r="X140" s="38"/>
      <c r="Y140" s="38"/>
      <c r="Z140" s="38"/>
      <c r="AA140" s="38"/>
      <c r="AB140" s="38"/>
      <c r="AC140" s="38"/>
      <c r="AD140" s="38"/>
      <c r="AE140" s="38"/>
      <c r="AT140" s="17" t="s">
        <v>213</v>
      </c>
      <c r="AU140" s="17" t="s">
        <v>74</v>
      </c>
    </row>
    <row r="141" s="14" customFormat="1">
      <c r="A141" s="14"/>
      <c r="B141" s="255"/>
      <c r="C141" s="256"/>
      <c r="D141" s="240" t="s">
        <v>217</v>
      </c>
      <c r="E141" s="257" t="s">
        <v>19</v>
      </c>
      <c r="F141" s="258" t="s">
        <v>527</v>
      </c>
      <c r="G141" s="256"/>
      <c r="H141" s="259">
        <v>1761.5999999999999</v>
      </c>
      <c r="I141" s="260"/>
      <c r="J141" s="256"/>
      <c r="K141" s="256"/>
      <c r="L141" s="261"/>
      <c r="M141" s="262"/>
      <c r="N141" s="263"/>
      <c r="O141" s="263"/>
      <c r="P141" s="263"/>
      <c r="Q141" s="263"/>
      <c r="R141" s="263"/>
      <c r="S141" s="263"/>
      <c r="T141" s="264"/>
      <c r="U141" s="14"/>
      <c r="V141" s="14"/>
      <c r="W141" s="14"/>
      <c r="X141" s="14"/>
      <c r="Y141" s="14"/>
      <c r="Z141" s="14"/>
      <c r="AA141" s="14"/>
      <c r="AB141" s="14"/>
      <c r="AC141" s="14"/>
      <c r="AD141" s="14"/>
      <c r="AE141" s="14"/>
      <c r="AT141" s="265" t="s">
        <v>217</v>
      </c>
      <c r="AU141" s="265" t="s">
        <v>74</v>
      </c>
      <c r="AV141" s="14" t="s">
        <v>83</v>
      </c>
      <c r="AW141" s="14" t="s">
        <v>35</v>
      </c>
      <c r="AX141" s="14" t="s">
        <v>81</v>
      </c>
      <c r="AY141" s="265" t="s">
        <v>204</v>
      </c>
    </row>
    <row r="142" s="2" customFormat="1" ht="16.5" customHeight="1">
      <c r="A142" s="38"/>
      <c r="B142" s="39"/>
      <c r="C142" s="277" t="s">
        <v>252</v>
      </c>
      <c r="D142" s="277" t="s">
        <v>270</v>
      </c>
      <c r="E142" s="278" t="s">
        <v>528</v>
      </c>
      <c r="F142" s="279" t="s">
        <v>529</v>
      </c>
      <c r="G142" s="280" t="s">
        <v>250</v>
      </c>
      <c r="H142" s="281">
        <v>27.756</v>
      </c>
      <c r="I142" s="282"/>
      <c r="J142" s="283">
        <f>ROUND(I142*H142,2)</f>
        <v>0</v>
      </c>
      <c r="K142" s="279" t="s">
        <v>19</v>
      </c>
      <c r="L142" s="284"/>
      <c r="M142" s="285" t="s">
        <v>19</v>
      </c>
      <c r="N142" s="286" t="s">
        <v>45</v>
      </c>
      <c r="O142" s="84"/>
      <c r="P142" s="236">
        <f>O142*H142</f>
        <v>0</v>
      </c>
      <c r="Q142" s="236">
        <v>1</v>
      </c>
      <c r="R142" s="236">
        <f>Q142*H142</f>
        <v>27.756</v>
      </c>
      <c r="S142" s="236">
        <v>0</v>
      </c>
      <c r="T142" s="237">
        <f>S142*H142</f>
        <v>0</v>
      </c>
      <c r="U142" s="38"/>
      <c r="V142" s="38"/>
      <c r="W142" s="38"/>
      <c r="X142" s="38"/>
      <c r="Y142" s="38"/>
      <c r="Z142" s="38"/>
      <c r="AA142" s="38"/>
      <c r="AB142" s="38"/>
      <c r="AC142" s="38"/>
      <c r="AD142" s="38"/>
      <c r="AE142" s="38"/>
      <c r="AR142" s="238" t="s">
        <v>252</v>
      </c>
      <c r="AT142" s="238" t="s">
        <v>270</v>
      </c>
      <c r="AU142" s="238" t="s">
        <v>74</v>
      </c>
      <c r="AY142" s="17" t="s">
        <v>204</v>
      </c>
      <c r="BE142" s="239">
        <f>IF(N142="základní",J142,0)</f>
        <v>0</v>
      </c>
      <c r="BF142" s="239">
        <f>IF(N142="snížená",J142,0)</f>
        <v>0</v>
      </c>
      <c r="BG142" s="239">
        <f>IF(N142="zákl. přenesená",J142,0)</f>
        <v>0</v>
      </c>
      <c r="BH142" s="239">
        <f>IF(N142="sníž. přenesená",J142,0)</f>
        <v>0</v>
      </c>
      <c r="BI142" s="239">
        <f>IF(N142="nulová",J142,0)</f>
        <v>0</v>
      </c>
      <c r="BJ142" s="17" t="s">
        <v>81</v>
      </c>
      <c r="BK142" s="239">
        <f>ROUND(I142*H142,2)</f>
        <v>0</v>
      </c>
      <c r="BL142" s="17" t="s">
        <v>104</v>
      </c>
      <c r="BM142" s="238" t="s">
        <v>530</v>
      </c>
    </row>
    <row r="143" s="2" customFormat="1">
      <c r="A143" s="38"/>
      <c r="B143" s="39"/>
      <c r="C143" s="40"/>
      <c r="D143" s="240" t="s">
        <v>213</v>
      </c>
      <c r="E143" s="40"/>
      <c r="F143" s="241" t="s">
        <v>529</v>
      </c>
      <c r="G143" s="40"/>
      <c r="H143" s="40"/>
      <c r="I143" s="147"/>
      <c r="J143" s="40"/>
      <c r="K143" s="40"/>
      <c r="L143" s="44"/>
      <c r="M143" s="242"/>
      <c r="N143" s="243"/>
      <c r="O143" s="84"/>
      <c r="P143" s="84"/>
      <c r="Q143" s="84"/>
      <c r="R143" s="84"/>
      <c r="S143" s="84"/>
      <c r="T143" s="85"/>
      <c r="U143" s="38"/>
      <c r="V143" s="38"/>
      <c r="W143" s="38"/>
      <c r="X143" s="38"/>
      <c r="Y143" s="38"/>
      <c r="Z143" s="38"/>
      <c r="AA143" s="38"/>
      <c r="AB143" s="38"/>
      <c r="AC143" s="38"/>
      <c r="AD143" s="38"/>
      <c r="AE143" s="38"/>
      <c r="AT143" s="17" t="s">
        <v>213</v>
      </c>
      <c r="AU143" s="17" t="s">
        <v>74</v>
      </c>
    </row>
    <row r="144" s="14" customFormat="1">
      <c r="A144" s="14"/>
      <c r="B144" s="255"/>
      <c r="C144" s="256"/>
      <c r="D144" s="240" t="s">
        <v>217</v>
      </c>
      <c r="E144" s="257" t="s">
        <v>19</v>
      </c>
      <c r="F144" s="258" t="s">
        <v>531</v>
      </c>
      <c r="G144" s="256"/>
      <c r="H144" s="259">
        <v>27.756</v>
      </c>
      <c r="I144" s="260"/>
      <c r="J144" s="256"/>
      <c r="K144" s="256"/>
      <c r="L144" s="261"/>
      <c r="M144" s="262"/>
      <c r="N144" s="263"/>
      <c r="O144" s="263"/>
      <c r="P144" s="263"/>
      <c r="Q144" s="263"/>
      <c r="R144" s="263"/>
      <c r="S144" s="263"/>
      <c r="T144" s="264"/>
      <c r="U144" s="14"/>
      <c r="V144" s="14"/>
      <c r="W144" s="14"/>
      <c r="X144" s="14"/>
      <c r="Y144" s="14"/>
      <c r="Z144" s="14"/>
      <c r="AA144" s="14"/>
      <c r="AB144" s="14"/>
      <c r="AC144" s="14"/>
      <c r="AD144" s="14"/>
      <c r="AE144" s="14"/>
      <c r="AT144" s="265" t="s">
        <v>217</v>
      </c>
      <c r="AU144" s="265" t="s">
        <v>74</v>
      </c>
      <c r="AV144" s="14" t="s">
        <v>83</v>
      </c>
      <c r="AW144" s="14" t="s">
        <v>35</v>
      </c>
      <c r="AX144" s="14" t="s">
        <v>81</v>
      </c>
      <c r="AY144" s="265" t="s">
        <v>204</v>
      </c>
    </row>
    <row r="145" s="2" customFormat="1" ht="21.75" customHeight="1">
      <c r="A145" s="38"/>
      <c r="B145" s="39"/>
      <c r="C145" s="277" t="s">
        <v>258</v>
      </c>
      <c r="D145" s="277" t="s">
        <v>270</v>
      </c>
      <c r="E145" s="278" t="s">
        <v>532</v>
      </c>
      <c r="F145" s="279" t="s">
        <v>533</v>
      </c>
      <c r="G145" s="280" t="s">
        <v>250</v>
      </c>
      <c r="H145" s="281">
        <v>1687.5</v>
      </c>
      <c r="I145" s="282"/>
      <c r="J145" s="283">
        <f>ROUND(I145*H145,2)</f>
        <v>0</v>
      </c>
      <c r="K145" s="279" t="s">
        <v>211</v>
      </c>
      <c r="L145" s="284"/>
      <c r="M145" s="285" t="s">
        <v>19</v>
      </c>
      <c r="N145" s="286" t="s">
        <v>45</v>
      </c>
      <c r="O145" s="84"/>
      <c r="P145" s="236">
        <f>O145*H145</f>
        <v>0</v>
      </c>
      <c r="Q145" s="236">
        <v>1</v>
      </c>
      <c r="R145" s="236">
        <f>Q145*H145</f>
        <v>1687.5</v>
      </c>
      <c r="S145" s="236">
        <v>0</v>
      </c>
      <c r="T145" s="237">
        <f>S145*H145</f>
        <v>0</v>
      </c>
      <c r="U145" s="38"/>
      <c r="V145" s="38"/>
      <c r="W145" s="38"/>
      <c r="X145" s="38"/>
      <c r="Y145" s="38"/>
      <c r="Z145" s="38"/>
      <c r="AA145" s="38"/>
      <c r="AB145" s="38"/>
      <c r="AC145" s="38"/>
      <c r="AD145" s="38"/>
      <c r="AE145" s="38"/>
      <c r="AR145" s="238" t="s">
        <v>252</v>
      </c>
      <c r="AT145" s="238" t="s">
        <v>270</v>
      </c>
      <c r="AU145" s="238" t="s">
        <v>74</v>
      </c>
      <c r="AY145" s="17" t="s">
        <v>204</v>
      </c>
      <c r="BE145" s="239">
        <f>IF(N145="základní",J145,0)</f>
        <v>0</v>
      </c>
      <c r="BF145" s="239">
        <f>IF(N145="snížená",J145,0)</f>
        <v>0</v>
      </c>
      <c r="BG145" s="239">
        <f>IF(N145="zákl. přenesená",J145,0)</f>
        <v>0</v>
      </c>
      <c r="BH145" s="239">
        <f>IF(N145="sníž. přenesená",J145,0)</f>
        <v>0</v>
      </c>
      <c r="BI145" s="239">
        <f>IF(N145="nulová",J145,0)</f>
        <v>0</v>
      </c>
      <c r="BJ145" s="17" t="s">
        <v>81</v>
      </c>
      <c r="BK145" s="239">
        <f>ROUND(I145*H145,2)</f>
        <v>0</v>
      </c>
      <c r="BL145" s="17" t="s">
        <v>104</v>
      </c>
      <c r="BM145" s="238" t="s">
        <v>534</v>
      </c>
    </row>
    <row r="146" s="2" customFormat="1">
      <c r="A146" s="38"/>
      <c r="B146" s="39"/>
      <c r="C146" s="40"/>
      <c r="D146" s="240" t="s">
        <v>213</v>
      </c>
      <c r="E146" s="40"/>
      <c r="F146" s="241" t="s">
        <v>533</v>
      </c>
      <c r="G146" s="40"/>
      <c r="H146" s="40"/>
      <c r="I146" s="147"/>
      <c r="J146" s="40"/>
      <c r="K146" s="40"/>
      <c r="L146" s="44"/>
      <c r="M146" s="242"/>
      <c r="N146" s="243"/>
      <c r="O146" s="84"/>
      <c r="P146" s="84"/>
      <c r="Q146" s="84"/>
      <c r="R146" s="84"/>
      <c r="S146" s="84"/>
      <c r="T146" s="85"/>
      <c r="U146" s="38"/>
      <c r="V146" s="38"/>
      <c r="W146" s="38"/>
      <c r="X146" s="38"/>
      <c r="Y146" s="38"/>
      <c r="Z146" s="38"/>
      <c r="AA146" s="38"/>
      <c r="AB146" s="38"/>
      <c r="AC146" s="38"/>
      <c r="AD146" s="38"/>
      <c r="AE146" s="38"/>
      <c r="AT146" s="17" t="s">
        <v>213</v>
      </c>
      <c r="AU146" s="17" t="s">
        <v>74</v>
      </c>
    </row>
    <row r="147" s="14" customFormat="1">
      <c r="A147" s="14"/>
      <c r="B147" s="255"/>
      <c r="C147" s="256"/>
      <c r="D147" s="240" t="s">
        <v>217</v>
      </c>
      <c r="E147" s="257" t="s">
        <v>19</v>
      </c>
      <c r="F147" s="258" t="s">
        <v>535</v>
      </c>
      <c r="G147" s="256"/>
      <c r="H147" s="259">
        <v>1651.5</v>
      </c>
      <c r="I147" s="260"/>
      <c r="J147" s="256"/>
      <c r="K147" s="256"/>
      <c r="L147" s="261"/>
      <c r="M147" s="262"/>
      <c r="N147" s="263"/>
      <c r="O147" s="263"/>
      <c r="P147" s="263"/>
      <c r="Q147" s="263"/>
      <c r="R147" s="263"/>
      <c r="S147" s="263"/>
      <c r="T147" s="264"/>
      <c r="U147" s="14"/>
      <c r="V147" s="14"/>
      <c r="W147" s="14"/>
      <c r="X147" s="14"/>
      <c r="Y147" s="14"/>
      <c r="Z147" s="14"/>
      <c r="AA147" s="14"/>
      <c r="AB147" s="14"/>
      <c r="AC147" s="14"/>
      <c r="AD147" s="14"/>
      <c r="AE147" s="14"/>
      <c r="AT147" s="265" t="s">
        <v>217</v>
      </c>
      <c r="AU147" s="265" t="s">
        <v>74</v>
      </c>
      <c r="AV147" s="14" t="s">
        <v>83</v>
      </c>
      <c r="AW147" s="14" t="s">
        <v>35</v>
      </c>
      <c r="AX147" s="14" t="s">
        <v>74</v>
      </c>
      <c r="AY147" s="265" t="s">
        <v>204</v>
      </c>
    </row>
    <row r="148" s="14" customFormat="1">
      <c r="A148" s="14"/>
      <c r="B148" s="255"/>
      <c r="C148" s="256"/>
      <c r="D148" s="240" t="s">
        <v>217</v>
      </c>
      <c r="E148" s="257" t="s">
        <v>19</v>
      </c>
      <c r="F148" s="258" t="s">
        <v>536</v>
      </c>
      <c r="G148" s="256"/>
      <c r="H148" s="259">
        <v>36</v>
      </c>
      <c r="I148" s="260"/>
      <c r="J148" s="256"/>
      <c r="K148" s="256"/>
      <c r="L148" s="261"/>
      <c r="M148" s="262"/>
      <c r="N148" s="263"/>
      <c r="O148" s="263"/>
      <c r="P148" s="263"/>
      <c r="Q148" s="263"/>
      <c r="R148" s="263"/>
      <c r="S148" s="263"/>
      <c r="T148" s="264"/>
      <c r="U148" s="14"/>
      <c r="V148" s="14"/>
      <c r="W148" s="14"/>
      <c r="X148" s="14"/>
      <c r="Y148" s="14"/>
      <c r="Z148" s="14"/>
      <c r="AA148" s="14"/>
      <c r="AB148" s="14"/>
      <c r="AC148" s="14"/>
      <c r="AD148" s="14"/>
      <c r="AE148" s="14"/>
      <c r="AT148" s="265" t="s">
        <v>217</v>
      </c>
      <c r="AU148" s="265" t="s">
        <v>74</v>
      </c>
      <c r="AV148" s="14" t="s">
        <v>83</v>
      </c>
      <c r="AW148" s="14" t="s">
        <v>35</v>
      </c>
      <c r="AX148" s="14" t="s">
        <v>74</v>
      </c>
      <c r="AY148" s="265" t="s">
        <v>204</v>
      </c>
    </row>
    <row r="149" s="15" customFormat="1">
      <c r="A149" s="15"/>
      <c r="B149" s="266"/>
      <c r="C149" s="267"/>
      <c r="D149" s="240" t="s">
        <v>217</v>
      </c>
      <c r="E149" s="268" t="s">
        <v>19</v>
      </c>
      <c r="F149" s="269" t="s">
        <v>268</v>
      </c>
      <c r="G149" s="267"/>
      <c r="H149" s="270">
        <v>1687.5</v>
      </c>
      <c r="I149" s="271"/>
      <c r="J149" s="267"/>
      <c r="K149" s="267"/>
      <c r="L149" s="272"/>
      <c r="M149" s="273"/>
      <c r="N149" s="274"/>
      <c r="O149" s="274"/>
      <c r="P149" s="274"/>
      <c r="Q149" s="274"/>
      <c r="R149" s="274"/>
      <c r="S149" s="274"/>
      <c r="T149" s="275"/>
      <c r="U149" s="15"/>
      <c r="V149" s="15"/>
      <c r="W149" s="15"/>
      <c r="X149" s="15"/>
      <c r="Y149" s="15"/>
      <c r="Z149" s="15"/>
      <c r="AA149" s="15"/>
      <c r="AB149" s="15"/>
      <c r="AC149" s="15"/>
      <c r="AD149" s="15"/>
      <c r="AE149" s="15"/>
      <c r="AT149" s="276" t="s">
        <v>217</v>
      </c>
      <c r="AU149" s="276" t="s">
        <v>74</v>
      </c>
      <c r="AV149" s="15" t="s">
        <v>104</v>
      </c>
      <c r="AW149" s="15" t="s">
        <v>35</v>
      </c>
      <c r="AX149" s="15" t="s">
        <v>81</v>
      </c>
      <c r="AY149" s="276" t="s">
        <v>204</v>
      </c>
    </row>
    <row r="150" s="2" customFormat="1" ht="21.75" customHeight="1">
      <c r="A150" s="38"/>
      <c r="B150" s="39"/>
      <c r="C150" s="277" t="s">
        <v>269</v>
      </c>
      <c r="D150" s="277" t="s">
        <v>270</v>
      </c>
      <c r="E150" s="278" t="s">
        <v>537</v>
      </c>
      <c r="F150" s="279" t="s">
        <v>538</v>
      </c>
      <c r="G150" s="280" t="s">
        <v>286</v>
      </c>
      <c r="H150" s="281">
        <v>771</v>
      </c>
      <c r="I150" s="282"/>
      <c r="J150" s="283">
        <f>ROUND(I150*H150,2)</f>
        <v>0</v>
      </c>
      <c r="K150" s="279" t="s">
        <v>19</v>
      </c>
      <c r="L150" s="284"/>
      <c r="M150" s="285" t="s">
        <v>19</v>
      </c>
      <c r="N150" s="286" t="s">
        <v>45</v>
      </c>
      <c r="O150" s="84"/>
      <c r="P150" s="236">
        <f>O150*H150</f>
        <v>0</v>
      </c>
      <c r="Q150" s="236">
        <v>0</v>
      </c>
      <c r="R150" s="236">
        <f>Q150*H150</f>
        <v>0</v>
      </c>
      <c r="S150" s="236">
        <v>0</v>
      </c>
      <c r="T150" s="237">
        <f>S150*H150</f>
        <v>0</v>
      </c>
      <c r="U150" s="38"/>
      <c r="V150" s="38"/>
      <c r="W150" s="38"/>
      <c r="X150" s="38"/>
      <c r="Y150" s="38"/>
      <c r="Z150" s="38"/>
      <c r="AA150" s="38"/>
      <c r="AB150" s="38"/>
      <c r="AC150" s="38"/>
      <c r="AD150" s="38"/>
      <c r="AE150" s="38"/>
      <c r="AR150" s="238" t="s">
        <v>252</v>
      </c>
      <c r="AT150" s="238" t="s">
        <v>270</v>
      </c>
      <c r="AU150" s="238" t="s">
        <v>74</v>
      </c>
      <c r="AY150" s="17" t="s">
        <v>204</v>
      </c>
      <c r="BE150" s="239">
        <f>IF(N150="základní",J150,0)</f>
        <v>0</v>
      </c>
      <c r="BF150" s="239">
        <f>IF(N150="snížená",J150,0)</f>
        <v>0</v>
      </c>
      <c r="BG150" s="239">
        <f>IF(N150="zákl. přenesená",J150,0)</f>
        <v>0</v>
      </c>
      <c r="BH150" s="239">
        <f>IF(N150="sníž. přenesená",J150,0)</f>
        <v>0</v>
      </c>
      <c r="BI150" s="239">
        <f>IF(N150="nulová",J150,0)</f>
        <v>0</v>
      </c>
      <c r="BJ150" s="17" t="s">
        <v>81</v>
      </c>
      <c r="BK150" s="239">
        <f>ROUND(I150*H150,2)</f>
        <v>0</v>
      </c>
      <c r="BL150" s="17" t="s">
        <v>104</v>
      </c>
      <c r="BM150" s="238" t="s">
        <v>539</v>
      </c>
    </row>
    <row r="151" s="2" customFormat="1">
      <c r="A151" s="38"/>
      <c r="B151" s="39"/>
      <c r="C151" s="40"/>
      <c r="D151" s="240" t="s">
        <v>213</v>
      </c>
      <c r="E151" s="40"/>
      <c r="F151" s="241" t="s">
        <v>538</v>
      </c>
      <c r="G151" s="40"/>
      <c r="H151" s="40"/>
      <c r="I151" s="147"/>
      <c r="J151" s="40"/>
      <c r="K151" s="40"/>
      <c r="L151" s="44"/>
      <c r="M151" s="242"/>
      <c r="N151" s="243"/>
      <c r="O151" s="84"/>
      <c r="P151" s="84"/>
      <c r="Q151" s="84"/>
      <c r="R151" s="84"/>
      <c r="S151" s="84"/>
      <c r="T151" s="85"/>
      <c r="U151" s="38"/>
      <c r="V151" s="38"/>
      <c r="W151" s="38"/>
      <c r="X151" s="38"/>
      <c r="Y151" s="38"/>
      <c r="Z151" s="38"/>
      <c r="AA151" s="38"/>
      <c r="AB151" s="38"/>
      <c r="AC151" s="38"/>
      <c r="AD151" s="38"/>
      <c r="AE151" s="38"/>
      <c r="AT151" s="17" t="s">
        <v>213</v>
      </c>
      <c r="AU151" s="17" t="s">
        <v>74</v>
      </c>
    </row>
    <row r="152" s="14" customFormat="1">
      <c r="A152" s="14"/>
      <c r="B152" s="255"/>
      <c r="C152" s="256"/>
      <c r="D152" s="240" t="s">
        <v>217</v>
      </c>
      <c r="E152" s="257" t="s">
        <v>19</v>
      </c>
      <c r="F152" s="258" t="s">
        <v>517</v>
      </c>
      <c r="G152" s="256"/>
      <c r="H152" s="259">
        <v>26</v>
      </c>
      <c r="I152" s="260"/>
      <c r="J152" s="256"/>
      <c r="K152" s="256"/>
      <c r="L152" s="261"/>
      <c r="M152" s="262"/>
      <c r="N152" s="263"/>
      <c r="O152" s="263"/>
      <c r="P152" s="263"/>
      <c r="Q152" s="263"/>
      <c r="R152" s="263"/>
      <c r="S152" s="263"/>
      <c r="T152" s="264"/>
      <c r="U152" s="14"/>
      <c r="V152" s="14"/>
      <c r="W152" s="14"/>
      <c r="X152" s="14"/>
      <c r="Y152" s="14"/>
      <c r="Z152" s="14"/>
      <c r="AA152" s="14"/>
      <c r="AB152" s="14"/>
      <c r="AC152" s="14"/>
      <c r="AD152" s="14"/>
      <c r="AE152" s="14"/>
      <c r="AT152" s="265" t="s">
        <v>217</v>
      </c>
      <c r="AU152" s="265" t="s">
        <v>74</v>
      </c>
      <c r="AV152" s="14" t="s">
        <v>83</v>
      </c>
      <c r="AW152" s="14" t="s">
        <v>35</v>
      </c>
      <c r="AX152" s="14" t="s">
        <v>74</v>
      </c>
      <c r="AY152" s="265" t="s">
        <v>204</v>
      </c>
    </row>
    <row r="153" s="14" customFormat="1">
      <c r="A153" s="14"/>
      <c r="B153" s="255"/>
      <c r="C153" s="256"/>
      <c r="D153" s="240" t="s">
        <v>217</v>
      </c>
      <c r="E153" s="257" t="s">
        <v>19</v>
      </c>
      <c r="F153" s="258" t="s">
        <v>518</v>
      </c>
      <c r="G153" s="256"/>
      <c r="H153" s="259">
        <v>224</v>
      </c>
      <c r="I153" s="260"/>
      <c r="J153" s="256"/>
      <c r="K153" s="256"/>
      <c r="L153" s="261"/>
      <c r="M153" s="262"/>
      <c r="N153" s="263"/>
      <c r="O153" s="263"/>
      <c r="P153" s="263"/>
      <c r="Q153" s="263"/>
      <c r="R153" s="263"/>
      <c r="S153" s="263"/>
      <c r="T153" s="264"/>
      <c r="U153" s="14"/>
      <c r="V153" s="14"/>
      <c r="W153" s="14"/>
      <c r="X153" s="14"/>
      <c r="Y153" s="14"/>
      <c r="Z153" s="14"/>
      <c r="AA153" s="14"/>
      <c r="AB153" s="14"/>
      <c r="AC153" s="14"/>
      <c r="AD153" s="14"/>
      <c r="AE153" s="14"/>
      <c r="AT153" s="265" t="s">
        <v>217</v>
      </c>
      <c r="AU153" s="265" t="s">
        <v>74</v>
      </c>
      <c r="AV153" s="14" t="s">
        <v>83</v>
      </c>
      <c r="AW153" s="14" t="s">
        <v>35</v>
      </c>
      <c r="AX153" s="14" t="s">
        <v>74</v>
      </c>
      <c r="AY153" s="265" t="s">
        <v>204</v>
      </c>
    </row>
    <row r="154" s="14" customFormat="1">
      <c r="A154" s="14"/>
      <c r="B154" s="255"/>
      <c r="C154" s="256"/>
      <c r="D154" s="240" t="s">
        <v>217</v>
      </c>
      <c r="E154" s="257" t="s">
        <v>19</v>
      </c>
      <c r="F154" s="258" t="s">
        <v>519</v>
      </c>
      <c r="G154" s="256"/>
      <c r="H154" s="259">
        <v>70</v>
      </c>
      <c r="I154" s="260"/>
      <c r="J154" s="256"/>
      <c r="K154" s="256"/>
      <c r="L154" s="261"/>
      <c r="M154" s="262"/>
      <c r="N154" s="263"/>
      <c r="O154" s="263"/>
      <c r="P154" s="263"/>
      <c r="Q154" s="263"/>
      <c r="R154" s="263"/>
      <c r="S154" s="263"/>
      <c r="T154" s="264"/>
      <c r="U154" s="14"/>
      <c r="V154" s="14"/>
      <c r="W154" s="14"/>
      <c r="X154" s="14"/>
      <c r="Y154" s="14"/>
      <c r="Z154" s="14"/>
      <c r="AA154" s="14"/>
      <c r="AB154" s="14"/>
      <c r="AC154" s="14"/>
      <c r="AD154" s="14"/>
      <c r="AE154" s="14"/>
      <c r="AT154" s="265" t="s">
        <v>217</v>
      </c>
      <c r="AU154" s="265" t="s">
        <v>74</v>
      </c>
      <c r="AV154" s="14" t="s">
        <v>83</v>
      </c>
      <c r="AW154" s="14" t="s">
        <v>35</v>
      </c>
      <c r="AX154" s="14" t="s">
        <v>74</v>
      </c>
      <c r="AY154" s="265" t="s">
        <v>204</v>
      </c>
    </row>
    <row r="155" s="14" customFormat="1">
      <c r="A155" s="14"/>
      <c r="B155" s="255"/>
      <c r="C155" s="256"/>
      <c r="D155" s="240" t="s">
        <v>217</v>
      </c>
      <c r="E155" s="257" t="s">
        <v>19</v>
      </c>
      <c r="F155" s="258" t="s">
        <v>520</v>
      </c>
      <c r="G155" s="256"/>
      <c r="H155" s="259">
        <v>210</v>
      </c>
      <c r="I155" s="260"/>
      <c r="J155" s="256"/>
      <c r="K155" s="256"/>
      <c r="L155" s="261"/>
      <c r="M155" s="262"/>
      <c r="N155" s="263"/>
      <c r="O155" s="263"/>
      <c r="P155" s="263"/>
      <c r="Q155" s="263"/>
      <c r="R155" s="263"/>
      <c r="S155" s="263"/>
      <c r="T155" s="264"/>
      <c r="U155" s="14"/>
      <c r="V155" s="14"/>
      <c r="W155" s="14"/>
      <c r="X155" s="14"/>
      <c r="Y155" s="14"/>
      <c r="Z155" s="14"/>
      <c r="AA155" s="14"/>
      <c r="AB155" s="14"/>
      <c r="AC155" s="14"/>
      <c r="AD155" s="14"/>
      <c r="AE155" s="14"/>
      <c r="AT155" s="265" t="s">
        <v>217</v>
      </c>
      <c r="AU155" s="265" t="s">
        <v>74</v>
      </c>
      <c r="AV155" s="14" t="s">
        <v>83</v>
      </c>
      <c r="AW155" s="14" t="s">
        <v>35</v>
      </c>
      <c r="AX155" s="14" t="s">
        <v>74</v>
      </c>
      <c r="AY155" s="265" t="s">
        <v>204</v>
      </c>
    </row>
    <row r="156" s="14" customFormat="1">
      <c r="A156" s="14"/>
      <c r="B156" s="255"/>
      <c r="C156" s="256"/>
      <c r="D156" s="240" t="s">
        <v>217</v>
      </c>
      <c r="E156" s="257" t="s">
        <v>19</v>
      </c>
      <c r="F156" s="258" t="s">
        <v>521</v>
      </c>
      <c r="G156" s="256"/>
      <c r="H156" s="259">
        <v>112</v>
      </c>
      <c r="I156" s="260"/>
      <c r="J156" s="256"/>
      <c r="K156" s="256"/>
      <c r="L156" s="261"/>
      <c r="M156" s="262"/>
      <c r="N156" s="263"/>
      <c r="O156" s="263"/>
      <c r="P156" s="263"/>
      <c r="Q156" s="263"/>
      <c r="R156" s="263"/>
      <c r="S156" s="263"/>
      <c r="T156" s="264"/>
      <c r="U156" s="14"/>
      <c r="V156" s="14"/>
      <c r="W156" s="14"/>
      <c r="X156" s="14"/>
      <c r="Y156" s="14"/>
      <c r="Z156" s="14"/>
      <c r="AA156" s="14"/>
      <c r="AB156" s="14"/>
      <c r="AC156" s="14"/>
      <c r="AD156" s="14"/>
      <c r="AE156" s="14"/>
      <c r="AT156" s="265" t="s">
        <v>217</v>
      </c>
      <c r="AU156" s="265" t="s">
        <v>74</v>
      </c>
      <c r="AV156" s="14" t="s">
        <v>83</v>
      </c>
      <c r="AW156" s="14" t="s">
        <v>35</v>
      </c>
      <c r="AX156" s="14" t="s">
        <v>74</v>
      </c>
      <c r="AY156" s="265" t="s">
        <v>204</v>
      </c>
    </row>
    <row r="157" s="14" customFormat="1">
      <c r="A157" s="14"/>
      <c r="B157" s="255"/>
      <c r="C157" s="256"/>
      <c r="D157" s="240" t="s">
        <v>217</v>
      </c>
      <c r="E157" s="257" t="s">
        <v>19</v>
      </c>
      <c r="F157" s="258" t="s">
        <v>522</v>
      </c>
      <c r="G157" s="256"/>
      <c r="H157" s="259">
        <v>129</v>
      </c>
      <c r="I157" s="260"/>
      <c r="J157" s="256"/>
      <c r="K157" s="256"/>
      <c r="L157" s="261"/>
      <c r="M157" s="262"/>
      <c r="N157" s="263"/>
      <c r="O157" s="263"/>
      <c r="P157" s="263"/>
      <c r="Q157" s="263"/>
      <c r="R157" s="263"/>
      <c r="S157" s="263"/>
      <c r="T157" s="264"/>
      <c r="U157" s="14"/>
      <c r="V157" s="14"/>
      <c r="W157" s="14"/>
      <c r="X157" s="14"/>
      <c r="Y157" s="14"/>
      <c r="Z157" s="14"/>
      <c r="AA157" s="14"/>
      <c r="AB157" s="14"/>
      <c r="AC157" s="14"/>
      <c r="AD157" s="14"/>
      <c r="AE157" s="14"/>
      <c r="AT157" s="265" t="s">
        <v>217</v>
      </c>
      <c r="AU157" s="265" t="s">
        <v>74</v>
      </c>
      <c r="AV157" s="14" t="s">
        <v>83</v>
      </c>
      <c r="AW157" s="14" t="s">
        <v>35</v>
      </c>
      <c r="AX157" s="14" t="s">
        <v>74</v>
      </c>
      <c r="AY157" s="265" t="s">
        <v>204</v>
      </c>
    </row>
    <row r="158" s="15" customFormat="1">
      <c r="A158" s="15"/>
      <c r="B158" s="266"/>
      <c r="C158" s="267"/>
      <c r="D158" s="240" t="s">
        <v>217</v>
      </c>
      <c r="E158" s="268" t="s">
        <v>19</v>
      </c>
      <c r="F158" s="269" t="s">
        <v>268</v>
      </c>
      <c r="G158" s="267"/>
      <c r="H158" s="270">
        <v>771</v>
      </c>
      <c r="I158" s="271"/>
      <c r="J158" s="267"/>
      <c r="K158" s="267"/>
      <c r="L158" s="272"/>
      <c r="M158" s="273"/>
      <c r="N158" s="274"/>
      <c r="O158" s="274"/>
      <c r="P158" s="274"/>
      <c r="Q158" s="274"/>
      <c r="R158" s="274"/>
      <c r="S158" s="274"/>
      <c r="T158" s="275"/>
      <c r="U158" s="15"/>
      <c r="V158" s="15"/>
      <c r="W158" s="15"/>
      <c r="X158" s="15"/>
      <c r="Y158" s="15"/>
      <c r="Z158" s="15"/>
      <c r="AA158" s="15"/>
      <c r="AB158" s="15"/>
      <c r="AC158" s="15"/>
      <c r="AD158" s="15"/>
      <c r="AE158" s="15"/>
      <c r="AT158" s="276" t="s">
        <v>217</v>
      </c>
      <c r="AU158" s="276" t="s">
        <v>74</v>
      </c>
      <c r="AV158" s="15" t="s">
        <v>104</v>
      </c>
      <c r="AW158" s="15" t="s">
        <v>35</v>
      </c>
      <c r="AX158" s="15" t="s">
        <v>81</v>
      </c>
      <c r="AY158" s="276" t="s">
        <v>204</v>
      </c>
    </row>
    <row r="159" s="2" customFormat="1" ht="21.75" customHeight="1">
      <c r="A159" s="38"/>
      <c r="B159" s="39"/>
      <c r="C159" s="277" t="s">
        <v>275</v>
      </c>
      <c r="D159" s="277" t="s">
        <v>270</v>
      </c>
      <c r="E159" s="278" t="s">
        <v>540</v>
      </c>
      <c r="F159" s="279" t="s">
        <v>541</v>
      </c>
      <c r="G159" s="280" t="s">
        <v>245</v>
      </c>
      <c r="H159" s="281">
        <v>24</v>
      </c>
      <c r="I159" s="282"/>
      <c r="J159" s="283">
        <f>ROUND(I159*H159,2)</f>
        <v>0</v>
      </c>
      <c r="K159" s="279" t="s">
        <v>19</v>
      </c>
      <c r="L159" s="284"/>
      <c r="M159" s="285" t="s">
        <v>19</v>
      </c>
      <c r="N159" s="286" t="s">
        <v>45</v>
      </c>
      <c r="O159" s="84"/>
      <c r="P159" s="236">
        <f>O159*H159</f>
        <v>0</v>
      </c>
      <c r="Q159" s="236">
        <v>0</v>
      </c>
      <c r="R159" s="236">
        <f>Q159*H159</f>
        <v>0</v>
      </c>
      <c r="S159" s="236">
        <v>0</v>
      </c>
      <c r="T159" s="237">
        <f>S159*H159</f>
        <v>0</v>
      </c>
      <c r="U159" s="38"/>
      <c r="V159" s="38"/>
      <c r="W159" s="38"/>
      <c r="X159" s="38"/>
      <c r="Y159" s="38"/>
      <c r="Z159" s="38"/>
      <c r="AA159" s="38"/>
      <c r="AB159" s="38"/>
      <c r="AC159" s="38"/>
      <c r="AD159" s="38"/>
      <c r="AE159" s="38"/>
      <c r="AR159" s="238" t="s">
        <v>252</v>
      </c>
      <c r="AT159" s="238" t="s">
        <v>270</v>
      </c>
      <c r="AU159" s="238" t="s">
        <v>74</v>
      </c>
      <c r="AY159" s="17" t="s">
        <v>204</v>
      </c>
      <c r="BE159" s="239">
        <f>IF(N159="základní",J159,0)</f>
        <v>0</v>
      </c>
      <c r="BF159" s="239">
        <f>IF(N159="snížená",J159,0)</f>
        <v>0</v>
      </c>
      <c r="BG159" s="239">
        <f>IF(N159="zákl. přenesená",J159,0)</f>
        <v>0</v>
      </c>
      <c r="BH159" s="239">
        <f>IF(N159="sníž. přenesená",J159,0)</f>
        <v>0</v>
      </c>
      <c r="BI159" s="239">
        <f>IF(N159="nulová",J159,0)</f>
        <v>0</v>
      </c>
      <c r="BJ159" s="17" t="s">
        <v>81</v>
      </c>
      <c r="BK159" s="239">
        <f>ROUND(I159*H159,2)</f>
        <v>0</v>
      </c>
      <c r="BL159" s="17" t="s">
        <v>104</v>
      </c>
      <c r="BM159" s="238" t="s">
        <v>542</v>
      </c>
    </row>
    <row r="160" s="2" customFormat="1">
      <c r="A160" s="38"/>
      <c r="B160" s="39"/>
      <c r="C160" s="40"/>
      <c r="D160" s="240" t="s">
        <v>213</v>
      </c>
      <c r="E160" s="40"/>
      <c r="F160" s="241" t="s">
        <v>541</v>
      </c>
      <c r="G160" s="40"/>
      <c r="H160" s="40"/>
      <c r="I160" s="147"/>
      <c r="J160" s="40"/>
      <c r="K160" s="40"/>
      <c r="L160" s="44"/>
      <c r="M160" s="242"/>
      <c r="N160" s="243"/>
      <c r="O160" s="84"/>
      <c r="P160" s="84"/>
      <c r="Q160" s="84"/>
      <c r="R160" s="84"/>
      <c r="S160" s="84"/>
      <c r="T160" s="85"/>
      <c r="U160" s="38"/>
      <c r="V160" s="38"/>
      <c r="W160" s="38"/>
      <c r="X160" s="38"/>
      <c r="Y160" s="38"/>
      <c r="Z160" s="38"/>
      <c r="AA160" s="38"/>
      <c r="AB160" s="38"/>
      <c r="AC160" s="38"/>
      <c r="AD160" s="38"/>
      <c r="AE160" s="38"/>
      <c r="AT160" s="17" t="s">
        <v>213</v>
      </c>
      <c r="AU160" s="17" t="s">
        <v>74</v>
      </c>
    </row>
    <row r="161" s="14" customFormat="1">
      <c r="A161" s="14"/>
      <c r="B161" s="255"/>
      <c r="C161" s="256"/>
      <c r="D161" s="240" t="s">
        <v>217</v>
      </c>
      <c r="E161" s="257" t="s">
        <v>19</v>
      </c>
      <c r="F161" s="258" t="s">
        <v>543</v>
      </c>
      <c r="G161" s="256"/>
      <c r="H161" s="259">
        <v>2</v>
      </c>
      <c r="I161" s="260"/>
      <c r="J161" s="256"/>
      <c r="K161" s="256"/>
      <c r="L161" s="261"/>
      <c r="M161" s="262"/>
      <c r="N161" s="263"/>
      <c r="O161" s="263"/>
      <c r="P161" s="263"/>
      <c r="Q161" s="263"/>
      <c r="R161" s="263"/>
      <c r="S161" s="263"/>
      <c r="T161" s="264"/>
      <c r="U161" s="14"/>
      <c r="V161" s="14"/>
      <c r="W161" s="14"/>
      <c r="X161" s="14"/>
      <c r="Y161" s="14"/>
      <c r="Z161" s="14"/>
      <c r="AA161" s="14"/>
      <c r="AB161" s="14"/>
      <c r="AC161" s="14"/>
      <c r="AD161" s="14"/>
      <c r="AE161" s="14"/>
      <c r="AT161" s="265" t="s">
        <v>217</v>
      </c>
      <c r="AU161" s="265" t="s">
        <v>74</v>
      </c>
      <c r="AV161" s="14" t="s">
        <v>83</v>
      </c>
      <c r="AW161" s="14" t="s">
        <v>35</v>
      </c>
      <c r="AX161" s="14" t="s">
        <v>74</v>
      </c>
      <c r="AY161" s="265" t="s">
        <v>204</v>
      </c>
    </row>
    <row r="162" s="14" customFormat="1">
      <c r="A162" s="14"/>
      <c r="B162" s="255"/>
      <c r="C162" s="256"/>
      <c r="D162" s="240" t="s">
        <v>217</v>
      </c>
      <c r="E162" s="257" t="s">
        <v>19</v>
      </c>
      <c r="F162" s="258" t="s">
        <v>544</v>
      </c>
      <c r="G162" s="256"/>
      <c r="H162" s="259">
        <v>5</v>
      </c>
      <c r="I162" s="260"/>
      <c r="J162" s="256"/>
      <c r="K162" s="256"/>
      <c r="L162" s="261"/>
      <c r="M162" s="262"/>
      <c r="N162" s="263"/>
      <c r="O162" s="263"/>
      <c r="P162" s="263"/>
      <c r="Q162" s="263"/>
      <c r="R162" s="263"/>
      <c r="S162" s="263"/>
      <c r="T162" s="264"/>
      <c r="U162" s="14"/>
      <c r="V162" s="14"/>
      <c r="W162" s="14"/>
      <c r="X162" s="14"/>
      <c r="Y162" s="14"/>
      <c r="Z162" s="14"/>
      <c r="AA162" s="14"/>
      <c r="AB162" s="14"/>
      <c r="AC162" s="14"/>
      <c r="AD162" s="14"/>
      <c r="AE162" s="14"/>
      <c r="AT162" s="265" t="s">
        <v>217</v>
      </c>
      <c r="AU162" s="265" t="s">
        <v>74</v>
      </c>
      <c r="AV162" s="14" t="s">
        <v>83</v>
      </c>
      <c r="AW162" s="14" t="s">
        <v>35</v>
      </c>
      <c r="AX162" s="14" t="s">
        <v>74</v>
      </c>
      <c r="AY162" s="265" t="s">
        <v>204</v>
      </c>
    </row>
    <row r="163" s="14" customFormat="1">
      <c r="A163" s="14"/>
      <c r="B163" s="255"/>
      <c r="C163" s="256"/>
      <c r="D163" s="240" t="s">
        <v>217</v>
      </c>
      <c r="E163" s="257" t="s">
        <v>19</v>
      </c>
      <c r="F163" s="258" t="s">
        <v>545</v>
      </c>
      <c r="G163" s="256"/>
      <c r="H163" s="259">
        <v>3</v>
      </c>
      <c r="I163" s="260"/>
      <c r="J163" s="256"/>
      <c r="K163" s="256"/>
      <c r="L163" s="261"/>
      <c r="M163" s="262"/>
      <c r="N163" s="263"/>
      <c r="O163" s="263"/>
      <c r="P163" s="263"/>
      <c r="Q163" s="263"/>
      <c r="R163" s="263"/>
      <c r="S163" s="263"/>
      <c r="T163" s="264"/>
      <c r="U163" s="14"/>
      <c r="V163" s="14"/>
      <c r="W163" s="14"/>
      <c r="X163" s="14"/>
      <c r="Y163" s="14"/>
      <c r="Z163" s="14"/>
      <c r="AA163" s="14"/>
      <c r="AB163" s="14"/>
      <c r="AC163" s="14"/>
      <c r="AD163" s="14"/>
      <c r="AE163" s="14"/>
      <c r="AT163" s="265" t="s">
        <v>217</v>
      </c>
      <c r="AU163" s="265" t="s">
        <v>74</v>
      </c>
      <c r="AV163" s="14" t="s">
        <v>83</v>
      </c>
      <c r="AW163" s="14" t="s">
        <v>35</v>
      </c>
      <c r="AX163" s="14" t="s">
        <v>74</v>
      </c>
      <c r="AY163" s="265" t="s">
        <v>204</v>
      </c>
    </row>
    <row r="164" s="14" customFormat="1">
      <c r="A164" s="14"/>
      <c r="B164" s="255"/>
      <c r="C164" s="256"/>
      <c r="D164" s="240" t="s">
        <v>217</v>
      </c>
      <c r="E164" s="257" t="s">
        <v>19</v>
      </c>
      <c r="F164" s="258" t="s">
        <v>546</v>
      </c>
      <c r="G164" s="256"/>
      <c r="H164" s="259">
        <v>6</v>
      </c>
      <c r="I164" s="260"/>
      <c r="J164" s="256"/>
      <c r="K164" s="256"/>
      <c r="L164" s="261"/>
      <c r="M164" s="262"/>
      <c r="N164" s="263"/>
      <c r="O164" s="263"/>
      <c r="P164" s="263"/>
      <c r="Q164" s="263"/>
      <c r="R164" s="263"/>
      <c r="S164" s="263"/>
      <c r="T164" s="264"/>
      <c r="U164" s="14"/>
      <c r="V164" s="14"/>
      <c r="W164" s="14"/>
      <c r="X164" s="14"/>
      <c r="Y164" s="14"/>
      <c r="Z164" s="14"/>
      <c r="AA164" s="14"/>
      <c r="AB164" s="14"/>
      <c r="AC164" s="14"/>
      <c r="AD164" s="14"/>
      <c r="AE164" s="14"/>
      <c r="AT164" s="265" t="s">
        <v>217</v>
      </c>
      <c r="AU164" s="265" t="s">
        <v>74</v>
      </c>
      <c r="AV164" s="14" t="s">
        <v>83</v>
      </c>
      <c r="AW164" s="14" t="s">
        <v>35</v>
      </c>
      <c r="AX164" s="14" t="s">
        <v>74</v>
      </c>
      <c r="AY164" s="265" t="s">
        <v>204</v>
      </c>
    </row>
    <row r="165" s="14" customFormat="1">
      <c r="A165" s="14"/>
      <c r="B165" s="255"/>
      <c r="C165" s="256"/>
      <c r="D165" s="240" t="s">
        <v>217</v>
      </c>
      <c r="E165" s="257" t="s">
        <v>19</v>
      </c>
      <c r="F165" s="258" t="s">
        <v>547</v>
      </c>
      <c r="G165" s="256"/>
      <c r="H165" s="259">
        <v>4</v>
      </c>
      <c r="I165" s="260"/>
      <c r="J165" s="256"/>
      <c r="K165" s="256"/>
      <c r="L165" s="261"/>
      <c r="M165" s="262"/>
      <c r="N165" s="263"/>
      <c r="O165" s="263"/>
      <c r="P165" s="263"/>
      <c r="Q165" s="263"/>
      <c r="R165" s="263"/>
      <c r="S165" s="263"/>
      <c r="T165" s="264"/>
      <c r="U165" s="14"/>
      <c r="V165" s="14"/>
      <c r="W165" s="14"/>
      <c r="X165" s="14"/>
      <c r="Y165" s="14"/>
      <c r="Z165" s="14"/>
      <c r="AA165" s="14"/>
      <c r="AB165" s="14"/>
      <c r="AC165" s="14"/>
      <c r="AD165" s="14"/>
      <c r="AE165" s="14"/>
      <c r="AT165" s="265" t="s">
        <v>217</v>
      </c>
      <c r="AU165" s="265" t="s">
        <v>74</v>
      </c>
      <c r="AV165" s="14" t="s">
        <v>83</v>
      </c>
      <c r="AW165" s="14" t="s">
        <v>35</v>
      </c>
      <c r="AX165" s="14" t="s">
        <v>74</v>
      </c>
      <c r="AY165" s="265" t="s">
        <v>204</v>
      </c>
    </row>
    <row r="166" s="14" customFormat="1">
      <c r="A166" s="14"/>
      <c r="B166" s="255"/>
      <c r="C166" s="256"/>
      <c r="D166" s="240" t="s">
        <v>217</v>
      </c>
      <c r="E166" s="257" t="s">
        <v>19</v>
      </c>
      <c r="F166" s="258" t="s">
        <v>548</v>
      </c>
      <c r="G166" s="256"/>
      <c r="H166" s="259">
        <v>4</v>
      </c>
      <c r="I166" s="260"/>
      <c r="J166" s="256"/>
      <c r="K166" s="256"/>
      <c r="L166" s="261"/>
      <c r="M166" s="262"/>
      <c r="N166" s="263"/>
      <c r="O166" s="263"/>
      <c r="P166" s="263"/>
      <c r="Q166" s="263"/>
      <c r="R166" s="263"/>
      <c r="S166" s="263"/>
      <c r="T166" s="264"/>
      <c r="U166" s="14"/>
      <c r="V166" s="14"/>
      <c r="W166" s="14"/>
      <c r="X166" s="14"/>
      <c r="Y166" s="14"/>
      <c r="Z166" s="14"/>
      <c r="AA166" s="14"/>
      <c r="AB166" s="14"/>
      <c r="AC166" s="14"/>
      <c r="AD166" s="14"/>
      <c r="AE166" s="14"/>
      <c r="AT166" s="265" t="s">
        <v>217</v>
      </c>
      <c r="AU166" s="265" t="s">
        <v>74</v>
      </c>
      <c r="AV166" s="14" t="s">
        <v>83</v>
      </c>
      <c r="AW166" s="14" t="s">
        <v>35</v>
      </c>
      <c r="AX166" s="14" t="s">
        <v>74</v>
      </c>
      <c r="AY166" s="265" t="s">
        <v>204</v>
      </c>
    </row>
    <row r="167" s="15" customFormat="1">
      <c r="A167" s="15"/>
      <c r="B167" s="266"/>
      <c r="C167" s="267"/>
      <c r="D167" s="240" t="s">
        <v>217</v>
      </c>
      <c r="E167" s="268" t="s">
        <v>19</v>
      </c>
      <c r="F167" s="269" t="s">
        <v>268</v>
      </c>
      <c r="G167" s="267"/>
      <c r="H167" s="270">
        <v>24</v>
      </c>
      <c r="I167" s="271"/>
      <c r="J167" s="267"/>
      <c r="K167" s="267"/>
      <c r="L167" s="272"/>
      <c r="M167" s="273"/>
      <c r="N167" s="274"/>
      <c r="O167" s="274"/>
      <c r="P167" s="274"/>
      <c r="Q167" s="274"/>
      <c r="R167" s="274"/>
      <c r="S167" s="274"/>
      <c r="T167" s="275"/>
      <c r="U167" s="15"/>
      <c r="V167" s="15"/>
      <c r="W167" s="15"/>
      <c r="X167" s="15"/>
      <c r="Y167" s="15"/>
      <c r="Z167" s="15"/>
      <c r="AA167" s="15"/>
      <c r="AB167" s="15"/>
      <c r="AC167" s="15"/>
      <c r="AD167" s="15"/>
      <c r="AE167" s="15"/>
      <c r="AT167" s="276" t="s">
        <v>217</v>
      </c>
      <c r="AU167" s="276" t="s">
        <v>74</v>
      </c>
      <c r="AV167" s="15" t="s">
        <v>104</v>
      </c>
      <c r="AW167" s="15" t="s">
        <v>35</v>
      </c>
      <c r="AX167" s="15" t="s">
        <v>81</v>
      </c>
      <c r="AY167" s="276" t="s">
        <v>204</v>
      </c>
    </row>
    <row r="168" s="2" customFormat="1" ht="21.75" customHeight="1">
      <c r="A168" s="38"/>
      <c r="B168" s="39"/>
      <c r="C168" s="277" t="s">
        <v>283</v>
      </c>
      <c r="D168" s="277" t="s">
        <v>270</v>
      </c>
      <c r="E168" s="278" t="s">
        <v>549</v>
      </c>
      <c r="F168" s="279" t="s">
        <v>550</v>
      </c>
      <c r="G168" s="280" t="s">
        <v>245</v>
      </c>
      <c r="H168" s="281">
        <v>1</v>
      </c>
      <c r="I168" s="282"/>
      <c r="J168" s="283">
        <f>ROUND(I168*H168,2)</f>
        <v>0</v>
      </c>
      <c r="K168" s="279" t="s">
        <v>211</v>
      </c>
      <c r="L168" s="284"/>
      <c r="M168" s="285" t="s">
        <v>19</v>
      </c>
      <c r="N168" s="286" t="s">
        <v>45</v>
      </c>
      <c r="O168" s="84"/>
      <c r="P168" s="236">
        <f>O168*H168</f>
        <v>0</v>
      </c>
      <c r="Q168" s="236">
        <v>0</v>
      </c>
      <c r="R168" s="236">
        <f>Q168*H168</f>
        <v>0</v>
      </c>
      <c r="S168" s="236">
        <v>0</v>
      </c>
      <c r="T168" s="237">
        <f>S168*H168</f>
        <v>0</v>
      </c>
      <c r="U168" s="38"/>
      <c r="V168" s="38"/>
      <c r="W168" s="38"/>
      <c r="X168" s="38"/>
      <c r="Y168" s="38"/>
      <c r="Z168" s="38"/>
      <c r="AA168" s="38"/>
      <c r="AB168" s="38"/>
      <c r="AC168" s="38"/>
      <c r="AD168" s="38"/>
      <c r="AE168" s="38"/>
      <c r="AR168" s="238" t="s">
        <v>252</v>
      </c>
      <c r="AT168" s="238" t="s">
        <v>270</v>
      </c>
      <c r="AU168" s="238" t="s">
        <v>74</v>
      </c>
      <c r="AY168" s="17" t="s">
        <v>204</v>
      </c>
      <c r="BE168" s="239">
        <f>IF(N168="základní",J168,0)</f>
        <v>0</v>
      </c>
      <c r="BF168" s="239">
        <f>IF(N168="snížená",J168,0)</f>
        <v>0</v>
      </c>
      <c r="BG168" s="239">
        <f>IF(N168="zákl. přenesená",J168,0)</f>
        <v>0</v>
      </c>
      <c r="BH168" s="239">
        <f>IF(N168="sníž. přenesená",J168,0)</f>
        <v>0</v>
      </c>
      <c r="BI168" s="239">
        <f>IF(N168="nulová",J168,0)</f>
        <v>0</v>
      </c>
      <c r="BJ168" s="17" t="s">
        <v>81</v>
      </c>
      <c r="BK168" s="239">
        <f>ROUND(I168*H168,2)</f>
        <v>0</v>
      </c>
      <c r="BL168" s="17" t="s">
        <v>104</v>
      </c>
      <c r="BM168" s="238" t="s">
        <v>551</v>
      </c>
    </row>
    <row r="169" s="2" customFormat="1">
      <c r="A169" s="38"/>
      <c r="B169" s="39"/>
      <c r="C169" s="40"/>
      <c r="D169" s="240" t="s">
        <v>213</v>
      </c>
      <c r="E169" s="40"/>
      <c r="F169" s="241" t="s">
        <v>550</v>
      </c>
      <c r="G169" s="40"/>
      <c r="H169" s="40"/>
      <c r="I169" s="147"/>
      <c r="J169" s="40"/>
      <c r="K169" s="40"/>
      <c r="L169" s="44"/>
      <c r="M169" s="242"/>
      <c r="N169" s="243"/>
      <c r="O169" s="84"/>
      <c r="P169" s="84"/>
      <c r="Q169" s="84"/>
      <c r="R169" s="84"/>
      <c r="S169" s="84"/>
      <c r="T169" s="85"/>
      <c r="U169" s="38"/>
      <c r="V169" s="38"/>
      <c r="W169" s="38"/>
      <c r="X169" s="38"/>
      <c r="Y169" s="38"/>
      <c r="Z169" s="38"/>
      <c r="AA169" s="38"/>
      <c r="AB169" s="38"/>
      <c r="AC169" s="38"/>
      <c r="AD169" s="38"/>
      <c r="AE169" s="38"/>
      <c r="AT169" s="17" t="s">
        <v>213</v>
      </c>
      <c r="AU169" s="17" t="s">
        <v>74</v>
      </c>
    </row>
    <row r="170" s="2" customFormat="1" ht="16.5" customHeight="1">
      <c r="A170" s="38"/>
      <c r="B170" s="39"/>
      <c r="C170" s="277" t="s">
        <v>292</v>
      </c>
      <c r="D170" s="277" t="s">
        <v>270</v>
      </c>
      <c r="E170" s="278" t="s">
        <v>552</v>
      </c>
      <c r="F170" s="279" t="s">
        <v>553</v>
      </c>
      <c r="G170" s="280" t="s">
        <v>245</v>
      </c>
      <c r="H170" s="281">
        <v>35</v>
      </c>
      <c r="I170" s="282"/>
      <c r="J170" s="283">
        <f>ROUND(I170*H170,2)</f>
        <v>0</v>
      </c>
      <c r="K170" s="279" t="s">
        <v>19</v>
      </c>
      <c r="L170" s="284"/>
      <c r="M170" s="285" t="s">
        <v>19</v>
      </c>
      <c r="N170" s="286" t="s">
        <v>45</v>
      </c>
      <c r="O170" s="84"/>
      <c r="P170" s="236">
        <f>O170*H170</f>
        <v>0</v>
      </c>
      <c r="Q170" s="236">
        <v>0</v>
      </c>
      <c r="R170" s="236">
        <f>Q170*H170</f>
        <v>0</v>
      </c>
      <c r="S170" s="236">
        <v>0</v>
      </c>
      <c r="T170" s="237">
        <f>S170*H170</f>
        <v>0</v>
      </c>
      <c r="U170" s="38"/>
      <c r="V170" s="38"/>
      <c r="W170" s="38"/>
      <c r="X170" s="38"/>
      <c r="Y170" s="38"/>
      <c r="Z170" s="38"/>
      <c r="AA170" s="38"/>
      <c r="AB170" s="38"/>
      <c r="AC170" s="38"/>
      <c r="AD170" s="38"/>
      <c r="AE170" s="38"/>
      <c r="AR170" s="238" t="s">
        <v>252</v>
      </c>
      <c r="AT170" s="238" t="s">
        <v>270</v>
      </c>
      <c r="AU170" s="238" t="s">
        <v>74</v>
      </c>
      <c r="AY170" s="17" t="s">
        <v>204</v>
      </c>
      <c r="BE170" s="239">
        <f>IF(N170="základní",J170,0)</f>
        <v>0</v>
      </c>
      <c r="BF170" s="239">
        <f>IF(N170="snížená",J170,0)</f>
        <v>0</v>
      </c>
      <c r="BG170" s="239">
        <f>IF(N170="zákl. přenesená",J170,0)</f>
        <v>0</v>
      </c>
      <c r="BH170" s="239">
        <f>IF(N170="sníž. přenesená",J170,0)</f>
        <v>0</v>
      </c>
      <c r="BI170" s="239">
        <f>IF(N170="nulová",J170,0)</f>
        <v>0</v>
      </c>
      <c r="BJ170" s="17" t="s">
        <v>81</v>
      </c>
      <c r="BK170" s="239">
        <f>ROUND(I170*H170,2)</f>
        <v>0</v>
      </c>
      <c r="BL170" s="17" t="s">
        <v>104</v>
      </c>
      <c r="BM170" s="238" t="s">
        <v>554</v>
      </c>
    </row>
    <row r="171" s="2" customFormat="1">
      <c r="A171" s="38"/>
      <c r="B171" s="39"/>
      <c r="C171" s="40"/>
      <c r="D171" s="240" t="s">
        <v>213</v>
      </c>
      <c r="E171" s="40"/>
      <c r="F171" s="241" t="s">
        <v>553</v>
      </c>
      <c r="G171" s="40"/>
      <c r="H171" s="40"/>
      <c r="I171" s="147"/>
      <c r="J171" s="40"/>
      <c r="K171" s="40"/>
      <c r="L171" s="44"/>
      <c r="M171" s="242"/>
      <c r="N171" s="243"/>
      <c r="O171" s="84"/>
      <c r="P171" s="84"/>
      <c r="Q171" s="84"/>
      <c r="R171" s="84"/>
      <c r="S171" s="84"/>
      <c r="T171" s="85"/>
      <c r="U171" s="38"/>
      <c r="V171" s="38"/>
      <c r="W171" s="38"/>
      <c r="X171" s="38"/>
      <c r="Y171" s="38"/>
      <c r="Z171" s="38"/>
      <c r="AA171" s="38"/>
      <c r="AB171" s="38"/>
      <c r="AC171" s="38"/>
      <c r="AD171" s="38"/>
      <c r="AE171" s="38"/>
      <c r="AT171" s="17" t="s">
        <v>213</v>
      </c>
      <c r="AU171" s="17" t="s">
        <v>74</v>
      </c>
    </row>
    <row r="172" s="14" customFormat="1">
      <c r="A172" s="14"/>
      <c r="B172" s="255"/>
      <c r="C172" s="256"/>
      <c r="D172" s="240" t="s">
        <v>217</v>
      </c>
      <c r="E172" s="257" t="s">
        <v>19</v>
      </c>
      <c r="F172" s="258" t="s">
        <v>555</v>
      </c>
      <c r="G172" s="256"/>
      <c r="H172" s="259">
        <v>35</v>
      </c>
      <c r="I172" s="260"/>
      <c r="J172" s="256"/>
      <c r="K172" s="256"/>
      <c r="L172" s="261"/>
      <c r="M172" s="262"/>
      <c r="N172" s="263"/>
      <c r="O172" s="263"/>
      <c r="P172" s="263"/>
      <c r="Q172" s="263"/>
      <c r="R172" s="263"/>
      <c r="S172" s="263"/>
      <c r="T172" s="264"/>
      <c r="U172" s="14"/>
      <c r="V172" s="14"/>
      <c r="W172" s="14"/>
      <c r="X172" s="14"/>
      <c r="Y172" s="14"/>
      <c r="Z172" s="14"/>
      <c r="AA172" s="14"/>
      <c r="AB172" s="14"/>
      <c r="AC172" s="14"/>
      <c r="AD172" s="14"/>
      <c r="AE172" s="14"/>
      <c r="AT172" s="265" t="s">
        <v>217</v>
      </c>
      <c r="AU172" s="265" t="s">
        <v>74</v>
      </c>
      <c r="AV172" s="14" t="s">
        <v>83</v>
      </c>
      <c r="AW172" s="14" t="s">
        <v>35</v>
      </c>
      <c r="AX172" s="14" t="s">
        <v>81</v>
      </c>
      <c r="AY172" s="265" t="s">
        <v>204</v>
      </c>
    </row>
    <row r="173" s="2" customFormat="1" ht="16.5" customHeight="1">
      <c r="A173" s="38"/>
      <c r="B173" s="39"/>
      <c r="C173" s="277" t="s">
        <v>300</v>
      </c>
      <c r="D173" s="277" t="s">
        <v>270</v>
      </c>
      <c r="E173" s="278" t="s">
        <v>556</v>
      </c>
      <c r="F173" s="279" t="s">
        <v>557</v>
      </c>
      <c r="G173" s="280" t="s">
        <v>245</v>
      </c>
      <c r="H173" s="281">
        <v>13</v>
      </c>
      <c r="I173" s="282"/>
      <c r="J173" s="283">
        <f>ROUND(I173*H173,2)</f>
        <v>0</v>
      </c>
      <c r="K173" s="279" t="s">
        <v>19</v>
      </c>
      <c r="L173" s="284"/>
      <c r="M173" s="285" t="s">
        <v>19</v>
      </c>
      <c r="N173" s="286" t="s">
        <v>45</v>
      </c>
      <c r="O173" s="84"/>
      <c r="P173" s="236">
        <f>O173*H173</f>
        <v>0</v>
      </c>
      <c r="Q173" s="236">
        <v>0</v>
      </c>
      <c r="R173" s="236">
        <f>Q173*H173</f>
        <v>0</v>
      </c>
      <c r="S173" s="236">
        <v>0</v>
      </c>
      <c r="T173" s="237">
        <f>S173*H173</f>
        <v>0</v>
      </c>
      <c r="U173" s="38"/>
      <c r="V173" s="38"/>
      <c r="W173" s="38"/>
      <c r="X173" s="38"/>
      <c r="Y173" s="38"/>
      <c r="Z173" s="38"/>
      <c r="AA173" s="38"/>
      <c r="AB173" s="38"/>
      <c r="AC173" s="38"/>
      <c r="AD173" s="38"/>
      <c r="AE173" s="38"/>
      <c r="AR173" s="238" t="s">
        <v>252</v>
      </c>
      <c r="AT173" s="238" t="s">
        <v>270</v>
      </c>
      <c r="AU173" s="238" t="s">
        <v>74</v>
      </c>
      <c r="AY173" s="17" t="s">
        <v>204</v>
      </c>
      <c r="BE173" s="239">
        <f>IF(N173="základní",J173,0)</f>
        <v>0</v>
      </c>
      <c r="BF173" s="239">
        <f>IF(N173="snížená",J173,0)</f>
        <v>0</v>
      </c>
      <c r="BG173" s="239">
        <f>IF(N173="zákl. přenesená",J173,0)</f>
        <v>0</v>
      </c>
      <c r="BH173" s="239">
        <f>IF(N173="sníž. přenesená",J173,0)</f>
        <v>0</v>
      </c>
      <c r="BI173" s="239">
        <f>IF(N173="nulová",J173,0)</f>
        <v>0</v>
      </c>
      <c r="BJ173" s="17" t="s">
        <v>81</v>
      </c>
      <c r="BK173" s="239">
        <f>ROUND(I173*H173,2)</f>
        <v>0</v>
      </c>
      <c r="BL173" s="17" t="s">
        <v>104</v>
      </c>
      <c r="BM173" s="238" t="s">
        <v>558</v>
      </c>
    </row>
    <row r="174" s="2" customFormat="1">
      <c r="A174" s="38"/>
      <c r="B174" s="39"/>
      <c r="C174" s="40"/>
      <c r="D174" s="240" t="s">
        <v>213</v>
      </c>
      <c r="E174" s="40"/>
      <c r="F174" s="241" t="s">
        <v>557</v>
      </c>
      <c r="G174" s="40"/>
      <c r="H174" s="40"/>
      <c r="I174" s="147"/>
      <c r="J174" s="40"/>
      <c r="K174" s="40"/>
      <c r="L174" s="44"/>
      <c r="M174" s="242"/>
      <c r="N174" s="243"/>
      <c r="O174" s="84"/>
      <c r="P174" s="84"/>
      <c r="Q174" s="84"/>
      <c r="R174" s="84"/>
      <c r="S174" s="84"/>
      <c r="T174" s="85"/>
      <c r="U174" s="38"/>
      <c r="V174" s="38"/>
      <c r="W174" s="38"/>
      <c r="X174" s="38"/>
      <c r="Y174" s="38"/>
      <c r="Z174" s="38"/>
      <c r="AA174" s="38"/>
      <c r="AB174" s="38"/>
      <c r="AC174" s="38"/>
      <c r="AD174" s="38"/>
      <c r="AE174" s="38"/>
      <c r="AT174" s="17" t="s">
        <v>213</v>
      </c>
      <c r="AU174" s="17" t="s">
        <v>74</v>
      </c>
    </row>
    <row r="175" s="2" customFormat="1" ht="21.75" customHeight="1">
      <c r="A175" s="38"/>
      <c r="B175" s="39"/>
      <c r="C175" s="227" t="s">
        <v>8</v>
      </c>
      <c r="D175" s="227" t="s">
        <v>207</v>
      </c>
      <c r="E175" s="228" t="s">
        <v>559</v>
      </c>
      <c r="F175" s="229" t="s">
        <v>560</v>
      </c>
      <c r="G175" s="230" t="s">
        <v>286</v>
      </c>
      <c r="H175" s="231">
        <v>330</v>
      </c>
      <c r="I175" s="232"/>
      <c r="J175" s="233">
        <f>ROUND(I175*H175,2)</f>
        <v>0</v>
      </c>
      <c r="K175" s="229" t="s">
        <v>211</v>
      </c>
      <c r="L175" s="44"/>
      <c r="M175" s="234" t="s">
        <v>19</v>
      </c>
      <c r="N175" s="235" t="s">
        <v>45</v>
      </c>
      <c r="O175" s="84"/>
      <c r="P175" s="236">
        <f>O175*H175</f>
        <v>0</v>
      </c>
      <c r="Q175" s="236">
        <v>0</v>
      </c>
      <c r="R175" s="236">
        <f>Q175*H175</f>
        <v>0</v>
      </c>
      <c r="S175" s="236">
        <v>0</v>
      </c>
      <c r="T175" s="237">
        <f>S175*H175</f>
        <v>0</v>
      </c>
      <c r="U175" s="38"/>
      <c r="V175" s="38"/>
      <c r="W175" s="38"/>
      <c r="X175" s="38"/>
      <c r="Y175" s="38"/>
      <c r="Z175" s="38"/>
      <c r="AA175" s="38"/>
      <c r="AB175" s="38"/>
      <c r="AC175" s="38"/>
      <c r="AD175" s="38"/>
      <c r="AE175" s="38"/>
      <c r="AR175" s="238" t="s">
        <v>104</v>
      </c>
      <c r="AT175" s="238" t="s">
        <v>207</v>
      </c>
      <c r="AU175" s="238" t="s">
        <v>74</v>
      </c>
      <c r="AY175" s="17" t="s">
        <v>204</v>
      </c>
      <c r="BE175" s="239">
        <f>IF(N175="základní",J175,0)</f>
        <v>0</v>
      </c>
      <c r="BF175" s="239">
        <f>IF(N175="snížená",J175,0)</f>
        <v>0</v>
      </c>
      <c r="BG175" s="239">
        <f>IF(N175="zákl. přenesená",J175,0)</f>
        <v>0</v>
      </c>
      <c r="BH175" s="239">
        <f>IF(N175="sníž. přenesená",J175,0)</f>
        <v>0</v>
      </c>
      <c r="BI175" s="239">
        <f>IF(N175="nulová",J175,0)</f>
        <v>0</v>
      </c>
      <c r="BJ175" s="17" t="s">
        <v>81</v>
      </c>
      <c r="BK175" s="239">
        <f>ROUND(I175*H175,2)</f>
        <v>0</v>
      </c>
      <c r="BL175" s="17" t="s">
        <v>104</v>
      </c>
      <c r="BM175" s="238" t="s">
        <v>561</v>
      </c>
    </row>
    <row r="176" s="2" customFormat="1">
      <c r="A176" s="38"/>
      <c r="B176" s="39"/>
      <c r="C176" s="40"/>
      <c r="D176" s="240" t="s">
        <v>213</v>
      </c>
      <c r="E176" s="40"/>
      <c r="F176" s="241" t="s">
        <v>562</v>
      </c>
      <c r="G176" s="40"/>
      <c r="H176" s="40"/>
      <c r="I176" s="147"/>
      <c r="J176" s="40"/>
      <c r="K176" s="40"/>
      <c r="L176" s="44"/>
      <c r="M176" s="242"/>
      <c r="N176" s="243"/>
      <c r="O176" s="84"/>
      <c r="P176" s="84"/>
      <c r="Q176" s="84"/>
      <c r="R176" s="84"/>
      <c r="S176" s="84"/>
      <c r="T176" s="85"/>
      <c r="U176" s="38"/>
      <c r="V176" s="38"/>
      <c r="W176" s="38"/>
      <c r="X176" s="38"/>
      <c r="Y176" s="38"/>
      <c r="Z176" s="38"/>
      <c r="AA176" s="38"/>
      <c r="AB176" s="38"/>
      <c r="AC176" s="38"/>
      <c r="AD176" s="38"/>
      <c r="AE176" s="38"/>
      <c r="AT176" s="17" t="s">
        <v>213</v>
      </c>
      <c r="AU176" s="17" t="s">
        <v>74</v>
      </c>
    </row>
    <row r="177" s="2" customFormat="1">
      <c r="A177" s="38"/>
      <c r="B177" s="39"/>
      <c r="C177" s="40"/>
      <c r="D177" s="240" t="s">
        <v>215</v>
      </c>
      <c r="E177" s="40"/>
      <c r="F177" s="244" t="s">
        <v>563</v>
      </c>
      <c r="G177" s="40"/>
      <c r="H177" s="40"/>
      <c r="I177" s="147"/>
      <c r="J177" s="40"/>
      <c r="K177" s="40"/>
      <c r="L177" s="44"/>
      <c r="M177" s="242"/>
      <c r="N177" s="243"/>
      <c r="O177" s="84"/>
      <c r="P177" s="84"/>
      <c r="Q177" s="84"/>
      <c r="R177" s="84"/>
      <c r="S177" s="84"/>
      <c r="T177" s="85"/>
      <c r="U177" s="38"/>
      <c r="V177" s="38"/>
      <c r="W177" s="38"/>
      <c r="X177" s="38"/>
      <c r="Y177" s="38"/>
      <c r="Z177" s="38"/>
      <c r="AA177" s="38"/>
      <c r="AB177" s="38"/>
      <c r="AC177" s="38"/>
      <c r="AD177" s="38"/>
      <c r="AE177" s="38"/>
      <c r="AT177" s="17" t="s">
        <v>215</v>
      </c>
      <c r="AU177" s="17" t="s">
        <v>74</v>
      </c>
    </row>
    <row r="178" s="14" customFormat="1">
      <c r="A178" s="14"/>
      <c r="B178" s="255"/>
      <c r="C178" s="256"/>
      <c r="D178" s="240" t="s">
        <v>217</v>
      </c>
      <c r="E178" s="257" t="s">
        <v>19</v>
      </c>
      <c r="F178" s="258" t="s">
        <v>564</v>
      </c>
      <c r="G178" s="256"/>
      <c r="H178" s="259">
        <v>260</v>
      </c>
      <c r="I178" s="260"/>
      <c r="J178" s="256"/>
      <c r="K178" s="256"/>
      <c r="L178" s="261"/>
      <c r="M178" s="262"/>
      <c r="N178" s="263"/>
      <c r="O178" s="263"/>
      <c r="P178" s="263"/>
      <c r="Q178" s="263"/>
      <c r="R178" s="263"/>
      <c r="S178" s="263"/>
      <c r="T178" s="264"/>
      <c r="U178" s="14"/>
      <c r="V178" s="14"/>
      <c r="W178" s="14"/>
      <c r="X178" s="14"/>
      <c r="Y178" s="14"/>
      <c r="Z178" s="14"/>
      <c r="AA178" s="14"/>
      <c r="AB178" s="14"/>
      <c r="AC178" s="14"/>
      <c r="AD178" s="14"/>
      <c r="AE178" s="14"/>
      <c r="AT178" s="265" t="s">
        <v>217</v>
      </c>
      <c r="AU178" s="265" t="s">
        <v>74</v>
      </c>
      <c r="AV178" s="14" t="s">
        <v>83</v>
      </c>
      <c r="AW178" s="14" t="s">
        <v>35</v>
      </c>
      <c r="AX178" s="14" t="s">
        <v>74</v>
      </c>
      <c r="AY178" s="265" t="s">
        <v>204</v>
      </c>
    </row>
    <row r="179" s="14" customFormat="1">
      <c r="A179" s="14"/>
      <c r="B179" s="255"/>
      <c r="C179" s="256"/>
      <c r="D179" s="240" t="s">
        <v>217</v>
      </c>
      <c r="E179" s="257" t="s">
        <v>19</v>
      </c>
      <c r="F179" s="258" t="s">
        <v>565</v>
      </c>
      <c r="G179" s="256"/>
      <c r="H179" s="259">
        <v>70</v>
      </c>
      <c r="I179" s="260"/>
      <c r="J179" s="256"/>
      <c r="K179" s="256"/>
      <c r="L179" s="261"/>
      <c r="M179" s="262"/>
      <c r="N179" s="263"/>
      <c r="O179" s="263"/>
      <c r="P179" s="263"/>
      <c r="Q179" s="263"/>
      <c r="R179" s="263"/>
      <c r="S179" s="263"/>
      <c r="T179" s="264"/>
      <c r="U179" s="14"/>
      <c r="V179" s="14"/>
      <c r="W179" s="14"/>
      <c r="X179" s="14"/>
      <c r="Y179" s="14"/>
      <c r="Z179" s="14"/>
      <c r="AA179" s="14"/>
      <c r="AB179" s="14"/>
      <c r="AC179" s="14"/>
      <c r="AD179" s="14"/>
      <c r="AE179" s="14"/>
      <c r="AT179" s="265" t="s">
        <v>217</v>
      </c>
      <c r="AU179" s="265" t="s">
        <v>74</v>
      </c>
      <c r="AV179" s="14" t="s">
        <v>83</v>
      </c>
      <c r="AW179" s="14" t="s">
        <v>35</v>
      </c>
      <c r="AX179" s="14" t="s">
        <v>74</v>
      </c>
      <c r="AY179" s="265" t="s">
        <v>204</v>
      </c>
    </row>
    <row r="180" s="15" customFormat="1">
      <c r="A180" s="15"/>
      <c r="B180" s="266"/>
      <c r="C180" s="267"/>
      <c r="D180" s="240" t="s">
        <v>217</v>
      </c>
      <c r="E180" s="268" t="s">
        <v>19</v>
      </c>
      <c r="F180" s="269" t="s">
        <v>268</v>
      </c>
      <c r="G180" s="267"/>
      <c r="H180" s="270">
        <v>330</v>
      </c>
      <c r="I180" s="271"/>
      <c r="J180" s="267"/>
      <c r="K180" s="267"/>
      <c r="L180" s="272"/>
      <c r="M180" s="273"/>
      <c r="N180" s="274"/>
      <c r="O180" s="274"/>
      <c r="P180" s="274"/>
      <c r="Q180" s="274"/>
      <c r="R180" s="274"/>
      <c r="S180" s="274"/>
      <c r="T180" s="275"/>
      <c r="U180" s="15"/>
      <c r="V180" s="15"/>
      <c r="W180" s="15"/>
      <c r="X180" s="15"/>
      <c r="Y180" s="15"/>
      <c r="Z180" s="15"/>
      <c r="AA180" s="15"/>
      <c r="AB180" s="15"/>
      <c r="AC180" s="15"/>
      <c r="AD180" s="15"/>
      <c r="AE180" s="15"/>
      <c r="AT180" s="276" t="s">
        <v>217</v>
      </c>
      <c r="AU180" s="276" t="s">
        <v>74</v>
      </c>
      <c r="AV180" s="15" t="s">
        <v>104</v>
      </c>
      <c r="AW180" s="15" t="s">
        <v>35</v>
      </c>
      <c r="AX180" s="15" t="s">
        <v>81</v>
      </c>
      <c r="AY180" s="276" t="s">
        <v>204</v>
      </c>
    </row>
    <row r="181" s="2" customFormat="1" ht="21.75" customHeight="1">
      <c r="A181" s="38"/>
      <c r="B181" s="39"/>
      <c r="C181" s="277" t="s">
        <v>311</v>
      </c>
      <c r="D181" s="277" t="s">
        <v>270</v>
      </c>
      <c r="E181" s="278" t="s">
        <v>566</v>
      </c>
      <c r="F181" s="279" t="s">
        <v>567</v>
      </c>
      <c r="G181" s="280" t="s">
        <v>286</v>
      </c>
      <c r="H181" s="281">
        <v>330</v>
      </c>
      <c r="I181" s="282"/>
      <c r="J181" s="283">
        <f>ROUND(I181*H181,2)</f>
        <v>0</v>
      </c>
      <c r="K181" s="279" t="s">
        <v>211</v>
      </c>
      <c r="L181" s="284"/>
      <c r="M181" s="285" t="s">
        <v>19</v>
      </c>
      <c r="N181" s="286" t="s">
        <v>45</v>
      </c>
      <c r="O181" s="84"/>
      <c r="P181" s="236">
        <f>O181*H181</f>
        <v>0</v>
      </c>
      <c r="Q181" s="236">
        <v>0</v>
      </c>
      <c r="R181" s="236">
        <f>Q181*H181</f>
        <v>0</v>
      </c>
      <c r="S181" s="236">
        <v>0</v>
      </c>
      <c r="T181" s="237">
        <f>S181*H181</f>
        <v>0</v>
      </c>
      <c r="U181" s="38"/>
      <c r="V181" s="38"/>
      <c r="W181" s="38"/>
      <c r="X181" s="38"/>
      <c r="Y181" s="38"/>
      <c r="Z181" s="38"/>
      <c r="AA181" s="38"/>
      <c r="AB181" s="38"/>
      <c r="AC181" s="38"/>
      <c r="AD181" s="38"/>
      <c r="AE181" s="38"/>
      <c r="AR181" s="238" t="s">
        <v>252</v>
      </c>
      <c r="AT181" s="238" t="s">
        <v>270</v>
      </c>
      <c r="AU181" s="238" t="s">
        <v>74</v>
      </c>
      <c r="AY181" s="17" t="s">
        <v>204</v>
      </c>
      <c r="BE181" s="239">
        <f>IF(N181="základní",J181,0)</f>
        <v>0</v>
      </c>
      <c r="BF181" s="239">
        <f>IF(N181="snížená",J181,0)</f>
        <v>0</v>
      </c>
      <c r="BG181" s="239">
        <f>IF(N181="zákl. přenesená",J181,0)</f>
        <v>0</v>
      </c>
      <c r="BH181" s="239">
        <f>IF(N181="sníž. přenesená",J181,0)</f>
        <v>0</v>
      </c>
      <c r="BI181" s="239">
        <f>IF(N181="nulová",J181,0)</f>
        <v>0</v>
      </c>
      <c r="BJ181" s="17" t="s">
        <v>81</v>
      </c>
      <c r="BK181" s="239">
        <f>ROUND(I181*H181,2)</f>
        <v>0</v>
      </c>
      <c r="BL181" s="17" t="s">
        <v>104</v>
      </c>
      <c r="BM181" s="238" t="s">
        <v>568</v>
      </c>
    </row>
    <row r="182" s="2" customFormat="1">
      <c r="A182" s="38"/>
      <c r="B182" s="39"/>
      <c r="C182" s="40"/>
      <c r="D182" s="240" t="s">
        <v>213</v>
      </c>
      <c r="E182" s="40"/>
      <c r="F182" s="241" t="s">
        <v>567</v>
      </c>
      <c r="G182" s="40"/>
      <c r="H182" s="40"/>
      <c r="I182" s="147"/>
      <c r="J182" s="40"/>
      <c r="K182" s="40"/>
      <c r="L182" s="44"/>
      <c r="M182" s="242"/>
      <c r="N182" s="243"/>
      <c r="O182" s="84"/>
      <c r="P182" s="84"/>
      <c r="Q182" s="84"/>
      <c r="R182" s="84"/>
      <c r="S182" s="84"/>
      <c r="T182" s="85"/>
      <c r="U182" s="38"/>
      <c r="V182" s="38"/>
      <c r="W182" s="38"/>
      <c r="X182" s="38"/>
      <c r="Y182" s="38"/>
      <c r="Z182" s="38"/>
      <c r="AA182" s="38"/>
      <c r="AB182" s="38"/>
      <c r="AC182" s="38"/>
      <c r="AD182" s="38"/>
      <c r="AE182" s="38"/>
      <c r="AT182" s="17" t="s">
        <v>213</v>
      </c>
      <c r="AU182" s="17" t="s">
        <v>74</v>
      </c>
    </row>
    <row r="183" s="14" customFormat="1">
      <c r="A183" s="14"/>
      <c r="B183" s="255"/>
      <c r="C183" s="256"/>
      <c r="D183" s="240" t="s">
        <v>217</v>
      </c>
      <c r="E183" s="257" t="s">
        <v>19</v>
      </c>
      <c r="F183" s="258" t="s">
        <v>564</v>
      </c>
      <c r="G183" s="256"/>
      <c r="H183" s="259">
        <v>260</v>
      </c>
      <c r="I183" s="260"/>
      <c r="J183" s="256"/>
      <c r="K183" s="256"/>
      <c r="L183" s="261"/>
      <c r="M183" s="262"/>
      <c r="N183" s="263"/>
      <c r="O183" s="263"/>
      <c r="P183" s="263"/>
      <c r="Q183" s="263"/>
      <c r="R183" s="263"/>
      <c r="S183" s="263"/>
      <c r="T183" s="264"/>
      <c r="U183" s="14"/>
      <c r="V183" s="14"/>
      <c r="W183" s="14"/>
      <c r="X183" s="14"/>
      <c r="Y183" s="14"/>
      <c r="Z183" s="14"/>
      <c r="AA183" s="14"/>
      <c r="AB183" s="14"/>
      <c r="AC183" s="14"/>
      <c r="AD183" s="14"/>
      <c r="AE183" s="14"/>
      <c r="AT183" s="265" t="s">
        <v>217</v>
      </c>
      <c r="AU183" s="265" t="s">
        <v>74</v>
      </c>
      <c r="AV183" s="14" t="s">
        <v>83</v>
      </c>
      <c r="AW183" s="14" t="s">
        <v>35</v>
      </c>
      <c r="AX183" s="14" t="s">
        <v>74</v>
      </c>
      <c r="AY183" s="265" t="s">
        <v>204</v>
      </c>
    </row>
    <row r="184" s="14" customFormat="1">
      <c r="A184" s="14"/>
      <c r="B184" s="255"/>
      <c r="C184" s="256"/>
      <c r="D184" s="240" t="s">
        <v>217</v>
      </c>
      <c r="E184" s="257" t="s">
        <v>19</v>
      </c>
      <c r="F184" s="258" t="s">
        <v>565</v>
      </c>
      <c r="G184" s="256"/>
      <c r="H184" s="259">
        <v>70</v>
      </c>
      <c r="I184" s="260"/>
      <c r="J184" s="256"/>
      <c r="K184" s="256"/>
      <c r="L184" s="261"/>
      <c r="M184" s="262"/>
      <c r="N184" s="263"/>
      <c r="O184" s="263"/>
      <c r="P184" s="263"/>
      <c r="Q184" s="263"/>
      <c r="R184" s="263"/>
      <c r="S184" s="263"/>
      <c r="T184" s="264"/>
      <c r="U184" s="14"/>
      <c r="V184" s="14"/>
      <c r="W184" s="14"/>
      <c r="X184" s="14"/>
      <c r="Y184" s="14"/>
      <c r="Z184" s="14"/>
      <c r="AA184" s="14"/>
      <c r="AB184" s="14"/>
      <c r="AC184" s="14"/>
      <c r="AD184" s="14"/>
      <c r="AE184" s="14"/>
      <c r="AT184" s="265" t="s">
        <v>217</v>
      </c>
      <c r="AU184" s="265" t="s">
        <v>74</v>
      </c>
      <c r="AV184" s="14" t="s">
        <v>83</v>
      </c>
      <c r="AW184" s="14" t="s">
        <v>35</v>
      </c>
      <c r="AX184" s="14" t="s">
        <v>74</v>
      </c>
      <c r="AY184" s="265" t="s">
        <v>204</v>
      </c>
    </row>
    <row r="185" s="15" customFormat="1">
      <c r="A185" s="15"/>
      <c r="B185" s="266"/>
      <c r="C185" s="267"/>
      <c r="D185" s="240" t="s">
        <v>217</v>
      </c>
      <c r="E185" s="268" t="s">
        <v>19</v>
      </c>
      <c r="F185" s="269" t="s">
        <v>268</v>
      </c>
      <c r="G185" s="267"/>
      <c r="H185" s="270">
        <v>330</v>
      </c>
      <c r="I185" s="271"/>
      <c r="J185" s="267"/>
      <c r="K185" s="267"/>
      <c r="L185" s="272"/>
      <c r="M185" s="273"/>
      <c r="N185" s="274"/>
      <c r="O185" s="274"/>
      <c r="P185" s="274"/>
      <c r="Q185" s="274"/>
      <c r="R185" s="274"/>
      <c r="S185" s="274"/>
      <c r="T185" s="275"/>
      <c r="U185" s="15"/>
      <c r="V185" s="15"/>
      <c r="W185" s="15"/>
      <c r="X185" s="15"/>
      <c r="Y185" s="15"/>
      <c r="Z185" s="15"/>
      <c r="AA185" s="15"/>
      <c r="AB185" s="15"/>
      <c r="AC185" s="15"/>
      <c r="AD185" s="15"/>
      <c r="AE185" s="15"/>
      <c r="AT185" s="276" t="s">
        <v>217</v>
      </c>
      <c r="AU185" s="276" t="s">
        <v>74</v>
      </c>
      <c r="AV185" s="15" t="s">
        <v>104</v>
      </c>
      <c r="AW185" s="15" t="s">
        <v>35</v>
      </c>
      <c r="AX185" s="15" t="s">
        <v>81</v>
      </c>
      <c r="AY185" s="276" t="s">
        <v>204</v>
      </c>
    </row>
    <row r="186" s="2" customFormat="1" ht="21.75" customHeight="1">
      <c r="A186" s="38"/>
      <c r="B186" s="39"/>
      <c r="C186" s="277" t="s">
        <v>316</v>
      </c>
      <c r="D186" s="277" t="s">
        <v>270</v>
      </c>
      <c r="E186" s="278" t="s">
        <v>569</v>
      </c>
      <c r="F186" s="279" t="s">
        <v>541</v>
      </c>
      <c r="G186" s="280" t="s">
        <v>245</v>
      </c>
      <c r="H186" s="281">
        <v>10</v>
      </c>
      <c r="I186" s="282"/>
      <c r="J186" s="283">
        <f>ROUND(I186*H186,2)</f>
        <v>0</v>
      </c>
      <c r="K186" s="279" t="s">
        <v>19</v>
      </c>
      <c r="L186" s="284"/>
      <c r="M186" s="285" t="s">
        <v>19</v>
      </c>
      <c r="N186" s="286" t="s">
        <v>45</v>
      </c>
      <c r="O186" s="84"/>
      <c r="P186" s="236">
        <f>O186*H186</f>
        <v>0</v>
      </c>
      <c r="Q186" s="236">
        <v>0</v>
      </c>
      <c r="R186" s="236">
        <f>Q186*H186</f>
        <v>0</v>
      </c>
      <c r="S186" s="236">
        <v>0</v>
      </c>
      <c r="T186" s="237">
        <f>S186*H186</f>
        <v>0</v>
      </c>
      <c r="U186" s="38"/>
      <c r="V186" s="38"/>
      <c r="W186" s="38"/>
      <c r="X186" s="38"/>
      <c r="Y186" s="38"/>
      <c r="Z186" s="38"/>
      <c r="AA186" s="38"/>
      <c r="AB186" s="38"/>
      <c r="AC186" s="38"/>
      <c r="AD186" s="38"/>
      <c r="AE186" s="38"/>
      <c r="AR186" s="238" t="s">
        <v>252</v>
      </c>
      <c r="AT186" s="238" t="s">
        <v>270</v>
      </c>
      <c r="AU186" s="238" t="s">
        <v>74</v>
      </c>
      <c r="AY186" s="17" t="s">
        <v>204</v>
      </c>
      <c r="BE186" s="239">
        <f>IF(N186="základní",J186,0)</f>
        <v>0</v>
      </c>
      <c r="BF186" s="239">
        <f>IF(N186="snížená",J186,0)</f>
        <v>0</v>
      </c>
      <c r="BG186" s="239">
        <f>IF(N186="zákl. přenesená",J186,0)</f>
        <v>0</v>
      </c>
      <c r="BH186" s="239">
        <f>IF(N186="sníž. přenesená",J186,0)</f>
        <v>0</v>
      </c>
      <c r="BI186" s="239">
        <f>IF(N186="nulová",J186,0)</f>
        <v>0</v>
      </c>
      <c r="BJ186" s="17" t="s">
        <v>81</v>
      </c>
      <c r="BK186" s="239">
        <f>ROUND(I186*H186,2)</f>
        <v>0</v>
      </c>
      <c r="BL186" s="17" t="s">
        <v>104</v>
      </c>
      <c r="BM186" s="238" t="s">
        <v>570</v>
      </c>
    </row>
    <row r="187" s="2" customFormat="1">
      <c r="A187" s="38"/>
      <c r="B187" s="39"/>
      <c r="C187" s="40"/>
      <c r="D187" s="240" t="s">
        <v>213</v>
      </c>
      <c r="E187" s="40"/>
      <c r="F187" s="241" t="s">
        <v>541</v>
      </c>
      <c r="G187" s="40"/>
      <c r="H187" s="40"/>
      <c r="I187" s="147"/>
      <c r="J187" s="40"/>
      <c r="K187" s="40"/>
      <c r="L187" s="44"/>
      <c r="M187" s="242"/>
      <c r="N187" s="243"/>
      <c r="O187" s="84"/>
      <c r="P187" s="84"/>
      <c r="Q187" s="84"/>
      <c r="R187" s="84"/>
      <c r="S187" s="84"/>
      <c r="T187" s="85"/>
      <c r="U187" s="38"/>
      <c r="V187" s="38"/>
      <c r="W187" s="38"/>
      <c r="X187" s="38"/>
      <c r="Y187" s="38"/>
      <c r="Z187" s="38"/>
      <c r="AA187" s="38"/>
      <c r="AB187" s="38"/>
      <c r="AC187" s="38"/>
      <c r="AD187" s="38"/>
      <c r="AE187" s="38"/>
      <c r="AT187" s="17" t="s">
        <v>213</v>
      </c>
      <c r="AU187" s="17" t="s">
        <v>74</v>
      </c>
    </row>
    <row r="188" s="14" customFormat="1">
      <c r="A188" s="14"/>
      <c r="B188" s="255"/>
      <c r="C188" s="256"/>
      <c r="D188" s="240" t="s">
        <v>217</v>
      </c>
      <c r="E188" s="257" t="s">
        <v>19</v>
      </c>
      <c r="F188" s="258" t="s">
        <v>571</v>
      </c>
      <c r="G188" s="256"/>
      <c r="H188" s="259">
        <v>10</v>
      </c>
      <c r="I188" s="260"/>
      <c r="J188" s="256"/>
      <c r="K188" s="256"/>
      <c r="L188" s="261"/>
      <c r="M188" s="262"/>
      <c r="N188" s="263"/>
      <c r="O188" s="263"/>
      <c r="P188" s="263"/>
      <c r="Q188" s="263"/>
      <c r="R188" s="263"/>
      <c r="S188" s="263"/>
      <c r="T188" s="264"/>
      <c r="U188" s="14"/>
      <c r="V188" s="14"/>
      <c r="W188" s="14"/>
      <c r="X188" s="14"/>
      <c r="Y188" s="14"/>
      <c r="Z188" s="14"/>
      <c r="AA188" s="14"/>
      <c r="AB188" s="14"/>
      <c r="AC188" s="14"/>
      <c r="AD188" s="14"/>
      <c r="AE188" s="14"/>
      <c r="AT188" s="265" t="s">
        <v>217</v>
      </c>
      <c r="AU188" s="265" t="s">
        <v>74</v>
      </c>
      <c r="AV188" s="14" t="s">
        <v>83</v>
      </c>
      <c r="AW188" s="14" t="s">
        <v>35</v>
      </c>
      <c r="AX188" s="14" t="s">
        <v>81</v>
      </c>
      <c r="AY188" s="265" t="s">
        <v>204</v>
      </c>
    </row>
    <row r="189" s="2" customFormat="1" ht="21.75" customHeight="1">
      <c r="A189" s="38"/>
      <c r="B189" s="39"/>
      <c r="C189" s="227" t="s">
        <v>321</v>
      </c>
      <c r="D189" s="227" t="s">
        <v>207</v>
      </c>
      <c r="E189" s="228" t="s">
        <v>572</v>
      </c>
      <c r="F189" s="229" t="s">
        <v>573</v>
      </c>
      <c r="G189" s="230" t="s">
        <v>286</v>
      </c>
      <c r="H189" s="231">
        <v>12</v>
      </c>
      <c r="I189" s="232"/>
      <c r="J189" s="233">
        <f>ROUND(I189*H189,2)</f>
        <v>0</v>
      </c>
      <c r="K189" s="229" t="s">
        <v>211</v>
      </c>
      <c r="L189" s="44"/>
      <c r="M189" s="234" t="s">
        <v>19</v>
      </c>
      <c r="N189" s="235" t="s">
        <v>45</v>
      </c>
      <c r="O189" s="84"/>
      <c r="P189" s="236">
        <f>O189*H189</f>
        <v>0</v>
      </c>
      <c r="Q189" s="236">
        <v>0</v>
      </c>
      <c r="R189" s="236">
        <f>Q189*H189</f>
        <v>0</v>
      </c>
      <c r="S189" s="236">
        <v>0</v>
      </c>
      <c r="T189" s="237">
        <f>S189*H189</f>
        <v>0</v>
      </c>
      <c r="U189" s="38"/>
      <c r="V189" s="38"/>
      <c r="W189" s="38"/>
      <c r="X189" s="38"/>
      <c r="Y189" s="38"/>
      <c r="Z189" s="38"/>
      <c r="AA189" s="38"/>
      <c r="AB189" s="38"/>
      <c r="AC189" s="38"/>
      <c r="AD189" s="38"/>
      <c r="AE189" s="38"/>
      <c r="AR189" s="238" t="s">
        <v>104</v>
      </c>
      <c r="AT189" s="238" t="s">
        <v>207</v>
      </c>
      <c r="AU189" s="238" t="s">
        <v>74</v>
      </c>
      <c r="AY189" s="17" t="s">
        <v>204</v>
      </c>
      <c r="BE189" s="239">
        <f>IF(N189="základní",J189,0)</f>
        <v>0</v>
      </c>
      <c r="BF189" s="239">
        <f>IF(N189="snížená",J189,0)</f>
        <v>0</v>
      </c>
      <c r="BG189" s="239">
        <f>IF(N189="zákl. přenesená",J189,0)</f>
        <v>0</v>
      </c>
      <c r="BH189" s="239">
        <f>IF(N189="sníž. přenesená",J189,0)</f>
        <v>0</v>
      </c>
      <c r="BI189" s="239">
        <f>IF(N189="nulová",J189,0)</f>
        <v>0</v>
      </c>
      <c r="BJ189" s="17" t="s">
        <v>81</v>
      </c>
      <c r="BK189" s="239">
        <f>ROUND(I189*H189,2)</f>
        <v>0</v>
      </c>
      <c r="BL189" s="17" t="s">
        <v>104</v>
      </c>
      <c r="BM189" s="238" t="s">
        <v>574</v>
      </c>
    </row>
    <row r="190" s="2" customFormat="1">
      <c r="A190" s="38"/>
      <c r="B190" s="39"/>
      <c r="C190" s="40"/>
      <c r="D190" s="240" t="s">
        <v>213</v>
      </c>
      <c r="E190" s="40"/>
      <c r="F190" s="241" t="s">
        <v>575</v>
      </c>
      <c r="G190" s="40"/>
      <c r="H190" s="40"/>
      <c r="I190" s="147"/>
      <c r="J190" s="40"/>
      <c r="K190" s="40"/>
      <c r="L190" s="44"/>
      <c r="M190" s="242"/>
      <c r="N190" s="243"/>
      <c r="O190" s="84"/>
      <c r="P190" s="84"/>
      <c r="Q190" s="84"/>
      <c r="R190" s="84"/>
      <c r="S190" s="84"/>
      <c r="T190" s="85"/>
      <c r="U190" s="38"/>
      <c r="V190" s="38"/>
      <c r="W190" s="38"/>
      <c r="X190" s="38"/>
      <c r="Y190" s="38"/>
      <c r="Z190" s="38"/>
      <c r="AA190" s="38"/>
      <c r="AB190" s="38"/>
      <c r="AC190" s="38"/>
      <c r="AD190" s="38"/>
      <c r="AE190" s="38"/>
      <c r="AT190" s="17" t="s">
        <v>213</v>
      </c>
      <c r="AU190" s="17" t="s">
        <v>74</v>
      </c>
    </row>
    <row r="191" s="2" customFormat="1">
      <c r="A191" s="38"/>
      <c r="B191" s="39"/>
      <c r="C191" s="40"/>
      <c r="D191" s="240" t="s">
        <v>215</v>
      </c>
      <c r="E191" s="40"/>
      <c r="F191" s="244" t="s">
        <v>563</v>
      </c>
      <c r="G191" s="40"/>
      <c r="H191" s="40"/>
      <c r="I191" s="147"/>
      <c r="J191" s="40"/>
      <c r="K191" s="40"/>
      <c r="L191" s="44"/>
      <c r="M191" s="242"/>
      <c r="N191" s="243"/>
      <c r="O191" s="84"/>
      <c r="P191" s="84"/>
      <c r="Q191" s="84"/>
      <c r="R191" s="84"/>
      <c r="S191" s="84"/>
      <c r="T191" s="85"/>
      <c r="U191" s="38"/>
      <c r="V191" s="38"/>
      <c r="W191" s="38"/>
      <c r="X191" s="38"/>
      <c r="Y191" s="38"/>
      <c r="Z191" s="38"/>
      <c r="AA191" s="38"/>
      <c r="AB191" s="38"/>
      <c r="AC191" s="38"/>
      <c r="AD191" s="38"/>
      <c r="AE191" s="38"/>
      <c r="AT191" s="17" t="s">
        <v>215</v>
      </c>
      <c r="AU191" s="17" t="s">
        <v>74</v>
      </c>
    </row>
    <row r="192" s="14" customFormat="1">
      <c r="A192" s="14"/>
      <c r="B192" s="255"/>
      <c r="C192" s="256"/>
      <c r="D192" s="240" t="s">
        <v>217</v>
      </c>
      <c r="E192" s="257" t="s">
        <v>19</v>
      </c>
      <c r="F192" s="258" t="s">
        <v>576</v>
      </c>
      <c r="G192" s="256"/>
      <c r="H192" s="259">
        <v>12</v>
      </c>
      <c r="I192" s="260"/>
      <c r="J192" s="256"/>
      <c r="K192" s="256"/>
      <c r="L192" s="261"/>
      <c r="M192" s="262"/>
      <c r="N192" s="263"/>
      <c r="O192" s="263"/>
      <c r="P192" s="263"/>
      <c r="Q192" s="263"/>
      <c r="R192" s="263"/>
      <c r="S192" s="263"/>
      <c r="T192" s="264"/>
      <c r="U192" s="14"/>
      <c r="V192" s="14"/>
      <c r="W192" s="14"/>
      <c r="X192" s="14"/>
      <c r="Y192" s="14"/>
      <c r="Z192" s="14"/>
      <c r="AA192" s="14"/>
      <c r="AB192" s="14"/>
      <c r="AC192" s="14"/>
      <c r="AD192" s="14"/>
      <c r="AE192" s="14"/>
      <c r="AT192" s="265" t="s">
        <v>217</v>
      </c>
      <c r="AU192" s="265" t="s">
        <v>74</v>
      </c>
      <c r="AV192" s="14" t="s">
        <v>83</v>
      </c>
      <c r="AW192" s="14" t="s">
        <v>35</v>
      </c>
      <c r="AX192" s="14" t="s">
        <v>81</v>
      </c>
      <c r="AY192" s="265" t="s">
        <v>204</v>
      </c>
    </row>
    <row r="193" s="2" customFormat="1" ht="21.75" customHeight="1">
      <c r="A193" s="38"/>
      <c r="B193" s="39"/>
      <c r="C193" s="227" t="s">
        <v>327</v>
      </c>
      <c r="D193" s="227" t="s">
        <v>207</v>
      </c>
      <c r="E193" s="228" t="s">
        <v>577</v>
      </c>
      <c r="F193" s="229" t="s">
        <v>578</v>
      </c>
      <c r="G193" s="230" t="s">
        <v>261</v>
      </c>
      <c r="H193" s="231">
        <v>6</v>
      </c>
      <c r="I193" s="232"/>
      <c r="J193" s="233">
        <f>ROUND(I193*H193,2)</f>
        <v>0</v>
      </c>
      <c r="K193" s="229" t="s">
        <v>579</v>
      </c>
      <c r="L193" s="44"/>
      <c r="M193" s="234" t="s">
        <v>19</v>
      </c>
      <c r="N193" s="235" t="s">
        <v>45</v>
      </c>
      <c r="O193" s="84"/>
      <c r="P193" s="236">
        <f>O193*H193</f>
        <v>0</v>
      </c>
      <c r="Q193" s="236">
        <v>2.2667199999999998</v>
      </c>
      <c r="R193" s="236">
        <f>Q193*H193</f>
        <v>13.60032</v>
      </c>
      <c r="S193" s="236">
        <v>0</v>
      </c>
      <c r="T193" s="237">
        <f>S193*H193</f>
        <v>0</v>
      </c>
      <c r="U193" s="38"/>
      <c r="V193" s="38"/>
      <c r="W193" s="38"/>
      <c r="X193" s="38"/>
      <c r="Y193" s="38"/>
      <c r="Z193" s="38"/>
      <c r="AA193" s="38"/>
      <c r="AB193" s="38"/>
      <c r="AC193" s="38"/>
      <c r="AD193" s="38"/>
      <c r="AE193" s="38"/>
      <c r="AR193" s="238" t="s">
        <v>104</v>
      </c>
      <c r="AT193" s="238" t="s">
        <v>207</v>
      </c>
      <c r="AU193" s="238" t="s">
        <v>74</v>
      </c>
      <c r="AY193" s="17" t="s">
        <v>204</v>
      </c>
      <c r="BE193" s="239">
        <f>IF(N193="základní",J193,0)</f>
        <v>0</v>
      </c>
      <c r="BF193" s="239">
        <f>IF(N193="snížená",J193,0)</f>
        <v>0</v>
      </c>
      <c r="BG193" s="239">
        <f>IF(N193="zákl. přenesená",J193,0)</f>
        <v>0</v>
      </c>
      <c r="BH193" s="239">
        <f>IF(N193="sníž. přenesená",J193,0)</f>
        <v>0</v>
      </c>
      <c r="BI193" s="239">
        <f>IF(N193="nulová",J193,0)</f>
        <v>0</v>
      </c>
      <c r="BJ193" s="17" t="s">
        <v>81</v>
      </c>
      <c r="BK193" s="239">
        <f>ROUND(I193*H193,2)</f>
        <v>0</v>
      </c>
      <c r="BL193" s="17" t="s">
        <v>104</v>
      </c>
      <c r="BM193" s="238" t="s">
        <v>580</v>
      </c>
    </row>
    <row r="194" s="2" customFormat="1">
      <c r="A194" s="38"/>
      <c r="B194" s="39"/>
      <c r="C194" s="40"/>
      <c r="D194" s="240" t="s">
        <v>213</v>
      </c>
      <c r="E194" s="40"/>
      <c r="F194" s="241" t="s">
        <v>581</v>
      </c>
      <c r="G194" s="40"/>
      <c r="H194" s="40"/>
      <c r="I194" s="147"/>
      <c r="J194" s="40"/>
      <c r="K194" s="40"/>
      <c r="L194" s="44"/>
      <c r="M194" s="242"/>
      <c r="N194" s="243"/>
      <c r="O194" s="84"/>
      <c r="P194" s="84"/>
      <c r="Q194" s="84"/>
      <c r="R194" s="84"/>
      <c r="S194" s="84"/>
      <c r="T194" s="85"/>
      <c r="U194" s="38"/>
      <c r="V194" s="38"/>
      <c r="W194" s="38"/>
      <c r="X194" s="38"/>
      <c r="Y194" s="38"/>
      <c r="Z194" s="38"/>
      <c r="AA194" s="38"/>
      <c r="AB194" s="38"/>
      <c r="AC194" s="38"/>
      <c r="AD194" s="38"/>
      <c r="AE194" s="38"/>
      <c r="AT194" s="17" t="s">
        <v>213</v>
      </c>
      <c r="AU194" s="17" t="s">
        <v>74</v>
      </c>
    </row>
    <row r="195" s="2" customFormat="1">
      <c r="A195" s="38"/>
      <c r="B195" s="39"/>
      <c r="C195" s="40"/>
      <c r="D195" s="240" t="s">
        <v>215</v>
      </c>
      <c r="E195" s="40"/>
      <c r="F195" s="244" t="s">
        <v>582</v>
      </c>
      <c r="G195" s="40"/>
      <c r="H195" s="40"/>
      <c r="I195" s="147"/>
      <c r="J195" s="40"/>
      <c r="K195" s="40"/>
      <c r="L195" s="44"/>
      <c r="M195" s="242"/>
      <c r="N195" s="243"/>
      <c r="O195" s="84"/>
      <c r="P195" s="84"/>
      <c r="Q195" s="84"/>
      <c r="R195" s="84"/>
      <c r="S195" s="84"/>
      <c r="T195" s="85"/>
      <c r="U195" s="38"/>
      <c r="V195" s="38"/>
      <c r="W195" s="38"/>
      <c r="X195" s="38"/>
      <c r="Y195" s="38"/>
      <c r="Z195" s="38"/>
      <c r="AA195" s="38"/>
      <c r="AB195" s="38"/>
      <c r="AC195" s="38"/>
      <c r="AD195" s="38"/>
      <c r="AE195" s="38"/>
      <c r="AT195" s="17" t="s">
        <v>215</v>
      </c>
      <c r="AU195" s="17" t="s">
        <v>74</v>
      </c>
    </row>
    <row r="196" s="14" customFormat="1">
      <c r="A196" s="14"/>
      <c r="B196" s="255"/>
      <c r="C196" s="256"/>
      <c r="D196" s="240" t="s">
        <v>217</v>
      </c>
      <c r="E196" s="257" t="s">
        <v>19</v>
      </c>
      <c r="F196" s="258" t="s">
        <v>583</v>
      </c>
      <c r="G196" s="256"/>
      <c r="H196" s="259">
        <v>6</v>
      </c>
      <c r="I196" s="260"/>
      <c r="J196" s="256"/>
      <c r="K196" s="256"/>
      <c r="L196" s="261"/>
      <c r="M196" s="262"/>
      <c r="N196" s="263"/>
      <c r="O196" s="263"/>
      <c r="P196" s="263"/>
      <c r="Q196" s="263"/>
      <c r="R196" s="263"/>
      <c r="S196" s="263"/>
      <c r="T196" s="264"/>
      <c r="U196" s="14"/>
      <c r="V196" s="14"/>
      <c r="W196" s="14"/>
      <c r="X196" s="14"/>
      <c r="Y196" s="14"/>
      <c r="Z196" s="14"/>
      <c r="AA196" s="14"/>
      <c r="AB196" s="14"/>
      <c r="AC196" s="14"/>
      <c r="AD196" s="14"/>
      <c r="AE196" s="14"/>
      <c r="AT196" s="265" t="s">
        <v>217</v>
      </c>
      <c r="AU196" s="265" t="s">
        <v>74</v>
      </c>
      <c r="AV196" s="14" t="s">
        <v>83</v>
      </c>
      <c r="AW196" s="14" t="s">
        <v>35</v>
      </c>
      <c r="AX196" s="14" t="s">
        <v>81</v>
      </c>
      <c r="AY196" s="265" t="s">
        <v>204</v>
      </c>
    </row>
    <row r="197" s="2" customFormat="1" ht="66.75" customHeight="1">
      <c r="A197" s="38"/>
      <c r="B197" s="39"/>
      <c r="C197" s="227" t="s">
        <v>333</v>
      </c>
      <c r="D197" s="227" t="s">
        <v>207</v>
      </c>
      <c r="E197" s="228" t="s">
        <v>584</v>
      </c>
      <c r="F197" s="229" t="s">
        <v>585</v>
      </c>
      <c r="G197" s="230" t="s">
        <v>250</v>
      </c>
      <c r="H197" s="231">
        <v>1715.2560000000001</v>
      </c>
      <c r="I197" s="232"/>
      <c r="J197" s="233">
        <f>ROUND(I197*H197,2)</f>
        <v>0</v>
      </c>
      <c r="K197" s="229" t="s">
        <v>19</v>
      </c>
      <c r="L197" s="44"/>
      <c r="M197" s="234" t="s">
        <v>19</v>
      </c>
      <c r="N197" s="235" t="s">
        <v>45</v>
      </c>
      <c r="O197" s="84"/>
      <c r="P197" s="236">
        <f>O197*H197</f>
        <v>0</v>
      </c>
      <c r="Q197" s="236">
        <v>0</v>
      </c>
      <c r="R197" s="236">
        <f>Q197*H197</f>
        <v>0</v>
      </c>
      <c r="S197" s="236">
        <v>0</v>
      </c>
      <c r="T197" s="237">
        <f>S197*H197</f>
        <v>0</v>
      </c>
      <c r="U197" s="38"/>
      <c r="V197" s="38"/>
      <c r="W197" s="38"/>
      <c r="X197" s="38"/>
      <c r="Y197" s="38"/>
      <c r="Z197" s="38"/>
      <c r="AA197" s="38"/>
      <c r="AB197" s="38"/>
      <c r="AC197" s="38"/>
      <c r="AD197" s="38"/>
      <c r="AE197" s="38"/>
      <c r="AR197" s="238" t="s">
        <v>104</v>
      </c>
      <c r="AT197" s="238" t="s">
        <v>207</v>
      </c>
      <c r="AU197" s="238" t="s">
        <v>74</v>
      </c>
      <c r="AY197" s="17" t="s">
        <v>204</v>
      </c>
      <c r="BE197" s="239">
        <f>IF(N197="základní",J197,0)</f>
        <v>0</v>
      </c>
      <c r="BF197" s="239">
        <f>IF(N197="snížená",J197,0)</f>
        <v>0</v>
      </c>
      <c r="BG197" s="239">
        <f>IF(N197="zákl. přenesená",J197,0)</f>
        <v>0</v>
      </c>
      <c r="BH197" s="239">
        <f>IF(N197="sníž. přenesená",J197,0)</f>
        <v>0</v>
      </c>
      <c r="BI197" s="239">
        <f>IF(N197="nulová",J197,0)</f>
        <v>0</v>
      </c>
      <c r="BJ197" s="17" t="s">
        <v>81</v>
      </c>
      <c r="BK197" s="239">
        <f>ROUND(I197*H197,2)</f>
        <v>0</v>
      </c>
      <c r="BL197" s="17" t="s">
        <v>104</v>
      </c>
      <c r="BM197" s="238" t="s">
        <v>586</v>
      </c>
    </row>
    <row r="198" s="2" customFormat="1">
      <c r="A198" s="38"/>
      <c r="B198" s="39"/>
      <c r="C198" s="40"/>
      <c r="D198" s="240" t="s">
        <v>213</v>
      </c>
      <c r="E198" s="40"/>
      <c r="F198" s="241" t="s">
        <v>587</v>
      </c>
      <c r="G198" s="40"/>
      <c r="H198" s="40"/>
      <c r="I198" s="147"/>
      <c r="J198" s="40"/>
      <c r="K198" s="40"/>
      <c r="L198" s="44"/>
      <c r="M198" s="242"/>
      <c r="N198" s="243"/>
      <c r="O198" s="84"/>
      <c r="P198" s="84"/>
      <c r="Q198" s="84"/>
      <c r="R198" s="84"/>
      <c r="S198" s="84"/>
      <c r="T198" s="85"/>
      <c r="U198" s="38"/>
      <c r="V198" s="38"/>
      <c r="W198" s="38"/>
      <c r="X198" s="38"/>
      <c r="Y198" s="38"/>
      <c r="Z198" s="38"/>
      <c r="AA198" s="38"/>
      <c r="AB198" s="38"/>
      <c r="AC198" s="38"/>
      <c r="AD198" s="38"/>
      <c r="AE198" s="38"/>
      <c r="AT198" s="17" t="s">
        <v>213</v>
      </c>
      <c r="AU198" s="17" t="s">
        <v>74</v>
      </c>
    </row>
    <row r="199" s="2" customFormat="1">
      <c r="A199" s="38"/>
      <c r="B199" s="39"/>
      <c r="C199" s="40"/>
      <c r="D199" s="240" t="s">
        <v>215</v>
      </c>
      <c r="E199" s="40"/>
      <c r="F199" s="244" t="s">
        <v>429</v>
      </c>
      <c r="G199" s="40"/>
      <c r="H199" s="40"/>
      <c r="I199" s="147"/>
      <c r="J199" s="40"/>
      <c r="K199" s="40"/>
      <c r="L199" s="44"/>
      <c r="M199" s="242"/>
      <c r="N199" s="243"/>
      <c r="O199" s="84"/>
      <c r="P199" s="84"/>
      <c r="Q199" s="84"/>
      <c r="R199" s="84"/>
      <c r="S199" s="84"/>
      <c r="T199" s="85"/>
      <c r="U199" s="38"/>
      <c r="V199" s="38"/>
      <c r="W199" s="38"/>
      <c r="X199" s="38"/>
      <c r="Y199" s="38"/>
      <c r="Z199" s="38"/>
      <c r="AA199" s="38"/>
      <c r="AB199" s="38"/>
      <c r="AC199" s="38"/>
      <c r="AD199" s="38"/>
      <c r="AE199" s="38"/>
      <c r="AT199" s="17" t="s">
        <v>215</v>
      </c>
      <c r="AU199" s="17" t="s">
        <v>74</v>
      </c>
    </row>
    <row r="200" s="13" customFormat="1">
      <c r="A200" s="13"/>
      <c r="B200" s="245"/>
      <c r="C200" s="246"/>
      <c r="D200" s="240" t="s">
        <v>217</v>
      </c>
      <c r="E200" s="247" t="s">
        <v>19</v>
      </c>
      <c r="F200" s="248" t="s">
        <v>588</v>
      </c>
      <c r="G200" s="246"/>
      <c r="H200" s="247" t="s">
        <v>19</v>
      </c>
      <c r="I200" s="249"/>
      <c r="J200" s="246"/>
      <c r="K200" s="246"/>
      <c r="L200" s="250"/>
      <c r="M200" s="251"/>
      <c r="N200" s="252"/>
      <c r="O200" s="252"/>
      <c r="P200" s="252"/>
      <c r="Q200" s="252"/>
      <c r="R200" s="252"/>
      <c r="S200" s="252"/>
      <c r="T200" s="253"/>
      <c r="U200" s="13"/>
      <c r="V200" s="13"/>
      <c r="W200" s="13"/>
      <c r="X200" s="13"/>
      <c r="Y200" s="13"/>
      <c r="Z200" s="13"/>
      <c r="AA200" s="13"/>
      <c r="AB200" s="13"/>
      <c r="AC200" s="13"/>
      <c r="AD200" s="13"/>
      <c r="AE200" s="13"/>
      <c r="AT200" s="254" t="s">
        <v>217</v>
      </c>
      <c r="AU200" s="254" t="s">
        <v>74</v>
      </c>
      <c r="AV200" s="13" t="s">
        <v>81</v>
      </c>
      <c r="AW200" s="13" t="s">
        <v>35</v>
      </c>
      <c r="AX200" s="13" t="s">
        <v>74</v>
      </c>
      <c r="AY200" s="254" t="s">
        <v>204</v>
      </c>
    </row>
    <row r="201" s="14" customFormat="1">
      <c r="A201" s="14"/>
      <c r="B201" s="255"/>
      <c r="C201" s="256"/>
      <c r="D201" s="240" t="s">
        <v>217</v>
      </c>
      <c r="E201" s="257" t="s">
        <v>19</v>
      </c>
      <c r="F201" s="258" t="s">
        <v>589</v>
      </c>
      <c r="G201" s="256"/>
      <c r="H201" s="259">
        <v>1715.2560000000001</v>
      </c>
      <c r="I201" s="260"/>
      <c r="J201" s="256"/>
      <c r="K201" s="256"/>
      <c r="L201" s="261"/>
      <c r="M201" s="262"/>
      <c r="N201" s="263"/>
      <c r="O201" s="263"/>
      <c r="P201" s="263"/>
      <c r="Q201" s="263"/>
      <c r="R201" s="263"/>
      <c r="S201" s="263"/>
      <c r="T201" s="264"/>
      <c r="U201" s="14"/>
      <c r="V201" s="14"/>
      <c r="W201" s="14"/>
      <c r="X201" s="14"/>
      <c r="Y201" s="14"/>
      <c r="Z201" s="14"/>
      <c r="AA201" s="14"/>
      <c r="AB201" s="14"/>
      <c r="AC201" s="14"/>
      <c r="AD201" s="14"/>
      <c r="AE201" s="14"/>
      <c r="AT201" s="265" t="s">
        <v>217</v>
      </c>
      <c r="AU201" s="265" t="s">
        <v>74</v>
      </c>
      <c r="AV201" s="14" t="s">
        <v>83</v>
      </c>
      <c r="AW201" s="14" t="s">
        <v>35</v>
      </c>
      <c r="AX201" s="14" t="s">
        <v>81</v>
      </c>
      <c r="AY201" s="265" t="s">
        <v>204</v>
      </c>
    </row>
    <row r="202" s="2" customFormat="1" ht="66.75" customHeight="1">
      <c r="A202" s="38"/>
      <c r="B202" s="39"/>
      <c r="C202" s="227" t="s">
        <v>7</v>
      </c>
      <c r="D202" s="227" t="s">
        <v>207</v>
      </c>
      <c r="E202" s="228" t="s">
        <v>425</v>
      </c>
      <c r="F202" s="229" t="s">
        <v>426</v>
      </c>
      <c r="G202" s="230" t="s">
        <v>250</v>
      </c>
      <c r="H202" s="231">
        <v>236.40199999999999</v>
      </c>
      <c r="I202" s="232"/>
      <c r="J202" s="233">
        <f>ROUND(I202*H202,2)</f>
        <v>0</v>
      </c>
      <c r="K202" s="229" t="s">
        <v>19</v>
      </c>
      <c r="L202" s="44"/>
      <c r="M202" s="234" t="s">
        <v>19</v>
      </c>
      <c r="N202" s="235" t="s">
        <v>45</v>
      </c>
      <c r="O202" s="84"/>
      <c r="P202" s="236">
        <f>O202*H202</f>
        <v>0</v>
      </c>
      <c r="Q202" s="236">
        <v>0</v>
      </c>
      <c r="R202" s="236">
        <f>Q202*H202</f>
        <v>0</v>
      </c>
      <c r="S202" s="236">
        <v>0</v>
      </c>
      <c r="T202" s="237">
        <f>S202*H202</f>
        <v>0</v>
      </c>
      <c r="U202" s="38"/>
      <c r="V202" s="38"/>
      <c r="W202" s="38"/>
      <c r="X202" s="38"/>
      <c r="Y202" s="38"/>
      <c r="Z202" s="38"/>
      <c r="AA202" s="38"/>
      <c r="AB202" s="38"/>
      <c r="AC202" s="38"/>
      <c r="AD202" s="38"/>
      <c r="AE202" s="38"/>
      <c r="AR202" s="238" t="s">
        <v>104</v>
      </c>
      <c r="AT202" s="238" t="s">
        <v>207</v>
      </c>
      <c r="AU202" s="238" t="s">
        <v>74</v>
      </c>
      <c r="AY202" s="17" t="s">
        <v>204</v>
      </c>
      <c r="BE202" s="239">
        <f>IF(N202="základní",J202,0)</f>
        <v>0</v>
      </c>
      <c r="BF202" s="239">
        <f>IF(N202="snížená",J202,0)</f>
        <v>0</v>
      </c>
      <c r="BG202" s="239">
        <f>IF(N202="zákl. přenesená",J202,0)</f>
        <v>0</v>
      </c>
      <c r="BH202" s="239">
        <f>IF(N202="sníž. přenesená",J202,0)</f>
        <v>0</v>
      </c>
      <c r="BI202" s="239">
        <f>IF(N202="nulová",J202,0)</f>
        <v>0</v>
      </c>
      <c r="BJ202" s="17" t="s">
        <v>81</v>
      </c>
      <c r="BK202" s="239">
        <f>ROUND(I202*H202,2)</f>
        <v>0</v>
      </c>
      <c r="BL202" s="17" t="s">
        <v>104</v>
      </c>
      <c r="BM202" s="238" t="s">
        <v>590</v>
      </c>
    </row>
    <row r="203" s="2" customFormat="1">
      <c r="A203" s="38"/>
      <c r="B203" s="39"/>
      <c r="C203" s="40"/>
      <c r="D203" s="240" t="s">
        <v>213</v>
      </c>
      <c r="E203" s="40"/>
      <c r="F203" s="241" t="s">
        <v>428</v>
      </c>
      <c r="G203" s="40"/>
      <c r="H203" s="40"/>
      <c r="I203" s="147"/>
      <c r="J203" s="40"/>
      <c r="K203" s="40"/>
      <c r="L203" s="44"/>
      <c r="M203" s="242"/>
      <c r="N203" s="243"/>
      <c r="O203" s="84"/>
      <c r="P203" s="84"/>
      <c r="Q203" s="84"/>
      <c r="R203" s="84"/>
      <c r="S203" s="84"/>
      <c r="T203" s="85"/>
      <c r="U203" s="38"/>
      <c r="V203" s="38"/>
      <c r="W203" s="38"/>
      <c r="X203" s="38"/>
      <c r="Y203" s="38"/>
      <c r="Z203" s="38"/>
      <c r="AA203" s="38"/>
      <c r="AB203" s="38"/>
      <c r="AC203" s="38"/>
      <c r="AD203" s="38"/>
      <c r="AE203" s="38"/>
      <c r="AT203" s="17" t="s">
        <v>213</v>
      </c>
      <c r="AU203" s="17" t="s">
        <v>74</v>
      </c>
    </row>
    <row r="204" s="2" customFormat="1">
      <c r="A204" s="38"/>
      <c r="B204" s="39"/>
      <c r="C204" s="40"/>
      <c r="D204" s="240" t="s">
        <v>215</v>
      </c>
      <c r="E204" s="40"/>
      <c r="F204" s="244" t="s">
        <v>429</v>
      </c>
      <c r="G204" s="40"/>
      <c r="H204" s="40"/>
      <c r="I204" s="147"/>
      <c r="J204" s="40"/>
      <c r="K204" s="40"/>
      <c r="L204" s="44"/>
      <c r="M204" s="242"/>
      <c r="N204" s="243"/>
      <c r="O204" s="84"/>
      <c r="P204" s="84"/>
      <c r="Q204" s="84"/>
      <c r="R204" s="84"/>
      <c r="S204" s="84"/>
      <c r="T204" s="85"/>
      <c r="U204" s="38"/>
      <c r="V204" s="38"/>
      <c r="W204" s="38"/>
      <c r="X204" s="38"/>
      <c r="Y204" s="38"/>
      <c r="Z204" s="38"/>
      <c r="AA204" s="38"/>
      <c r="AB204" s="38"/>
      <c r="AC204" s="38"/>
      <c r="AD204" s="38"/>
      <c r="AE204" s="38"/>
      <c r="AT204" s="17" t="s">
        <v>215</v>
      </c>
      <c r="AU204" s="17" t="s">
        <v>74</v>
      </c>
    </row>
    <row r="205" s="2" customFormat="1">
      <c r="A205" s="38"/>
      <c r="B205" s="39"/>
      <c r="C205" s="40"/>
      <c r="D205" s="240" t="s">
        <v>240</v>
      </c>
      <c r="E205" s="40"/>
      <c r="F205" s="244" t="s">
        <v>280</v>
      </c>
      <c r="G205" s="40"/>
      <c r="H205" s="40"/>
      <c r="I205" s="147"/>
      <c r="J205" s="40"/>
      <c r="K205" s="40"/>
      <c r="L205" s="44"/>
      <c r="M205" s="242"/>
      <c r="N205" s="243"/>
      <c r="O205" s="84"/>
      <c r="P205" s="84"/>
      <c r="Q205" s="84"/>
      <c r="R205" s="84"/>
      <c r="S205" s="84"/>
      <c r="T205" s="85"/>
      <c r="U205" s="38"/>
      <c r="V205" s="38"/>
      <c r="W205" s="38"/>
      <c r="X205" s="38"/>
      <c r="Y205" s="38"/>
      <c r="Z205" s="38"/>
      <c r="AA205" s="38"/>
      <c r="AB205" s="38"/>
      <c r="AC205" s="38"/>
      <c r="AD205" s="38"/>
      <c r="AE205" s="38"/>
      <c r="AT205" s="17" t="s">
        <v>240</v>
      </c>
      <c r="AU205" s="17" t="s">
        <v>74</v>
      </c>
    </row>
    <row r="206" s="13" customFormat="1">
      <c r="A206" s="13"/>
      <c r="B206" s="245"/>
      <c r="C206" s="246"/>
      <c r="D206" s="240" t="s">
        <v>217</v>
      </c>
      <c r="E206" s="247" t="s">
        <v>19</v>
      </c>
      <c r="F206" s="248" t="s">
        <v>591</v>
      </c>
      <c r="G206" s="246"/>
      <c r="H206" s="247" t="s">
        <v>19</v>
      </c>
      <c r="I206" s="249"/>
      <c r="J206" s="246"/>
      <c r="K206" s="246"/>
      <c r="L206" s="250"/>
      <c r="M206" s="251"/>
      <c r="N206" s="252"/>
      <c r="O206" s="252"/>
      <c r="P206" s="252"/>
      <c r="Q206" s="252"/>
      <c r="R206" s="252"/>
      <c r="S206" s="252"/>
      <c r="T206" s="253"/>
      <c r="U206" s="13"/>
      <c r="V206" s="13"/>
      <c r="W206" s="13"/>
      <c r="X206" s="13"/>
      <c r="Y206" s="13"/>
      <c r="Z206" s="13"/>
      <c r="AA206" s="13"/>
      <c r="AB206" s="13"/>
      <c r="AC206" s="13"/>
      <c r="AD206" s="13"/>
      <c r="AE206" s="13"/>
      <c r="AT206" s="254" t="s">
        <v>217</v>
      </c>
      <c r="AU206" s="254" t="s">
        <v>74</v>
      </c>
      <c r="AV206" s="13" t="s">
        <v>81</v>
      </c>
      <c r="AW206" s="13" t="s">
        <v>35</v>
      </c>
      <c r="AX206" s="13" t="s">
        <v>74</v>
      </c>
      <c r="AY206" s="254" t="s">
        <v>204</v>
      </c>
    </row>
    <row r="207" s="14" customFormat="1">
      <c r="A207" s="14"/>
      <c r="B207" s="255"/>
      <c r="C207" s="256"/>
      <c r="D207" s="240" t="s">
        <v>217</v>
      </c>
      <c r="E207" s="257" t="s">
        <v>19</v>
      </c>
      <c r="F207" s="258" t="s">
        <v>592</v>
      </c>
      <c r="G207" s="256"/>
      <c r="H207" s="259">
        <v>236.40199999999999</v>
      </c>
      <c r="I207" s="260"/>
      <c r="J207" s="256"/>
      <c r="K207" s="256"/>
      <c r="L207" s="261"/>
      <c r="M207" s="262"/>
      <c r="N207" s="263"/>
      <c r="O207" s="263"/>
      <c r="P207" s="263"/>
      <c r="Q207" s="263"/>
      <c r="R207" s="263"/>
      <c r="S207" s="263"/>
      <c r="T207" s="264"/>
      <c r="U207" s="14"/>
      <c r="V207" s="14"/>
      <c r="W207" s="14"/>
      <c r="X207" s="14"/>
      <c r="Y207" s="14"/>
      <c r="Z207" s="14"/>
      <c r="AA207" s="14"/>
      <c r="AB207" s="14"/>
      <c r="AC207" s="14"/>
      <c r="AD207" s="14"/>
      <c r="AE207" s="14"/>
      <c r="AT207" s="265" t="s">
        <v>217</v>
      </c>
      <c r="AU207" s="265" t="s">
        <v>74</v>
      </c>
      <c r="AV207" s="14" t="s">
        <v>83</v>
      </c>
      <c r="AW207" s="14" t="s">
        <v>35</v>
      </c>
      <c r="AX207" s="14" t="s">
        <v>81</v>
      </c>
      <c r="AY207" s="265" t="s">
        <v>204</v>
      </c>
    </row>
    <row r="208" s="2" customFormat="1" ht="21.75" customHeight="1">
      <c r="A208" s="38"/>
      <c r="B208" s="39"/>
      <c r="C208" s="227" t="s">
        <v>343</v>
      </c>
      <c r="D208" s="227" t="s">
        <v>207</v>
      </c>
      <c r="E208" s="228" t="s">
        <v>433</v>
      </c>
      <c r="F208" s="229" t="s">
        <v>434</v>
      </c>
      <c r="G208" s="230" t="s">
        <v>250</v>
      </c>
      <c r="H208" s="231">
        <v>2869.6500000000001</v>
      </c>
      <c r="I208" s="232"/>
      <c r="J208" s="233">
        <f>ROUND(I208*H208,2)</f>
        <v>0</v>
      </c>
      <c r="K208" s="229" t="s">
        <v>211</v>
      </c>
      <c r="L208" s="44"/>
      <c r="M208" s="234" t="s">
        <v>19</v>
      </c>
      <c r="N208" s="235" t="s">
        <v>45</v>
      </c>
      <c r="O208" s="84"/>
      <c r="P208" s="236">
        <f>O208*H208</f>
        <v>0</v>
      </c>
      <c r="Q208" s="236">
        <v>0</v>
      </c>
      <c r="R208" s="236">
        <f>Q208*H208</f>
        <v>0</v>
      </c>
      <c r="S208" s="236">
        <v>0</v>
      </c>
      <c r="T208" s="237">
        <f>S208*H208</f>
        <v>0</v>
      </c>
      <c r="U208" s="38"/>
      <c r="V208" s="38"/>
      <c r="W208" s="38"/>
      <c r="X208" s="38"/>
      <c r="Y208" s="38"/>
      <c r="Z208" s="38"/>
      <c r="AA208" s="38"/>
      <c r="AB208" s="38"/>
      <c r="AC208" s="38"/>
      <c r="AD208" s="38"/>
      <c r="AE208" s="38"/>
      <c r="AR208" s="238" t="s">
        <v>104</v>
      </c>
      <c r="AT208" s="238" t="s">
        <v>207</v>
      </c>
      <c r="AU208" s="238" t="s">
        <v>74</v>
      </c>
      <c r="AY208" s="17" t="s">
        <v>204</v>
      </c>
      <c r="BE208" s="239">
        <f>IF(N208="základní",J208,0)</f>
        <v>0</v>
      </c>
      <c r="BF208" s="239">
        <f>IF(N208="snížená",J208,0)</f>
        <v>0</v>
      </c>
      <c r="BG208" s="239">
        <f>IF(N208="zákl. přenesená",J208,0)</f>
        <v>0</v>
      </c>
      <c r="BH208" s="239">
        <f>IF(N208="sníž. přenesená",J208,0)</f>
        <v>0</v>
      </c>
      <c r="BI208" s="239">
        <f>IF(N208="nulová",J208,0)</f>
        <v>0</v>
      </c>
      <c r="BJ208" s="17" t="s">
        <v>81</v>
      </c>
      <c r="BK208" s="239">
        <f>ROUND(I208*H208,2)</f>
        <v>0</v>
      </c>
      <c r="BL208" s="17" t="s">
        <v>104</v>
      </c>
      <c r="BM208" s="238" t="s">
        <v>593</v>
      </c>
    </row>
    <row r="209" s="2" customFormat="1">
      <c r="A209" s="38"/>
      <c r="B209" s="39"/>
      <c r="C209" s="40"/>
      <c r="D209" s="240" t="s">
        <v>213</v>
      </c>
      <c r="E209" s="40"/>
      <c r="F209" s="241" t="s">
        <v>436</v>
      </c>
      <c r="G209" s="40"/>
      <c r="H209" s="40"/>
      <c r="I209" s="147"/>
      <c r="J209" s="40"/>
      <c r="K209" s="40"/>
      <c r="L209" s="44"/>
      <c r="M209" s="242"/>
      <c r="N209" s="243"/>
      <c r="O209" s="84"/>
      <c r="P209" s="84"/>
      <c r="Q209" s="84"/>
      <c r="R209" s="84"/>
      <c r="S209" s="84"/>
      <c r="T209" s="85"/>
      <c r="U209" s="38"/>
      <c r="V209" s="38"/>
      <c r="W209" s="38"/>
      <c r="X209" s="38"/>
      <c r="Y209" s="38"/>
      <c r="Z209" s="38"/>
      <c r="AA209" s="38"/>
      <c r="AB209" s="38"/>
      <c r="AC209" s="38"/>
      <c r="AD209" s="38"/>
      <c r="AE209" s="38"/>
      <c r="AT209" s="17" t="s">
        <v>213</v>
      </c>
      <c r="AU209" s="17" t="s">
        <v>74</v>
      </c>
    </row>
    <row r="210" s="2" customFormat="1">
      <c r="A210" s="38"/>
      <c r="B210" s="39"/>
      <c r="C210" s="40"/>
      <c r="D210" s="240" t="s">
        <v>215</v>
      </c>
      <c r="E210" s="40"/>
      <c r="F210" s="244" t="s">
        <v>437</v>
      </c>
      <c r="G210" s="40"/>
      <c r="H210" s="40"/>
      <c r="I210" s="147"/>
      <c r="J210" s="40"/>
      <c r="K210" s="40"/>
      <c r="L210" s="44"/>
      <c r="M210" s="242"/>
      <c r="N210" s="243"/>
      <c r="O210" s="84"/>
      <c r="P210" s="84"/>
      <c r="Q210" s="84"/>
      <c r="R210" s="84"/>
      <c r="S210" s="84"/>
      <c r="T210" s="85"/>
      <c r="U210" s="38"/>
      <c r="V210" s="38"/>
      <c r="W210" s="38"/>
      <c r="X210" s="38"/>
      <c r="Y210" s="38"/>
      <c r="Z210" s="38"/>
      <c r="AA210" s="38"/>
      <c r="AB210" s="38"/>
      <c r="AC210" s="38"/>
      <c r="AD210" s="38"/>
      <c r="AE210" s="38"/>
      <c r="AT210" s="17" t="s">
        <v>215</v>
      </c>
      <c r="AU210" s="17" t="s">
        <v>74</v>
      </c>
    </row>
    <row r="211" s="14" customFormat="1">
      <c r="A211" s="14"/>
      <c r="B211" s="255"/>
      <c r="C211" s="256"/>
      <c r="D211" s="240" t="s">
        <v>217</v>
      </c>
      <c r="E211" s="257" t="s">
        <v>19</v>
      </c>
      <c r="F211" s="258" t="s">
        <v>594</v>
      </c>
      <c r="G211" s="256"/>
      <c r="H211" s="259">
        <v>2869.6500000000001</v>
      </c>
      <c r="I211" s="260"/>
      <c r="J211" s="256"/>
      <c r="K211" s="256"/>
      <c r="L211" s="261"/>
      <c r="M211" s="262"/>
      <c r="N211" s="263"/>
      <c r="O211" s="263"/>
      <c r="P211" s="263"/>
      <c r="Q211" s="263"/>
      <c r="R211" s="263"/>
      <c r="S211" s="263"/>
      <c r="T211" s="264"/>
      <c r="U211" s="14"/>
      <c r="V211" s="14"/>
      <c r="W211" s="14"/>
      <c r="X211" s="14"/>
      <c r="Y211" s="14"/>
      <c r="Z211" s="14"/>
      <c r="AA211" s="14"/>
      <c r="AB211" s="14"/>
      <c r="AC211" s="14"/>
      <c r="AD211" s="14"/>
      <c r="AE211" s="14"/>
      <c r="AT211" s="265" t="s">
        <v>217</v>
      </c>
      <c r="AU211" s="265" t="s">
        <v>74</v>
      </c>
      <c r="AV211" s="14" t="s">
        <v>83</v>
      </c>
      <c r="AW211" s="14" t="s">
        <v>35</v>
      </c>
      <c r="AX211" s="14" t="s">
        <v>81</v>
      </c>
      <c r="AY211" s="265" t="s">
        <v>204</v>
      </c>
    </row>
    <row r="212" s="2" customFormat="1" ht="21.75" customHeight="1">
      <c r="A212" s="38"/>
      <c r="B212" s="39"/>
      <c r="C212" s="227" t="s">
        <v>348</v>
      </c>
      <c r="D212" s="227" t="s">
        <v>207</v>
      </c>
      <c r="E212" s="228" t="s">
        <v>276</v>
      </c>
      <c r="F212" s="229" t="s">
        <v>595</v>
      </c>
      <c r="G212" s="230" t="s">
        <v>250</v>
      </c>
      <c r="H212" s="231">
        <v>2869.6500000000001</v>
      </c>
      <c r="I212" s="232"/>
      <c r="J212" s="233">
        <f>ROUND(I212*H212,2)</f>
        <v>0</v>
      </c>
      <c r="K212" s="229" t="s">
        <v>211</v>
      </c>
      <c r="L212" s="44"/>
      <c r="M212" s="234" t="s">
        <v>19</v>
      </c>
      <c r="N212" s="235" t="s">
        <v>45</v>
      </c>
      <c r="O212" s="84"/>
      <c r="P212" s="236">
        <f>O212*H212</f>
        <v>0</v>
      </c>
      <c r="Q212" s="236">
        <v>0</v>
      </c>
      <c r="R212" s="236">
        <f>Q212*H212</f>
        <v>0</v>
      </c>
      <c r="S212" s="236">
        <v>0</v>
      </c>
      <c r="T212" s="237">
        <f>S212*H212</f>
        <v>0</v>
      </c>
      <c r="U212" s="38"/>
      <c r="V212" s="38"/>
      <c r="W212" s="38"/>
      <c r="X212" s="38"/>
      <c r="Y212" s="38"/>
      <c r="Z212" s="38"/>
      <c r="AA212" s="38"/>
      <c r="AB212" s="38"/>
      <c r="AC212" s="38"/>
      <c r="AD212" s="38"/>
      <c r="AE212" s="38"/>
      <c r="AR212" s="238" t="s">
        <v>104</v>
      </c>
      <c r="AT212" s="238" t="s">
        <v>207</v>
      </c>
      <c r="AU212" s="238" t="s">
        <v>74</v>
      </c>
      <c r="AY212" s="17" t="s">
        <v>204</v>
      </c>
      <c r="BE212" s="239">
        <f>IF(N212="základní",J212,0)</f>
        <v>0</v>
      </c>
      <c r="BF212" s="239">
        <f>IF(N212="snížená",J212,0)</f>
        <v>0</v>
      </c>
      <c r="BG212" s="239">
        <f>IF(N212="zákl. přenesená",J212,0)</f>
        <v>0</v>
      </c>
      <c r="BH212" s="239">
        <f>IF(N212="sníž. přenesená",J212,0)</f>
        <v>0</v>
      </c>
      <c r="BI212" s="239">
        <f>IF(N212="nulová",J212,0)</f>
        <v>0</v>
      </c>
      <c r="BJ212" s="17" t="s">
        <v>81</v>
      </c>
      <c r="BK212" s="239">
        <f>ROUND(I212*H212,2)</f>
        <v>0</v>
      </c>
      <c r="BL212" s="17" t="s">
        <v>104</v>
      </c>
      <c r="BM212" s="238" t="s">
        <v>596</v>
      </c>
    </row>
    <row r="213" s="2" customFormat="1">
      <c r="A213" s="38"/>
      <c r="B213" s="39"/>
      <c r="C213" s="40"/>
      <c r="D213" s="240" t="s">
        <v>213</v>
      </c>
      <c r="E213" s="40"/>
      <c r="F213" s="241" t="s">
        <v>279</v>
      </c>
      <c r="G213" s="40"/>
      <c r="H213" s="40"/>
      <c r="I213" s="147"/>
      <c r="J213" s="40"/>
      <c r="K213" s="40"/>
      <c r="L213" s="44"/>
      <c r="M213" s="242"/>
      <c r="N213" s="243"/>
      <c r="O213" s="84"/>
      <c r="P213" s="84"/>
      <c r="Q213" s="84"/>
      <c r="R213" s="84"/>
      <c r="S213" s="84"/>
      <c r="T213" s="85"/>
      <c r="U213" s="38"/>
      <c r="V213" s="38"/>
      <c r="W213" s="38"/>
      <c r="X213" s="38"/>
      <c r="Y213" s="38"/>
      <c r="Z213" s="38"/>
      <c r="AA213" s="38"/>
      <c r="AB213" s="38"/>
      <c r="AC213" s="38"/>
      <c r="AD213" s="38"/>
      <c r="AE213" s="38"/>
      <c r="AT213" s="17" t="s">
        <v>213</v>
      </c>
      <c r="AU213" s="17" t="s">
        <v>74</v>
      </c>
    </row>
    <row r="214" s="2" customFormat="1">
      <c r="A214" s="38"/>
      <c r="B214" s="39"/>
      <c r="C214" s="40"/>
      <c r="D214" s="240" t="s">
        <v>215</v>
      </c>
      <c r="E214" s="40"/>
      <c r="F214" s="244" t="s">
        <v>429</v>
      </c>
      <c r="G214" s="40"/>
      <c r="H214" s="40"/>
      <c r="I214" s="147"/>
      <c r="J214" s="40"/>
      <c r="K214" s="40"/>
      <c r="L214" s="44"/>
      <c r="M214" s="242"/>
      <c r="N214" s="243"/>
      <c r="O214" s="84"/>
      <c r="P214" s="84"/>
      <c r="Q214" s="84"/>
      <c r="R214" s="84"/>
      <c r="S214" s="84"/>
      <c r="T214" s="85"/>
      <c r="U214" s="38"/>
      <c r="V214" s="38"/>
      <c r="W214" s="38"/>
      <c r="X214" s="38"/>
      <c r="Y214" s="38"/>
      <c r="Z214" s="38"/>
      <c r="AA214" s="38"/>
      <c r="AB214" s="38"/>
      <c r="AC214" s="38"/>
      <c r="AD214" s="38"/>
      <c r="AE214" s="38"/>
      <c r="AT214" s="17" t="s">
        <v>215</v>
      </c>
      <c r="AU214" s="17" t="s">
        <v>74</v>
      </c>
    </row>
    <row r="215" s="13" customFormat="1">
      <c r="A215" s="13"/>
      <c r="B215" s="245"/>
      <c r="C215" s="246"/>
      <c r="D215" s="240" t="s">
        <v>217</v>
      </c>
      <c r="E215" s="247" t="s">
        <v>19</v>
      </c>
      <c r="F215" s="248" t="s">
        <v>597</v>
      </c>
      <c r="G215" s="246"/>
      <c r="H215" s="247" t="s">
        <v>19</v>
      </c>
      <c r="I215" s="249"/>
      <c r="J215" s="246"/>
      <c r="K215" s="246"/>
      <c r="L215" s="250"/>
      <c r="M215" s="251"/>
      <c r="N215" s="252"/>
      <c r="O215" s="252"/>
      <c r="P215" s="252"/>
      <c r="Q215" s="252"/>
      <c r="R215" s="252"/>
      <c r="S215" s="252"/>
      <c r="T215" s="253"/>
      <c r="U215" s="13"/>
      <c r="V215" s="13"/>
      <c r="W215" s="13"/>
      <c r="X215" s="13"/>
      <c r="Y215" s="13"/>
      <c r="Z215" s="13"/>
      <c r="AA215" s="13"/>
      <c r="AB215" s="13"/>
      <c r="AC215" s="13"/>
      <c r="AD215" s="13"/>
      <c r="AE215" s="13"/>
      <c r="AT215" s="254" t="s">
        <v>217</v>
      </c>
      <c r="AU215" s="254" t="s">
        <v>74</v>
      </c>
      <c r="AV215" s="13" t="s">
        <v>81</v>
      </c>
      <c r="AW215" s="13" t="s">
        <v>35</v>
      </c>
      <c r="AX215" s="13" t="s">
        <v>74</v>
      </c>
      <c r="AY215" s="254" t="s">
        <v>204</v>
      </c>
    </row>
    <row r="216" s="14" customFormat="1">
      <c r="A216" s="14"/>
      <c r="B216" s="255"/>
      <c r="C216" s="256"/>
      <c r="D216" s="240" t="s">
        <v>217</v>
      </c>
      <c r="E216" s="257" t="s">
        <v>19</v>
      </c>
      <c r="F216" s="258" t="s">
        <v>598</v>
      </c>
      <c r="G216" s="256"/>
      <c r="H216" s="259">
        <v>2869.6500000000001</v>
      </c>
      <c r="I216" s="260"/>
      <c r="J216" s="256"/>
      <c r="K216" s="256"/>
      <c r="L216" s="261"/>
      <c r="M216" s="262"/>
      <c r="N216" s="263"/>
      <c r="O216" s="263"/>
      <c r="P216" s="263"/>
      <c r="Q216" s="263"/>
      <c r="R216" s="263"/>
      <c r="S216" s="263"/>
      <c r="T216" s="264"/>
      <c r="U216" s="14"/>
      <c r="V216" s="14"/>
      <c r="W216" s="14"/>
      <c r="X216" s="14"/>
      <c r="Y216" s="14"/>
      <c r="Z216" s="14"/>
      <c r="AA216" s="14"/>
      <c r="AB216" s="14"/>
      <c r="AC216" s="14"/>
      <c r="AD216" s="14"/>
      <c r="AE216" s="14"/>
      <c r="AT216" s="265" t="s">
        <v>217</v>
      </c>
      <c r="AU216" s="265" t="s">
        <v>74</v>
      </c>
      <c r="AV216" s="14" t="s">
        <v>83</v>
      </c>
      <c r="AW216" s="14" t="s">
        <v>35</v>
      </c>
      <c r="AX216" s="14" t="s">
        <v>81</v>
      </c>
      <c r="AY216" s="265" t="s">
        <v>204</v>
      </c>
    </row>
    <row r="217" s="2" customFormat="1" ht="55.5" customHeight="1">
      <c r="A217" s="38"/>
      <c r="B217" s="39"/>
      <c r="C217" s="227" t="s">
        <v>355</v>
      </c>
      <c r="D217" s="227" t="s">
        <v>207</v>
      </c>
      <c r="E217" s="228" t="s">
        <v>446</v>
      </c>
      <c r="F217" s="229" t="s">
        <v>447</v>
      </c>
      <c r="G217" s="230" t="s">
        <v>250</v>
      </c>
      <c r="H217" s="231">
        <v>2869.6500000000001</v>
      </c>
      <c r="I217" s="232"/>
      <c r="J217" s="233">
        <f>ROUND(I217*H217,2)</f>
        <v>0</v>
      </c>
      <c r="K217" s="229" t="s">
        <v>19</v>
      </c>
      <c r="L217" s="44"/>
      <c r="M217" s="234" t="s">
        <v>19</v>
      </c>
      <c r="N217" s="235" t="s">
        <v>45</v>
      </c>
      <c r="O217" s="84"/>
      <c r="P217" s="236">
        <f>O217*H217</f>
        <v>0</v>
      </c>
      <c r="Q217" s="236">
        <v>0</v>
      </c>
      <c r="R217" s="236">
        <f>Q217*H217</f>
        <v>0</v>
      </c>
      <c r="S217" s="236">
        <v>0</v>
      </c>
      <c r="T217" s="237">
        <f>S217*H217</f>
        <v>0</v>
      </c>
      <c r="U217" s="38"/>
      <c r="V217" s="38"/>
      <c r="W217" s="38"/>
      <c r="X217" s="38"/>
      <c r="Y217" s="38"/>
      <c r="Z217" s="38"/>
      <c r="AA217" s="38"/>
      <c r="AB217" s="38"/>
      <c r="AC217" s="38"/>
      <c r="AD217" s="38"/>
      <c r="AE217" s="38"/>
      <c r="AR217" s="238" t="s">
        <v>104</v>
      </c>
      <c r="AT217" s="238" t="s">
        <v>207</v>
      </c>
      <c r="AU217" s="238" t="s">
        <v>74</v>
      </c>
      <c r="AY217" s="17" t="s">
        <v>204</v>
      </c>
      <c r="BE217" s="239">
        <f>IF(N217="základní",J217,0)</f>
        <v>0</v>
      </c>
      <c r="BF217" s="239">
        <f>IF(N217="snížená",J217,0)</f>
        <v>0</v>
      </c>
      <c r="BG217" s="239">
        <f>IF(N217="zákl. přenesená",J217,0)</f>
        <v>0</v>
      </c>
      <c r="BH217" s="239">
        <f>IF(N217="sníž. přenesená",J217,0)</f>
        <v>0</v>
      </c>
      <c r="BI217" s="239">
        <f>IF(N217="nulová",J217,0)</f>
        <v>0</v>
      </c>
      <c r="BJ217" s="17" t="s">
        <v>81</v>
      </c>
      <c r="BK217" s="239">
        <f>ROUND(I217*H217,2)</f>
        <v>0</v>
      </c>
      <c r="BL217" s="17" t="s">
        <v>104</v>
      </c>
      <c r="BM217" s="238" t="s">
        <v>599</v>
      </c>
    </row>
    <row r="218" s="2" customFormat="1">
      <c r="A218" s="38"/>
      <c r="B218" s="39"/>
      <c r="C218" s="40"/>
      <c r="D218" s="240" t="s">
        <v>213</v>
      </c>
      <c r="E218" s="40"/>
      <c r="F218" s="241" t="s">
        <v>449</v>
      </c>
      <c r="G218" s="40"/>
      <c r="H218" s="40"/>
      <c r="I218" s="147"/>
      <c r="J218" s="40"/>
      <c r="K218" s="40"/>
      <c r="L218" s="44"/>
      <c r="M218" s="242"/>
      <c r="N218" s="243"/>
      <c r="O218" s="84"/>
      <c r="P218" s="84"/>
      <c r="Q218" s="84"/>
      <c r="R218" s="84"/>
      <c r="S218" s="84"/>
      <c r="T218" s="85"/>
      <c r="U218" s="38"/>
      <c r="V218" s="38"/>
      <c r="W218" s="38"/>
      <c r="X218" s="38"/>
      <c r="Y218" s="38"/>
      <c r="Z218" s="38"/>
      <c r="AA218" s="38"/>
      <c r="AB218" s="38"/>
      <c r="AC218" s="38"/>
      <c r="AD218" s="38"/>
      <c r="AE218" s="38"/>
      <c r="AT218" s="17" t="s">
        <v>213</v>
      </c>
      <c r="AU218" s="17" t="s">
        <v>74</v>
      </c>
    </row>
    <row r="219" s="2" customFormat="1" ht="66.75" customHeight="1">
      <c r="A219" s="38"/>
      <c r="B219" s="39"/>
      <c r="C219" s="227" t="s">
        <v>359</v>
      </c>
      <c r="D219" s="227" t="s">
        <v>207</v>
      </c>
      <c r="E219" s="228" t="s">
        <v>600</v>
      </c>
      <c r="F219" s="229" t="s">
        <v>601</v>
      </c>
      <c r="G219" s="230" t="s">
        <v>250</v>
      </c>
      <c r="H219" s="231">
        <v>215.33500000000001</v>
      </c>
      <c r="I219" s="232"/>
      <c r="J219" s="233">
        <f>ROUND(I219*H219,2)</f>
        <v>0</v>
      </c>
      <c r="K219" s="229" t="s">
        <v>19</v>
      </c>
      <c r="L219" s="44"/>
      <c r="M219" s="234" t="s">
        <v>19</v>
      </c>
      <c r="N219" s="235" t="s">
        <v>45</v>
      </c>
      <c r="O219" s="84"/>
      <c r="P219" s="236">
        <f>O219*H219</f>
        <v>0</v>
      </c>
      <c r="Q219" s="236">
        <v>0</v>
      </c>
      <c r="R219" s="236">
        <f>Q219*H219</f>
        <v>0</v>
      </c>
      <c r="S219" s="236">
        <v>0</v>
      </c>
      <c r="T219" s="237">
        <f>S219*H219</f>
        <v>0</v>
      </c>
      <c r="U219" s="38"/>
      <c r="V219" s="38"/>
      <c r="W219" s="38"/>
      <c r="X219" s="38"/>
      <c r="Y219" s="38"/>
      <c r="Z219" s="38"/>
      <c r="AA219" s="38"/>
      <c r="AB219" s="38"/>
      <c r="AC219" s="38"/>
      <c r="AD219" s="38"/>
      <c r="AE219" s="38"/>
      <c r="AR219" s="238" t="s">
        <v>104</v>
      </c>
      <c r="AT219" s="238" t="s">
        <v>207</v>
      </c>
      <c r="AU219" s="238" t="s">
        <v>74</v>
      </c>
      <c r="AY219" s="17" t="s">
        <v>204</v>
      </c>
      <c r="BE219" s="239">
        <f>IF(N219="základní",J219,0)</f>
        <v>0</v>
      </c>
      <c r="BF219" s="239">
        <f>IF(N219="snížená",J219,0)</f>
        <v>0</v>
      </c>
      <c r="BG219" s="239">
        <f>IF(N219="zákl. přenesená",J219,0)</f>
        <v>0</v>
      </c>
      <c r="BH219" s="239">
        <f>IF(N219="sníž. přenesená",J219,0)</f>
        <v>0</v>
      </c>
      <c r="BI219" s="239">
        <f>IF(N219="nulová",J219,0)</f>
        <v>0</v>
      </c>
      <c r="BJ219" s="17" t="s">
        <v>81</v>
      </c>
      <c r="BK219" s="239">
        <f>ROUND(I219*H219,2)</f>
        <v>0</v>
      </c>
      <c r="BL219" s="17" t="s">
        <v>104</v>
      </c>
      <c r="BM219" s="238" t="s">
        <v>602</v>
      </c>
    </row>
    <row r="220" s="2" customFormat="1">
      <c r="A220" s="38"/>
      <c r="B220" s="39"/>
      <c r="C220" s="40"/>
      <c r="D220" s="240" t="s">
        <v>213</v>
      </c>
      <c r="E220" s="40"/>
      <c r="F220" s="241" t="s">
        <v>603</v>
      </c>
      <c r="G220" s="40"/>
      <c r="H220" s="40"/>
      <c r="I220" s="147"/>
      <c r="J220" s="40"/>
      <c r="K220" s="40"/>
      <c r="L220" s="44"/>
      <c r="M220" s="242"/>
      <c r="N220" s="243"/>
      <c r="O220" s="84"/>
      <c r="P220" s="84"/>
      <c r="Q220" s="84"/>
      <c r="R220" s="84"/>
      <c r="S220" s="84"/>
      <c r="T220" s="85"/>
      <c r="U220" s="38"/>
      <c r="V220" s="38"/>
      <c r="W220" s="38"/>
      <c r="X220" s="38"/>
      <c r="Y220" s="38"/>
      <c r="Z220" s="38"/>
      <c r="AA220" s="38"/>
      <c r="AB220" s="38"/>
      <c r="AC220" s="38"/>
      <c r="AD220" s="38"/>
      <c r="AE220" s="38"/>
      <c r="AT220" s="17" t="s">
        <v>213</v>
      </c>
      <c r="AU220" s="17" t="s">
        <v>74</v>
      </c>
    </row>
    <row r="221" s="13" customFormat="1">
      <c r="A221" s="13"/>
      <c r="B221" s="245"/>
      <c r="C221" s="246"/>
      <c r="D221" s="240" t="s">
        <v>217</v>
      </c>
      <c r="E221" s="247" t="s">
        <v>19</v>
      </c>
      <c r="F221" s="248" t="s">
        <v>604</v>
      </c>
      <c r="G221" s="246"/>
      <c r="H221" s="247" t="s">
        <v>19</v>
      </c>
      <c r="I221" s="249"/>
      <c r="J221" s="246"/>
      <c r="K221" s="246"/>
      <c r="L221" s="250"/>
      <c r="M221" s="251"/>
      <c r="N221" s="252"/>
      <c r="O221" s="252"/>
      <c r="P221" s="252"/>
      <c r="Q221" s="252"/>
      <c r="R221" s="252"/>
      <c r="S221" s="252"/>
      <c r="T221" s="253"/>
      <c r="U221" s="13"/>
      <c r="V221" s="13"/>
      <c r="W221" s="13"/>
      <c r="X221" s="13"/>
      <c r="Y221" s="13"/>
      <c r="Z221" s="13"/>
      <c r="AA221" s="13"/>
      <c r="AB221" s="13"/>
      <c r="AC221" s="13"/>
      <c r="AD221" s="13"/>
      <c r="AE221" s="13"/>
      <c r="AT221" s="254" t="s">
        <v>217</v>
      </c>
      <c r="AU221" s="254" t="s">
        <v>74</v>
      </c>
      <c r="AV221" s="13" t="s">
        <v>81</v>
      </c>
      <c r="AW221" s="13" t="s">
        <v>35</v>
      </c>
      <c r="AX221" s="13" t="s">
        <v>74</v>
      </c>
      <c r="AY221" s="254" t="s">
        <v>204</v>
      </c>
    </row>
    <row r="222" s="14" customFormat="1">
      <c r="A222" s="14"/>
      <c r="B222" s="255"/>
      <c r="C222" s="256"/>
      <c r="D222" s="240" t="s">
        <v>217</v>
      </c>
      <c r="E222" s="257" t="s">
        <v>19</v>
      </c>
      <c r="F222" s="258" t="s">
        <v>605</v>
      </c>
      <c r="G222" s="256"/>
      <c r="H222" s="259">
        <v>214.19999999999999</v>
      </c>
      <c r="I222" s="260"/>
      <c r="J222" s="256"/>
      <c r="K222" s="256"/>
      <c r="L222" s="261"/>
      <c r="M222" s="262"/>
      <c r="N222" s="263"/>
      <c r="O222" s="263"/>
      <c r="P222" s="263"/>
      <c r="Q222" s="263"/>
      <c r="R222" s="263"/>
      <c r="S222" s="263"/>
      <c r="T222" s="264"/>
      <c r="U222" s="14"/>
      <c r="V222" s="14"/>
      <c r="W222" s="14"/>
      <c r="X222" s="14"/>
      <c r="Y222" s="14"/>
      <c r="Z222" s="14"/>
      <c r="AA222" s="14"/>
      <c r="AB222" s="14"/>
      <c r="AC222" s="14"/>
      <c r="AD222" s="14"/>
      <c r="AE222" s="14"/>
      <c r="AT222" s="265" t="s">
        <v>217</v>
      </c>
      <c r="AU222" s="265" t="s">
        <v>74</v>
      </c>
      <c r="AV222" s="14" t="s">
        <v>83</v>
      </c>
      <c r="AW222" s="14" t="s">
        <v>35</v>
      </c>
      <c r="AX222" s="14" t="s">
        <v>74</v>
      </c>
      <c r="AY222" s="265" t="s">
        <v>204</v>
      </c>
    </row>
    <row r="223" s="13" customFormat="1">
      <c r="A223" s="13"/>
      <c r="B223" s="245"/>
      <c r="C223" s="246"/>
      <c r="D223" s="240" t="s">
        <v>217</v>
      </c>
      <c r="E223" s="247" t="s">
        <v>19</v>
      </c>
      <c r="F223" s="248" t="s">
        <v>606</v>
      </c>
      <c r="G223" s="246"/>
      <c r="H223" s="247" t="s">
        <v>19</v>
      </c>
      <c r="I223" s="249"/>
      <c r="J223" s="246"/>
      <c r="K223" s="246"/>
      <c r="L223" s="250"/>
      <c r="M223" s="251"/>
      <c r="N223" s="252"/>
      <c r="O223" s="252"/>
      <c r="P223" s="252"/>
      <c r="Q223" s="252"/>
      <c r="R223" s="252"/>
      <c r="S223" s="252"/>
      <c r="T223" s="253"/>
      <c r="U223" s="13"/>
      <c r="V223" s="13"/>
      <c r="W223" s="13"/>
      <c r="X223" s="13"/>
      <c r="Y223" s="13"/>
      <c r="Z223" s="13"/>
      <c r="AA223" s="13"/>
      <c r="AB223" s="13"/>
      <c r="AC223" s="13"/>
      <c r="AD223" s="13"/>
      <c r="AE223" s="13"/>
      <c r="AT223" s="254" t="s">
        <v>217</v>
      </c>
      <c r="AU223" s="254" t="s">
        <v>74</v>
      </c>
      <c r="AV223" s="13" t="s">
        <v>81</v>
      </c>
      <c r="AW223" s="13" t="s">
        <v>35</v>
      </c>
      <c r="AX223" s="13" t="s">
        <v>74</v>
      </c>
      <c r="AY223" s="254" t="s">
        <v>204</v>
      </c>
    </row>
    <row r="224" s="14" customFormat="1">
      <c r="A224" s="14"/>
      <c r="B224" s="255"/>
      <c r="C224" s="256"/>
      <c r="D224" s="240" t="s">
        <v>217</v>
      </c>
      <c r="E224" s="257" t="s">
        <v>19</v>
      </c>
      <c r="F224" s="258" t="s">
        <v>607</v>
      </c>
      <c r="G224" s="256"/>
      <c r="H224" s="259">
        <v>1.135</v>
      </c>
      <c r="I224" s="260"/>
      <c r="J224" s="256"/>
      <c r="K224" s="256"/>
      <c r="L224" s="261"/>
      <c r="M224" s="262"/>
      <c r="N224" s="263"/>
      <c r="O224" s="263"/>
      <c r="P224" s="263"/>
      <c r="Q224" s="263"/>
      <c r="R224" s="263"/>
      <c r="S224" s="263"/>
      <c r="T224" s="264"/>
      <c r="U224" s="14"/>
      <c r="V224" s="14"/>
      <c r="W224" s="14"/>
      <c r="X224" s="14"/>
      <c r="Y224" s="14"/>
      <c r="Z224" s="14"/>
      <c r="AA224" s="14"/>
      <c r="AB224" s="14"/>
      <c r="AC224" s="14"/>
      <c r="AD224" s="14"/>
      <c r="AE224" s="14"/>
      <c r="AT224" s="265" t="s">
        <v>217</v>
      </c>
      <c r="AU224" s="265" t="s">
        <v>74</v>
      </c>
      <c r="AV224" s="14" t="s">
        <v>83</v>
      </c>
      <c r="AW224" s="14" t="s">
        <v>35</v>
      </c>
      <c r="AX224" s="14" t="s">
        <v>74</v>
      </c>
      <c r="AY224" s="265" t="s">
        <v>204</v>
      </c>
    </row>
    <row r="225" s="15" customFormat="1">
      <c r="A225" s="15"/>
      <c r="B225" s="266"/>
      <c r="C225" s="267"/>
      <c r="D225" s="240" t="s">
        <v>217</v>
      </c>
      <c r="E225" s="268" t="s">
        <v>19</v>
      </c>
      <c r="F225" s="269" t="s">
        <v>268</v>
      </c>
      <c r="G225" s="267"/>
      <c r="H225" s="270">
        <v>215.33500000000001</v>
      </c>
      <c r="I225" s="271"/>
      <c r="J225" s="267"/>
      <c r="K225" s="267"/>
      <c r="L225" s="272"/>
      <c r="M225" s="273"/>
      <c r="N225" s="274"/>
      <c r="O225" s="274"/>
      <c r="P225" s="274"/>
      <c r="Q225" s="274"/>
      <c r="R225" s="274"/>
      <c r="S225" s="274"/>
      <c r="T225" s="275"/>
      <c r="U225" s="15"/>
      <c r="V225" s="15"/>
      <c r="W225" s="15"/>
      <c r="X225" s="15"/>
      <c r="Y225" s="15"/>
      <c r="Z225" s="15"/>
      <c r="AA225" s="15"/>
      <c r="AB225" s="15"/>
      <c r="AC225" s="15"/>
      <c r="AD225" s="15"/>
      <c r="AE225" s="15"/>
      <c r="AT225" s="276" t="s">
        <v>217</v>
      </c>
      <c r="AU225" s="276" t="s">
        <v>74</v>
      </c>
      <c r="AV225" s="15" t="s">
        <v>104</v>
      </c>
      <c r="AW225" s="15" t="s">
        <v>35</v>
      </c>
      <c r="AX225" s="15" t="s">
        <v>81</v>
      </c>
      <c r="AY225" s="276" t="s">
        <v>204</v>
      </c>
    </row>
    <row r="226" s="2" customFormat="1" ht="55.5" customHeight="1">
      <c r="A226" s="38"/>
      <c r="B226" s="39"/>
      <c r="C226" s="227" t="s">
        <v>364</v>
      </c>
      <c r="D226" s="227" t="s">
        <v>207</v>
      </c>
      <c r="E226" s="228" t="s">
        <v>463</v>
      </c>
      <c r="F226" s="229" t="s">
        <v>464</v>
      </c>
      <c r="G226" s="230" t="s">
        <v>245</v>
      </c>
      <c r="H226" s="231">
        <v>2</v>
      </c>
      <c r="I226" s="232"/>
      <c r="J226" s="233">
        <f>ROUND(I226*H226,2)</f>
        <v>0</v>
      </c>
      <c r="K226" s="229" t="s">
        <v>19</v>
      </c>
      <c r="L226" s="44"/>
      <c r="M226" s="234" t="s">
        <v>19</v>
      </c>
      <c r="N226" s="235" t="s">
        <v>45</v>
      </c>
      <c r="O226" s="84"/>
      <c r="P226" s="236">
        <f>O226*H226</f>
        <v>0</v>
      </c>
      <c r="Q226" s="236">
        <v>0</v>
      </c>
      <c r="R226" s="236">
        <f>Q226*H226</f>
        <v>0</v>
      </c>
      <c r="S226" s="236">
        <v>0</v>
      </c>
      <c r="T226" s="237">
        <f>S226*H226</f>
        <v>0</v>
      </c>
      <c r="U226" s="38"/>
      <c r="V226" s="38"/>
      <c r="W226" s="38"/>
      <c r="X226" s="38"/>
      <c r="Y226" s="38"/>
      <c r="Z226" s="38"/>
      <c r="AA226" s="38"/>
      <c r="AB226" s="38"/>
      <c r="AC226" s="38"/>
      <c r="AD226" s="38"/>
      <c r="AE226" s="38"/>
      <c r="AR226" s="238" t="s">
        <v>104</v>
      </c>
      <c r="AT226" s="238" t="s">
        <v>207</v>
      </c>
      <c r="AU226" s="238" t="s">
        <v>74</v>
      </c>
      <c r="AY226" s="17" t="s">
        <v>204</v>
      </c>
      <c r="BE226" s="239">
        <f>IF(N226="základní",J226,0)</f>
        <v>0</v>
      </c>
      <c r="BF226" s="239">
        <f>IF(N226="snížená",J226,0)</f>
        <v>0</v>
      </c>
      <c r="BG226" s="239">
        <f>IF(N226="zákl. přenesená",J226,0)</f>
        <v>0</v>
      </c>
      <c r="BH226" s="239">
        <f>IF(N226="sníž. přenesená",J226,0)</f>
        <v>0</v>
      </c>
      <c r="BI226" s="239">
        <f>IF(N226="nulová",J226,0)</f>
        <v>0</v>
      </c>
      <c r="BJ226" s="17" t="s">
        <v>81</v>
      </c>
      <c r="BK226" s="239">
        <f>ROUND(I226*H226,2)</f>
        <v>0</v>
      </c>
      <c r="BL226" s="17" t="s">
        <v>104</v>
      </c>
      <c r="BM226" s="238" t="s">
        <v>608</v>
      </c>
    </row>
    <row r="227" s="2" customFormat="1">
      <c r="A227" s="38"/>
      <c r="B227" s="39"/>
      <c r="C227" s="40"/>
      <c r="D227" s="240" t="s">
        <v>213</v>
      </c>
      <c r="E227" s="40"/>
      <c r="F227" s="241" t="s">
        <v>466</v>
      </c>
      <c r="G227" s="40"/>
      <c r="H227" s="40"/>
      <c r="I227" s="147"/>
      <c r="J227" s="40"/>
      <c r="K227" s="40"/>
      <c r="L227" s="44"/>
      <c r="M227" s="242"/>
      <c r="N227" s="243"/>
      <c r="O227" s="84"/>
      <c r="P227" s="84"/>
      <c r="Q227" s="84"/>
      <c r="R227" s="84"/>
      <c r="S227" s="84"/>
      <c r="T227" s="85"/>
      <c r="U227" s="38"/>
      <c r="V227" s="38"/>
      <c r="W227" s="38"/>
      <c r="X227" s="38"/>
      <c r="Y227" s="38"/>
      <c r="Z227" s="38"/>
      <c r="AA227" s="38"/>
      <c r="AB227" s="38"/>
      <c r="AC227" s="38"/>
      <c r="AD227" s="38"/>
      <c r="AE227" s="38"/>
      <c r="AT227" s="17" t="s">
        <v>213</v>
      </c>
      <c r="AU227" s="17" t="s">
        <v>74</v>
      </c>
    </row>
    <row r="228" s="2" customFormat="1">
      <c r="A228" s="38"/>
      <c r="B228" s="39"/>
      <c r="C228" s="40"/>
      <c r="D228" s="240" t="s">
        <v>215</v>
      </c>
      <c r="E228" s="40"/>
      <c r="F228" s="244" t="s">
        <v>467</v>
      </c>
      <c r="G228" s="40"/>
      <c r="H228" s="40"/>
      <c r="I228" s="147"/>
      <c r="J228" s="40"/>
      <c r="K228" s="40"/>
      <c r="L228" s="44"/>
      <c r="M228" s="242"/>
      <c r="N228" s="243"/>
      <c r="O228" s="84"/>
      <c r="P228" s="84"/>
      <c r="Q228" s="84"/>
      <c r="R228" s="84"/>
      <c r="S228" s="84"/>
      <c r="T228" s="85"/>
      <c r="U228" s="38"/>
      <c r="V228" s="38"/>
      <c r="W228" s="38"/>
      <c r="X228" s="38"/>
      <c r="Y228" s="38"/>
      <c r="Z228" s="38"/>
      <c r="AA228" s="38"/>
      <c r="AB228" s="38"/>
      <c r="AC228" s="38"/>
      <c r="AD228" s="38"/>
      <c r="AE228" s="38"/>
      <c r="AT228" s="17" t="s">
        <v>215</v>
      </c>
      <c r="AU228" s="17" t="s">
        <v>74</v>
      </c>
    </row>
    <row r="229" s="13" customFormat="1">
      <c r="A229" s="13"/>
      <c r="B229" s="245"/>
      <c r="C229" s="246"/>
      <c r="D229" s="240" t="s">
        <v>217</v>
      </c>
      <c r="E229" s="247" t="s">
        <v>19</v>
      </c>
      <c r="F229" s="248" t="s">
        <v>609</v>
      </c>
      <c r="G229" s="246"/>
      <c r="H229" s="247" t="s">
        <v>19</v>
      </c>
      <c r="I229" s="249"/>
      <c r="J229" s="246"/>
      <c r="K229" s="246"/>
      <c r="L229" s="250"/>
      <c r="M229" s="251"/>
      <c r="N229" s="252"/>
      <c r="O229" s="252"/>
      <c r="P229" s="252"/>
      <c r="Q229" s="252"/>
      <c r="R229" s="252"/>
      <c r="S229" s="252"/>
      <c r="T229" s="253"/>
      <c r="U229" s="13"/>
      <c r="V229" s="13"/>
      <c r="W229" s="13"/>
      <c r="X229" s="13"/>
      <c r="Y229" s="13"/>
      <c r="Z229" s="13"/>
      <c r="AA229" s="13"/>
      <c r="AB229" s="13"/>
      <c r="AC229" s="13"/>
      <c r="AD229" s="13"/>
      <c r="AE229" s="13"/>
      <c r="AT229" s="254" t="s">
        <v>217</v>
      </c>
      <c r="AU229" s="254" t="s">
        <v>74</v>
      </c>
      <c r="AV229" s="13" t="s">
        <v>81</v>
      </c>
      <c r="AW229" s="13" t="s">
        <v>35</v>
      </c>
      <c r="AX229" s="13" t="s">
        <v>74</v>
      </c>
      <c r="AY229" s="254" t="s">
        <v>204</v>
      </c>
    </row>
    <row r="230" s="14" customFormat="1">
      <c r="A230" s="14"/>
      <c r="B230" s="255"/>
      <c r="C230" s="256"/>
      <c r="D230" s="240" t="s">
        <v>217</v>
      </c>
      <c r="E230" s="257" t="s">
        <v>19</v>
      </c>
      <c r="F230" s="258" t="s">
        <v>83</v>
      </c>
      <c r="G230" s="256"/>
      <c r="H230" s="259">
        <v>2</v>
      </c>
      <c r="I230" s="260"/>
      <c r="J230" s="256"/>
      <c r="K230" s="256"/>
      <c r="L230" s="261"/>
      <c r="M230" s="287"/>
      <c r="N230" s="288"/>
      <c r="O230" s="288"/>
      <c r="P230" s="288"/>
      <c r="Q230" s="288"/>
      <c r="R230" s="288"/>
      <c r="S230" s="288"/>
      <c r="T230" s="289"/>
      <c r="U230" s="14"/>
      <c r="V230" s="14"/>
      <c r="W230" s="14"/>
      <c r="X230" s="14"/>
      <c r="Y230" s="14"/>
      <c r="Z230" s="14"/>
      <c r="AA230" s="14"/>
      <c r="AB230" s="14"/>
      <c r="AC230" s="14"/>
      <c r="AD230" s="14"/>
      <c r="AE230" s="14"/>
      <c r="AT230" s="265" t="s">
        <v>217</v>
      </c>
      <c r="AU230" s="265" t="s">
        <v>74</v>
      </c>
      <c r="AV230" s="14" t="s">
        <v>83</v>
      </c>
      <c r="AW230" s="14" t="s">
        <v>35</v>
      </c>
      <c r="AX230" s="14" t="s">
        <v>81</v>
      </c>
      <c r="AY230" s="265" t="s">
        <v>204</v>
      </c>
    </row>
    <row r="231" s="2" customFormat="1" ht="6.96" customHeight="1">
      <c r="A231" s="38"/>
      <c r="B231" s="59"/>
      <c r="C231" s="60"/>
      <c r="D231" s="60"/>
      <c r="E231" s="60"/>
      <c r="F231" s="60"/>
      <c r="G231" s="60"/>
      <c r="H231" s="60"/>
      <c r="I231" s="176"/>
      <c r="J231" s="60"/>
      <c r="K231" s="60"/>
      <c r="L231" s="44"/>
      <c r="M231" s="38"/>
      <c r="O231" s="38"/>
      <c r="P231" s="38"/>
      <c r="Q231" s="38"/>
      <c r="R231" s="38"/>
      <c r="S231" s="38"/>
      <c r="T231" s="38"/>
      <c r="U231" s="38"/>
      <c r="V231" s="38"/>
      <c r="W231" s="38"/>
      <c r="X231" s="38"/>
      <c r="Y231" s="38"/>
      <c r="Z231" s="38"/>
      <c r="AA231" s="38"/>
      <c r="AB231" s="38"/>
      <c r="AC231" s="38"/>
      <c r="AD231" s="38"/>
      <c r="AE231" s="38"/>
    </row>
  </sheetData>
  <sheetProtection sheet="1" autoFilter="0" formatColumns="0" formatRows="0" objects="1" scenarios="1" spinCount="100000" saltValue="EO3srJEMswkKAjvy6ZGViVK/jOyURunDpHvOsGJfacEEYy2cfSgUYLrK2Ffq3lK9mP1ZzDJRfwPrI56nF+nDyQ==" hashValue="VRGuLvtWPSmmVM7bbmUOn+EdqnrXE8R+aRJpyL+hcjjY9TRWUPDwGCCXSdcOUmnTXULdsXncH9cxbdq9D0tFjQ==" algorithmName="SHA-512" password="CC35"/>
  <autoFilter ref="C90:K230"/>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98</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180</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469</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470</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610</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ROUND(J93,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ROUND((SUM(BE93:BE168)),  2)</f>
        <v>0</v>
      </c>
      <c r="G37" s="38"/>
      <c r="H37" s="38"/>
      <c r="I37" s="165">
        <v>0.20999999999999999</v>
      </c>
      <c r="J37" s="164">
        <f>ROUND(((SUM(BE93:BE168))*I37),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ROUND((SUM(BF93:BF168)),  2)</f>
        <v>0</v>
      </c>
      <c r="G38" s="38"/>
      <c r="H38" s="38"/>
      <c r="I38" s="165">
        <v>0.14999999999999999</v>
      </c>
      <c r="J38" s="164">
        <f>ROUND(((SUM(BF93:BF168))*I38),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ROUND((SUM(BG93:BG168)),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ROUND((SUM(BH93:BH168)),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ROUND((SUM(BI93:BI168)),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180</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469</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470</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02.2 - SO 02.2 - Nástupiště</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J93</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187</v>
      </c>
      <c r="E68" s="189"/>
      <c r="F68" s="189"/>
      <c r="G68" s="189"/>
      <c r="H68" s="189"/>
      <c r="I68" s="190"/>
      <c r="J68" s="191">
        <f>J94</f>
        <v>0</v>
      </c>
      <c r="K68" s="187"/>
      <c r="L68" s="192"/>
      <c r="S68" s="9"/>
      <c r="T68" s="9"/>
      <c r="U68" s="9"/>
      <c r="V68" s="9"/>
      <c r="W68" s="9"/>
      <c r="X68" s="9"/>
      <c r="Y68" s="9"/>
      <c r="Z68" s="9"/>
      <c r="AA68" s="9"/>
      <c r="AB68" s="9"/>
      <c r="AC68" s="9"/>
      <c r="AD68" s="9"/>
      <c r="AE68" s="9"/>
    </row>
    <row r="69" hidden="1" s="10" customFormat="1" ht="19.92" customHeight="1">
      <c r="A69" s="10"/>
      <c r="B69" s="193"/>
      <c r="C69" s="125"/>
      <c r="D69" s="194" t="s">
        <v>188</v>
      </c>
      <c r="E69" s="195"/>
      <c r="F69" s="195"/>
      <c r="G69" s="195"/>
      <c r="H69" s="195"/>
      <c r="I69" s="196"/>
      <c r="J69" s="197">
        <f>J95</f>
        <v>0</v>
      </c>
      <c r="K69" s="125"/>
      <c r="L69" s="198"/>
      <c r="S69" s="10"/>
      <c r="T69" s="10"/>
      <c r="U69" s="10"/>
      <c r="V69" s="10"/>
      <c r="W69" s="10"/>
      <c r="X69" s="10"/>
      <c r="Y69" s="10"/>
      <c r="Z69" s="10"/>
      <c r="AA69" s="10"/>
      <c r="AB69" s="10"/>
      <c r="AC69" s="10"/>
      <c r="AD69" s="10"/>
      <c r="AE69" s="10"/>
    </row>
    <row r="70" hidden="1" s="2" customFormat="1" ht="21.84" customHeight="1">
      <c r="A70" s="38"/>
      <c r="B70" s="39"/>
      <c r="C70" s="40"/>
      <c r="D70" s="40"/>
      <c r="E70" s="40"/>
      <c r="F70" s="40"/>
      <c r="G70" s="40"/>
      <c r="H70" s="40"/>
      <c r="I70" s="147"/>
      <c r="J70" s="40"/>
      <c r="K70" s="40"/>
      <c r="L70" s="148"/>
      <c r="S70" s="38"/>
      <c r="T70" s="38"/>
      <c r="U70" s="38"/>
      <c r="V70" s="38"/>
      <c r="W70" s="38"/>
      <c r="X70" s="38"/>
      <c r="Y70" s="38"/>
      <c r="Z70" s="38"/>
      <c r="AA70" s="38"/>
      <c r="AB70" s="38"/>
      <c r="AC70" s="38"/>
      <c r="AD70" s="38"/>
      <c r="AE70" s="38"/>
    </row>
    <row r="71" hidden="1" s="2" customFormat="1" ht="6.96" customHeight="1">
      <c r="A71" s="38"/>
      <c r="B71" s="59"/>
      <c r="C71" s="60"/>
      <c r="D71" s="60"/>
      <c r="E71" s="60"/>
      <c r="F71" s="60"/>
      <c r="G71" s="60"/>
      <c r="H71" s="60"/>
      <c r="I71" s="176"/>
      <c r="J71" s="60"/>
      <c r="K71" s="60"/>
      <c r="L71" s="148"/>
      <c r="S71" s="38"/>
      <c r="T71" s="38"/>
      <c r="U71" s="38"/>
      <c r="V71" s="38"/>
      <c r="W71" s="38"/>
      <c r="X71" s="38"/>
      <c r="Y71" s="38"/>
      <c r="Z71" s="38"/>
      <c r="AA71" s="38"/>
      <c r="AB71" s="38"/>
      <c r="AC71" s="38"/>
      <c r="AD71" s="38"/>
      <c r="AE71" s="38"/>
    </row>
    <row r="72" hidden="1"/>
    <row r="73" hidden="1"/>
    <row r="74" hidden="1"/>
    <row r="75" s="2" customFormat="1" ht="6.96" customHeight="1">
      <c r="A75" s="38"/>
      <c r="B75" s="61"/>
      <c r="C75" s="62"/>
      <c r="D75" s="62"/>
      <c r="E75" s="62"/>
      <c r="F75" s="62"/>
      <c r="G75" s="62"/>
      <c r="H75" s="62"/>
      <c r="I75" s="179"/>
      <c r="J75" s="62"/>
      <c r="K75" s="62"/>
      <c r="L75" s="148"/>
      <c r="S75" s="38"/>
      <c r="T75" s="38"/>
      <c r="U75" s="38"/>
      <c r="V75" s="38"/>
      <c r="W75" s="38"/>
      <c r="X75" s="38"/>
      <c r="Y75" s="38"/>
      <c r="Z75" s="38"/>
      <c r="AA75" s="38"/>
      <c r="AB75" s="38"/>
      <c r="AC75" s="38"/>
      <c r="AD75" s="38"/>
      <c r="AE75" s="38"/>
    </row>
    <row r="76" s="2" customFormat="1" ht="24.96" customHeight="1">
      <c r="A76" s="38"/>
      <c r="B76" s="39"/>
      <c r="C76" s="23" t="s">
        <v>189</v>
      </c>
      <c r="D76" s="40"/>
      <c r="E76" s="40"/>
      <c r="F76" s="40"/>
      <c r="G76" s="40"/>
      <c r="H76" s="40"/>
      <c r="I76" s="147"/>
      <c r="J76" s="40"/>
      <c r="K76" s="40"/>
      <c r="L76" s="148"/>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147"/>
      <c r="J77" s="40"/>
      <c r="K77" s="40"/>
      <c r="L77" s="148"/>
      <c r="S77" s="38"/>
      <c r="T77" s="38"/>
      <c r="U77" s="38"/>
      <c r="V77" s="38"/>
      <c r="W77" s="38"/>
      <c r="X77" s="38"/>
      <c r="Y77" s="38"/>
      <c r="Z77" s="38"/>
      <c r="AA77" s="38"/>
      <c r="AB77" s="38"/>
      <c r="AC77" s="38"/>
      <c r="AD77" s="38"/>
      <c r="AE77" s="38"/>
    </row>
    <row r="78" s="2" customFormat="1" ht="12" customHeight="1">
      <c r="A78" s="38"/>
      <c r="B78" s="39"/>
      <c r="C78" s="32" t="s">
        <v>16</v>
      </c>
      <c r="D78" s="40"/>
      <c r="E78" s="40"/>
      <c r="F78" s="40"/>
      <c r="G78" s="40"/>
      <c r="H78" s="40"/>
      <c r="I78" s="147"/>
      <c r="J78" s="40"/>
      <c r="K78" s="40"/>
      <c r="L78" s="148"/>
      <c r="S78" s="38"/>
      <c r="T78" s="38"/>
      <c r="U78" s="38"/>
      <c r="V78" s="38"/>
      <c r="W78" s="38"/>
      <c r="X78" s="38"/>
      <c r="Y78" s="38"/>
      <c r="Z78" s="38"/>
      <c r="AA78" s="38"/>
      <c r="AB78" s="38"/>
      <c r="AC78" s="38"/>
      <c r="AD78" s="38"/>
      <c r="AE78" s="38"/>
    </row>
    <row r="79" s="2" customFormat="1" ht="16.5" customHeight="1">
      <c r="A79" s="38"/>
      <c r="B79" s="39"/>
      <c r="C79" s="40"/>
      <c r="D79" s="40"/>
      <c r="E79" s="180" t="str">
        <f>E7</f>
        <v>Oprava trati v úseku Velké Březno - Boletice n/L km 440,200 - 443,320</v>
      </c>
      <c r="F79" s="32"/>
      <c r="G79" s="32"/>
      <c r="H79" s="32"/>
      <c r="I79" s="147"/>
      <c r="J79" s="40"/>
      <c r="K79" s="40"/>
      <c r="L79" s="148"/>
      <c r="S79" s="38"/>
      <c r="T79" s="38"/>
      <c r="U79" s="38"/>
      <c r="V79" s="38"/>
      <c r="W79" s="38"/>
      <c r="X79" s="38"/>
      <c r="Y79" s="38"/>
      <c r="Z79" s="38"/>
      <c r="AA79" s="38"/>
      <c r="AB79" s="38"/>
      <c r="AC79" s="38"/>
      <c r="AD79" s="38"/>
      <c r="AE79" s="38"/>
    </row>
    <row r="80" s="1" customFormat="1" ht="12" customHeight="1">
      <c r="B80" s="21"/>
      <c r="C80" s="32" t="s">
        <v>179</v>
      </c>
      <c r="D80" s="22"/>
      <c r="E80" s="22"/>
      <c r="F80" s="22"/>
      <c r="G80" s="22"/>
      <c r="H80" s="22"/>
      <c r="I80" s="139"/>
      <c r="J80" s="22"/>
      <c r="K80" s="22"/>
      <c r="L80" s="20"/>
    </row>
    <row r="81" s="1" customFormat="1" ht="16.5" customHeight="1">
      <c r="B81" s="21"/>
      <c r="C81" s="22"/>
      <c r="D81" s="22"/>
      <c r="E81" s="180" t="s">
        <v>180</v>
      </c>
      <c r="F81" s="22"/>
      <c r="G81" s="22"/>
      <c r="H81" s="22"/>
      <c r="I81" s="139"/>
      <c r="J81" s="22"/>
      <c r="K81" s="22"/>
      <c r="L81" s="20"/>
    </row>
    <row r="82" s="1" customFormat="1" ht="12" customHeight="1">
      <c r="B82" s="21"/>
      <c r="C82" s="32" t="s">
        <v>181</v>
      </c>
      <c r="D82" s="22"/>
      <c r="E82" s="22"/>
      <c r="F82" s="22"/>
      <c r="G82" s="22"/>
      <c r="H82" s="22"/>
      <c r="I82" s="139"/>
      <c r="J82" s="22"/>
      <c r="K82" s="22"/>
      <c r="L82" s="20"/>
    </row>
    <row r="83" s="2" customFormat="1" ht="16.5" customHeight="1">
      <c r="A83" s="38"/>
      <c r="B83" s="39"/>
      <c r="C83" s="40"/>
      <c r="D83" s="40"/>
      <c r="E83" s="290" t="s">
        <v>469</v>
      </c>
      <c r="F83" s="40"/>
      <c r="G83" s="40"/>
      <c r="H83" s="40"/>
      <c r="I83" s="147"/>
      <c r="J83" s="40"/>
      <c r="K83" s="40"/>
      <c r="L83" s="148"/>
      <c r="S83" s="38"/>
      <c r="T83" s="38"/>
      <c r="U83" s="38"/>
      <c r="V83" s="38"/>
      <c r="W83" s="38"/>
      <c r="X83" s="38"/>
      <c r="Y83" s="38"/>
      <c r="Z83" s="38"/>
      <c r="AA83" s="38"/>
      <c r="AB83" s="38"/>
      <c r="AC83" s="38"/>
      <c r="AD83" s="38"/>
      <c r="AE83" s="38"/>
    </row>
    <row r="84" s="2" customFormat="1" ht="12" customHeight="1">
      <c r="A84" s="38"/>
      <c r="B84" s="39"/>
      <c r="C84" s="32" t="s">
        <v>470</v>
      </c>
      <c r="D84" s="40"/>
      <c r="E84" s="40"/>
      <c r="F84" s="40"/>
      <c r="G84" s="40"/>
      <c r="H84" s="40"/>
      <c r="I84" s="147"/>
      <c r="J84" s="40"/>
      <c r="K84" s="40"/>
      <c r="L84" s="148"/>
      <c r="S84" s="38"/>
      <c r="T84" s="38"/>
      <c r="U84" s="38"/>
      <c r="V84" s="38"/>
      <c r="W84" s="38"/>
      <c r="X84" s="38"/>
      <c r="Y84" s="38"/>
      <c r="Z84" s="38"/>
      <c r="AA84" s="38"/>
      <c r="AB84" s="38"/>
      <c r="AC84" s="38"/>
      <c r="AD84" s="38"/>
      <c r="AE84" s="38"/>
    </row>
    <row r="85" s="2" customFormat="1" ht="16.5" customHeight="1">
      <c r="A85" s="38"/>
      <c r="B85" s="39"/>
      <c r="C85" s="40"/>
      <c r="D85" s="40"/>
      <c r="E85" s="69" t="str">
        <f>E13</f>
        <v>02.2 - SO 02.2 - Nástupiště</v>
      </c>
      <c r="F85" s="40"/>
      <c r="G85" s="40"/>
      <c r="H85" s="40"/>
      <c r="I85" s="147"/>
      <c r="J85" s="40"/>
      <c r="K85" s="40"/>
      <c r="L85" s="148"/>
      <c r="S85" s="38"/>
      <c r="T85" s="38"/>
      <c r="U85" s="38"/>
      <c r="V85" s="38"/>
      <c r="W85" s="38"/>
      <c r="X85" s="38"/>
      <c r="Y85" s="38"/>
      <c r="Z85" s="38"/>
      <c r="AA85" s="38"/>
      <c r="AB85" s="38"/>
      <c r="AC85" s="38"/>
      <c r="AD85" s="38"/>
      <c r="AE85" s="38"/>
    </row>
    <row r="86" s="2" customFormat="1" ht="6.96" customHeight="1">
      <c r="A86" s="38"/>
      <c r="B86" s="39"/>
      <c r="C86" s="40"/>
      <c r="D86" s="40"/>
      <c r="E86" s="40"/>
      <c r="F86" s="40"/>
      <c r="G86" s="40"/>
      <c r="H86" s="40"/>
      <c r="I86" s="147"/>
      <c r="J86" s="40"/>
      <c r="K86" s="40"/>
      <c r="L86" s="148"/>
      <c r="S86" s="38"/>
      <c r="T86" s="38"/>
      <c r="U86" s="38"/>
      <c r="V86" s="38"/>
      <c r="W86" s="38"/>
      <c r="X86" s="38"/>
      <c r="Y86" s="38"/>
      <c r="Z86" s="38"/>
      <c r="AA86" s="38"/>
      <c r="AB86" s="38"/>
      <c r="AC86" s="38"/>
      <c r="AD86" s="38"/>
      <c r="AE86" s="38"/>
    </row>
    <row r="87" s="2" customFormat="1" ht="12" customHeight="1">
      <c r="A87" s="38"/>
      <c r="B87" s="39"/>
      <c r="C87" s="32" t="s">
        <v>21</v>
      </c>
      <c r="D87" s="40"/>
      <c r="E87" s="40"/>
      <c r="F87" s="27" t="str">
        <f>F16</f>
        <v>trať 073</v>
      </c>
      <c r="G87" s="40"/>
      <c r="H87" s="40"/>
      <c r="I87" s="150" t="s">
        <v>23</v>
      </c>
      <c r="J87" s="72" t="str">
        <f>IF(J16="","",J16)</f>
        <v>14. 2. 2020</v>
      </c>
      <c r="K87" s="40"/>
      <c r="L87" s="148"/>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7"/>
      <c r="J88" s="40"/>
      <c r="K88" s="40"/>
      <c r="L88" s="148"/>
      <c r="S88" s="38"/>
      <c r="T88" s="38"/>
      <c r="U88" s="38"/>
      <c r="V88" s="38"/>
      <c r="W88" s="38"/>
      <c r="X88" s="38"/>
      <c r="Y88" s="38"/>
      <c r="Z88" s="38"/>
      <c r="AA88" s="38"/>
      <c r="AB88" s="38"/>
      <c r="AC88" s="38"/>
      <c r="AD88" s="38"/>
      <c r="AE88" s="38"/>
    </row>
    <row r="89" s="2" customFormat="1" ht="15.15" customHeight="1">
      <c r="A89" s="38"/>
      <c r="B89" s="39"/>
      <c r="C89" s="32" t="s">
        <v>25</v>
      </c>
      <c r="D89" s="40"/>
      <c r="E89" s="40"/>
      <c r="F89" s="27" t="str">
        <f>E19</f>
        <v>Správa železnic, OŘ ÚNL</v>
      </c>
      <c r="G89" s="40"/>
      <c r="H89" s="40"/>
      <c r="I89" s="150" t="s">
        <v>33</v>
      </c>
      <c r="J89" s="36" t="str">
        <f>E25</f>
        <v xml:space="preserve"> </v>
      </c>
      <c r="K89" s="40"/>
      <c r="L89" s="148"/>
      <c r="S89" s="38"/>
      <c r="T89" s="38"/>
      <c r="U89" s="38"/>
      <c r="V89" s="38"/>
      <c r="W89" s="38"/>
      <c r="X89" s="38"/>
      <c r="Y89" s="38"/>
      <c r="Z89" s="38"/>
      <c r="AA89" s="38"/>
      <c r="AB89" s="38"/>
      <c r="AC89" s="38"/>
      <c r="AD89" s="38"/>
      <c r="AE89" s="38"/>
    </row>
    <row r="90" s="2" customFormat="1" ht="15.15" customHeight="1">
      <c r="A90" s="38"/>
      <c r="B90" s="39"/>
      <c r="C90" s="32" t="s">
        <v>31</v>
      </c>
      <c r="D90" s="40"/>
      <c r="E90" s="40"/>
      <c r="F90" s="27" t="str">
        <f>IF(E22="","",E22)</f>
        <v>Vyplň údaj</v>
      </c>
      <c r="G90" s="40"/>
      <c r="H90" s="40"/>
      <c r="I90" s="150" t="s">
        <v>36</v>
      </c>
      <c r="J90" s="36" t="str">
        <f>E28</f>
        <v>Věra Trnková</v>
      </c>
      <c r="K90" s="40"/>
      <c r="L90" s="148"/>
      <c r="S90" s="38"/>
      <c r="T90" s="38"/>
      <c r="U90" s="38"/>
      <c r="V90" s="38"/>
      <c r="W90" s="38"/>
      <c r="X90" s="38"/>
      <c r="Y90" s="38"/>
      <c r="Z90" s="38"/>
      <c r="AA90" s="38"/>
      <c r="AB90" s="38"/>
      <c r="AC90" s="38"/>
      <c r="AD90" s="38"/>
      <c r="AE90" s="38"/>
    </row>
    <row r="91" s="2" customFormat="1" ht="10.32" customHeight="1">
      <c r="A91" s="38"/>
      <c r="B91" s="39"/>
      <c r="C91" s="40"/>
      <c r="D91" s="40"/>
      <c r="E91" s="40"/>
      <c r="F91" s="40"/>
      <c r="G91" s="40"/>
      <c r="H91" s="40"/>
      <c r="I91" s="147"/>
      <c r="J91" s="40"/>
      <c r="K91" s="40"/>
      <c r="L91" s="148"/>
      <c r="S91" s="38"/>
      <c r="T91" s="38"/>
      <c r="U91" s="38"/>
      <c r="V91" s="38"/>
      <c r="W91" s="38"/>
      <c r="X91" s="38"/>
      <c r="Y91" s="38"/>
      <c r="Z91" s="38"/>
      <c r="AA91" s="38"/>
      <c r="AB91" s="38"/>
      <c r="AC91" s="38"/>
      <c r="AD91" s="38"/>
      <c r="AE91" s="38"/>
    </row>
    <row r="92" s="11" customFormat="1" ht="29.28" customHeight="1">
      <c r="A92" s="199"/>
      <c r="B92" s="200"/>
      <c r="C92" s="201" t="s">
        <v>190</v>
      </c>
      <c r="D92" s="202" t="s">
        <v>59</v>
      </c>
      <c r="E92" s="202" t="s">
        <v>55</v>
      </c>
      <c r="F92" s="202" t="s">
        <v>56</v>
      </c>
      <c r="G92" s="202" t="s">
        <v>191</v>
      </c>
      <c r="H92" s="202" t="s">
        <v>192</v>
      </c>
      <c r="I92" s="203" t="s">
        <v>193</v>
      </c>
      <c r="J92" s="202" t="s">
        <v>185</v>
      </c>
      <c r="K92" s="204" t="s">
        <v>194</v>
      </c>
      <c r="L92" s="205"/>
      <c r="M92" s="92" t="s">
        <v>19</v>
      </c>
      <c r="N92" s="93" t="s">
        <v>44</v>
      </c>
      <c r="O92" s="93" t="s">
        <v>195</v>
      </c>
      <c r="P92" s="93" t="s">
        <v>196</v>
      </c>
      <c r="Q92" s="93" t="s">
        <v>197</v>
      </c>
      <c r="R92" s="93" t="s">
        <v>198</v>
      </c>
      <c r="S92" s="93" t="s">
        <v>199</v>
      </c>
      <c r="T92" s="94" t="s">
        <v>200</v>
      </c>
      <c r="U92" s="199"/>
      <c r="V92" s="199"/>
      <c r="W92" s="199"/>
      <c r="X92" s="199"/>
      <c r="Y92" s="199"/>
      <c r="Z92" s="199"/>
      <c r="AA92" s="199"/>
      <c r="AB92" s="199"/>
      <c r="AC92" s="199"/>
      <c r="AD92" s="199"/>
      <c r="AE92" s="199"/>
    </row>
    <row r="93" s="2" customFormat="1" ht="22.8" customHeight="1">
      <c r="A93" s="38"/>
      <c r="B93" s="39"/>
      <c r="C93" s="99" t="s">
        <v>201</v>
      </c>
      <c r="D93" s="40"/>
      <c r="E93" s="40"/>
      <c r="F93" s="40"/>
      <c r="G93" s="40"/>
      <c r="H93" s="40"/>
      <c r="I93" s="147"/>
      <c r="J93" s="206">
        <f>BK93</f>
        <v>0</v>
      </c>
      <c r="K93" s="40"/>
      <c r="L93" s="44"/>
      <c r="M93" s="95"/>
      <c r="N93" s="207"/>
      <c r="O93" s="96"/>
      <c r="P93" s="208">
        <f>P94</f>
        <v>0</v>
      </c>
      <c r="Q93" s="96"/>
      <c r="R93" s="208">
        <f>R94</f>
        <v>127.9872</v>
      </c>
      <c r="S93" s="96"/>
      <c r="T93" s="209">
        <f>T94</f>
        <v>0</v>
      </c>
      <c r="U93" s="38"/>
      <c r="V93" s="38"/>
      <c r="W93" s="38"/>
      <c r="X93" s="38"/>
      <c r="Y93" s="38"/>
      <c r="Z93" s="38"/>
      <c r="AA93" s="38"/>
      <c r="AB93" s="38"/>
      <c r="AC93" s="38"/>
      <c r="AD93" s="38"/>
      <c r="AE93" s="38"/>
      <c r="AT93" s="17" t="s">
        <v>73</v>
      </c>
      <c r="AU93" s="17" t="s">
        <v>186</v>
      </c>
      <c r="BK93" s="210">
        <f>BK94</f>
        <v>0</v>
      </c>
    </row>
    <row r="94" s="12" customFormat="1" ht="25.92" customHeight="1">
      <c r="A94" s="12"/>
      <c r="B94" s="211"/>
      <c r="C94" s="212"/>
      <c r="D94" s="213" t="s">
        <v>73</v>
      </c>
      <c r="E94" s="214" t="s">
        <v>202</v>
      </c>
      <c r="F94" s="214" t="s">
        <v>203</v>
      </c>
      <c r="G94" s="212"/>
      <c r="H94" s="212"/>
      <c r="I94" s="215"/>
      <c r="J94" s="216">
        <f>BK94</f>
        <v>0</v>
      </c>
      <c r="K94" s="212"/>
      <c r="L94" s="217"/>
      <c r="M94" s="218"/>
      <c r="N94" s="219"/>
      <c r="O94" s="219"/>
      <c r="P94" s="220">
        <f>P95</f>
        <v>0</v>
      </c>
      <c r="Q94" s="219"/>
      <c r="R94" s="220">
        <f>R95</f>
        <v>127.9872</v>
      </c>
      <c r="S94" s="219"/>
      <c r="T94" s="221">
        <f>T95</f>
        <v>0</v>
      </c>
      <c r="U94" s="12"/>
      <c r="V94" s="12"/>
      <c r="W94" s="12"/>
      <c r="X94" s="12"/>
      <c r="Y94" s="12"/>
      <c r="Z94" s="12"/>
      <c r="AA94" s="12"/>
      <c r="AB94" s="12"/>
      <c r="AC94" s="12"/>
      <c r="AD94" s="12"/>
      <c r="AE94" s="12"/>
      <c r="AR94" s="222" t="s">
        <v>81</v>
      </c>
      <c r="AT94" s="223" t="s">
        <v>73</v>
      </c>
      <c r="AU94" s="223" t="s">
        <v>74</v>
      </c>
      <c r="AY94" s="222" t="s">
        <v>204</v>
      </c>
      <c r="BK94" s="224">
        <f>BK95</f>
        <v>0</v>
      </c>
    </row>
    <row r="95" s="12" customFormat="1" ht="22.8" customHeight="1">
      <c r="A95" s="12"/>
      <c r="B95" s="211"/>
      <c r="C95" s="212"/>
      <c r="D95" s="213" t="s">
        <v>73</v>
      </c>
      <c r="E95" s="225" t="s">
        <v>205</v>
      </c>
      <c r="F95" s="225" t="s">
        <v>206</v>
      </c>
      <c r="G95" s="212"/>
      <c r="H95" s="212"/>
      <c r="I95" s="215"/>
      <c r="J95" s="226">
        <f>BK95</f>
        <v>0</v>
      </c>
      <c r="K95" s="212"/>
      <c r="L95" s="217"/>
      <c r="M95" s="218"/>
      <c r="N95" s="219"/>
      <c r="O95" s="219"/>
      <c r="P95" s="220">
        <f>SUM(P96:P168)</f>
        <v>0</v>
      </c>
      <c r="Q95" s="219"/>
      <c r="R95" s="220">
        <f>SUM(R96:R168)</f>
        <v>127.9872</v>
      </c>
      <c r="S95" s="219"/>
      <c r="T95" s="221">
        <f>SUM(T96:T168)</f>
        <v>0</v>
      </c>
      <c r="U95" s="12"/>
      <c r="V95" s="12"/>
      <c r="W95" s="12"/>
      <c r="X95" s="12"/>
      <c r="Y95" s="12"/>
      <c r="Z95" s="12"/>
      <c r="AA95" s="12"/>
      <c r="AB95" s="12"/>
      <c r="AC95" s="12"/>
      <c r="AD95" s="12"/>
      <c r="AE95" s="12"/>
      <c r="AR95" s="222" t="s">
        <v>81</v>
      </c>
      <c r="AT95" s="223" t="s">
        <v>73</v>
      </c>
      <c r="AU95" s="223" t="s">
        <v>81</v>
      </c>
      <c r="AY95" s="222" t="s">
        <v>204</v>
      </c>
      <c r="BK95" s="224">
        <f>SUM(BK96:BK168)</f>
        <v>0</v>
      </c>
    </row>
    <row r="96" s="2" customFormat="1" ht="21.75" customHeight="1">
      <c r="A96" s="38"/>
      <c r="B96" s="39"/>
      <c r="C96" s="227" t="s">
        <v>81</v>
      </c>
      <c r="D96" s="227" t="s">
        <v>207</v>
      </c>
      <c r="E96" s="228" t="s">
        <v>611</v>
      </c>
      <c r="F96" s="229" t="s">
        <v>612</v>
      </c>
      <c r="G96" s="230" t="s">
        <v>286</v>
      </c>
      <c r="H96" s="231">
        <v>110</v>
      </c>
      <c r="I96" s="232"/>
      <c r="J96" s="233">
        <f>ROUND(I96*H96,2)</f>
        <v>0</v>
      </c>
      <c r="K96" s="229" t="s">
        <v>211</v>
      </c>
      <c r="L96" s="44"/>
      <c r="M96" s="234" t="s">
        <v>19</v>
      </c>
      <c r="N96" s="235" t="s">
        <v>45</v>
      </c>
      <c r="O96" s="84"/>
      <c r="P96" s="236">
        <f>O96*H96</f>
        <v>0</v>
      </c>
      <c r="Q96" s="236">
        <v>0</v>
      </c>
      <c r="R96" s="236">
        <f>Q96*H96</f>
        <v>0</v>
      </c>
      <c r="S96" s="236">
        <v>0</v>
      </c>
      <c r="T96" s="237">
        <f>S96*H96</f>
        <v>0</v>
      </c>
      <c r="U96" s="38"/>
      <c r="V96" s="38"/>
      <c r="W96" s="38"/>
      <c r="X96" s="38"/>
      <c r="Y96" s="38"/>
      <c r="Z96" s="38"/>
      <c r="AA96" s="38"/>
      <c r="AB96" s="38"/>
      <c r="AC96" s="38"/>
      <c r="AD96" s="38"/>
      <c r="AE96" s="38"/>
      <c r="AR96" s="238" t="s">
        <v>104</v>
      </c>
      <c r="AT96" s="238" t="s">
        <v>207</v>
      </c>
      <c r="AU96" s="238" t="s">
        <v>83</v>
      </c>
      <c r="AY96" s="17" t="s">
        <v>204</v>
      </c>
      <c r="BE96" s="239">
        <f>IF(N96="základní",J96,0)</f>
        <v>0</v>
      </c>
      <c r="BF96" s="239">
        <f>IF(N96="snížená",J96,0)</f>
        <v>0</v>
      </c>
      <c r="BG96" s="239">
        <f>IF(N96="zákl. přenesená",J96,0)</f>
        <v>0</v>
      </c>
      <c r="BH96" s="239">
        <f>IF(N96="sníž. přenesená",J96,0)</f>
        <v>0</v>
      </c>
      <c r="BI96" s="239">
        <f>IF(N96="nulová",J96,0)</f>
        <v>0</v>
      </c>
      <c r="BJ96" s="17" t="s">
        <v>81</v>
      </c>
      <c r="BK96" s="239">
        <f>ROUND(I96*H96,2)</f>
        <v>0</v>
      </c>
      <c r="BL96" s="17" t="s">
        <v>104</v>
      </c>
      <c r="BM96" s="238" t="s">
        <v>613</v>
      </c>
    </row>
    <row r="97" s="2" customFormat="1">
      <c r="A97" s="38"/>
      <c r="B97" s="39"/>
      <c r="C97" s="40"/>
      <c r="D97" s="240" t="s">
        <v>213</v>
      </c>
      <c r="E97" s="40"/>
      <c r="F97" s="241" t="s">
        <v>614</v>
      </c>
      <c r="G97" s="40"/>
      <c r="H97" s="40"/>
      <c r="I97" s="147"/>
      <c r="J97" s="40"/>
      <c r="K97" s="40"/>
      <c r="L97" s="44"/>
      <c r="M97" s="242"/>
      <c r="N97" s="243"/>
      <c r="O97" s="84"/>
      <c r="P97" s="84"/>
      <c r="Q97" s="84"/>
      <c r="R97" s="84"/>
      <c r="S97" s="84"/>
      <c r="T97" s="85"/>
      <c r="U97" s="38"/>
      <c r="V97" s="38"/>
      <c r="W97" s="38"/>
      <c r="X97" s="38"/>
      <c r="Y97" s="38"/>
      <c r="Z97" s="38"/>
      <c r="AA97" s="38"/>
      <c r="AB97" s="38"/>
      <c r="AC97" s="38"/>
      <c r="AD97" s="38"/>
      <c r="AE97" s="38"/>
      <c r="AT97" s="17" t="s">
        <v>213</v>
      </c>
      <c r="AU97" s="17" t="s">
        <v>83</v>
      </c>
    </row>
    <row r="98" s="2" customFormat="1">
      <c r="A98" s="38"/>
      <c r="B98" s="39"/>
      <c r="C98" s="40"/>
      <c r="D98" s="240" t="s">
        <v>215</v>
      </c>
      <c r="E98" s="40"/>
      <c r="F98" s="244" t="s">
        <v>615</v>
      </c>
      <c r="G98" s="40"/>
      <c r="H98" s="40"/>
      <c r="I98" s="147"/>
      <c r="J98" s="40"/>
      <c r="K98" s="40"/>
      <c r="L98" s="44"/>
      <c r="M98" s="242"/>
      <c r="N98" s="243"/>
      <c r="O98" s="84"/>
      <c r="P98" s="84"/>
      <c r="Q98" s="84"/>
      <c r="R98" s="84"/>
      <c r="S98" s="84"/>
      <c r="T98" s="85"/>
      <c r="U98" s="38"/>
      <c r="V98" s="38"/>
      <c r="W98" s="38"/>
      <c r="X98" s="38"/>
      <c r="Y98" s="38"/>
      <c r="Z98" s="38"/>
      <c r="AA98" s="38"/>
      <c r="AB98" s="38"/>
      <c r="AC98" s="38"/>
      <c r="AD98" s="38"/>
      <c r="AE98" s="38"/>
      <c r="AT98" s="17" t="s">
        <v>215</v>
      </c>
      <c r="AU98" s="17" t="s">
        <v>83</v>
      </c>
    </row>
    <row r="99" s="2" customFormat="1" ht="21.75" customHeight="1">
      <c r="A99" s="38"/>
      <c r="B99" s="39"/>
      <c r="C99" s="227" t="s">
        <v>83</v>
      </c>
      <c r="D99" s="227" t="s">
        <v>207</v>
      </c>
      <c r="E99" s="228" t="s">
        <v>616</v>
      </c>
      <c r="F99" s="229" t="s">
        <v>617</v>
      </c>
      <c r="G99" s="230" t="s">
        <v>286</v>
      </c>
      <c r="H99" s="231">
        <v>60</v>
      </c>
      <c r="I99" s="232"/>
      <c r="J99" s="233">
        <f>ROUND(I99*H99,2)</f>
        <v>0</v>
      </c>
      <c r="K99" s="229" t="s">
        <v>211</v>
      </c>
      <c r="L99" s="44"/>
      <c r="M99" s="234" t="s">
        <v>19</v>
      </c>
      <c r="N99" s="235" t="s">
        <v>45</v>
      </c>
      <c r="O99" s="84"/>
      <c r="P99" s="236">
        <f>O99*H99</f>
        <v>0</v>
      </c>
      <c r="Q99" s="236">
        <v>0</v>
      </c>
      <c r="R99" s="236">
        <f>Q99*H99</f>
        <v>0</v>
      </c>
      <c r="S99" s="236">
        <v>0</v>
      </c>
      <c r="T99" s="237">
        <f>S99*H99</f>
        <v>0</v>
      </c>
      <c r="U99" s="38"/>
      <c r="V99" s="38"/>
      <c r="W99" s="38"/>
      <c r="X99" s="38"/>
      <c r="Y99" s="38"/>
      <c r="Z99" s="38"/>
      <c r="AA99" s="38"/>
      <c r="AB99" s="38"/>
      <c r="AC99" s="38"/>
      <c r="AD99" s="38"/>
      <c r="AE99" s="38"/>
      <c r="AR99" s="238" t="s">
        <v>104</v>
      </c>
      <c r="AT99" s="238" t="s">
        <v>207</v>
      </c>
      <c r="AU99" s="238" t="s">
        <v>83</v>
      </c>
      <c r="AY99" s="17" t="s">
        <v>204</v>
      </c>
      <c r="BE99" s="239">
        <f>IF(N99="základní",J99,0)</f>
        <v>0</v>
      </c>
      <c r="BF99" s="239">
        <f>IF(N99="snížená",J99,0)</f>
        <v>0</v>
      </c>
      <c r="BG99" s="239">
        <f>IF(N99="zákl. přenesená",J99,0)</f>
        <v>0</v>
      </c>
      <c r="BH99" s="239">
        <f>IF(N99="sníž. přenesená",J99,0)</f>
        <v>0</v>
      </c>
      <c r="BI99" s="239">
        <f>IF(N99="nulová",J99,0)</f>
        <v>0</v>
      </c>
      <c r="BJ99" s="17" t="s">
        <v>81</v>
      </c>
      <c r="BK99" s="239">
        <f>ROUND(I99*H99,2)</f>
        <v>0</v>
      </c>
      <c r="BL99" s="17" t="s">
        <v>104</v>
      </c>
      <c r="BM99" s="238" t="s">
        <v>618</v>
      </c>
    </row>
    <row r="100" s="2" customFormat="1">
      <c r="A100" s="38"/>
      <c r="B100" s="39"/>
      <c r="C100" s="40"/>
      <c r="D100" s="240" t="s">
        <v>213</v>
      </c>
      <c r="E100" s="40"/>
      <c r="F100" s="241" t="s">
        <v>619</v>
      </c>
      <c r="G100" s="40"/>
      <c r="H100" s="40"/>
      <c r="I100" s="147"/>
      <c r="J100" s="40"/>
      <c r="K100" s="40"/>
      <c r="L100" s="44"/>
      <c r="M100" s="242"/>
      <c r="N100" s="243"/>
      <c r="O100" s="84"/>
      <c r="P100" s="84"/>
      <c r="Q100" s="84"/>
      <c r="R100" s="84"/>
      <c r="S100" s="84"/>
      <c r="T100" s="85"/>
      <c r="U100" s="38"/>
      <c r="V100" s="38"/>
      <c r="W100" s="38"/>
      <c r="X100" s="38"/>
      <c r="Y100" s="38"/>
      <c r="Z100" s="38"/>
      <c r="AA100" s="38"/>
      <c r="AB100" s="38"/>
      <c r="AC100" s="38"/>
      <c r="AD100" s="38"/>
      <c r="AE100" s="38"/>
      <c r="AT100" s="17" t="s">
        <v>213</v>
      </c>
      <c r="AU100" s="17" t="s">
        <v>83</v>
      </c>
    </row>
    <row r="101" s="2" customFormat="1">
      <c r="A101" s="38"/>
      <c r="B101" s="39"/>
      <c r="C101" s="40"/>
      <c r="D101" s="240" t="s">
        <v>215</v>
      </c>
      <c r="E101" s="40"/>
      <c r="F101" s="244" t="s">
        <v>620</v>
      </c>
      <c r="G101" s="40"/>
      <c r="H101" s="40"/>
      <c r="I101" s="147"/>
      <c r="J101" s="40"/>
      <c r="K101" s="40"/>
      <c r="L101" s="44"/>
      <c r="M101" s="242"/>
      <c r="N101" s="243"/>
      <c r="O101" s="84"/>
      <c r="P101" s="84"/>
      <c r="Q101" s="84"/>
      <c r="R101" s="84"/>
      <c r="S101" s="84"/>
      <c r="T101" s="85"/>
      <c r="U101" s="38"/>
      <c r="V101" s="38"/>
      <c r="W101" s="38"/>
      <c r="X101" s="38"/>
      <c r="Y101" s="38"/>
      <c r="Z101" s="38"/>
      <c r="AA101" s="38"/>
      <c r="AB101" s="38"/>
      <c r="AC101" s="38"/>
      <c r="AD101" s="38"/>
      <c r="AE101" s="38"/>
      <c r="AT101" s="17" t="s">
        <v>215</v>
      </c>
      <c r="AU101" s="17" t="s">
        <v>83</v>
      </c>
    </row>
    <row r="102" s="2" customFormat="1" ht="21.75" customHeight="1">
      <c r="A102" s="38"/>
      <c r="B102" s="39"/>
      <c r="C102" s="227" t="s">
        <v>94</v>
      </c>
      <c r="D102" s="227" t="s">
        <v>207</v>
      </c>
      <c r="E102" s="228" t="s">
        <v>621</v>
      </c>
      <c r="F102" s="229" t="s">
        <v>617</v>
      </c>
      <c r="G102" s="230" t="s">
        <v>286</v>
      </c>
      <c r="H102" s="231">
        <v>60</v>
      </c>
      <c r="I102" s="232"/>
      <c r="J102" s="233">
        <f>ROUND(I102*H102,2)</f>
        <v>0</v>
      </c>
      <c r="K102" s="229" t="s">
        <v>19</v>
      </c>
      <c r="L102" s="44"/>
      <c r="M102" s="234" t="s">
        <v>19</v>
      </c>
      <c r="N102" s="235" t="s">
        <v>45</v>
      </c>
      <c r="O102" s="84"/>
      <c r="P102" s="236">
        <f>O102*H102</f>
        <v>0</v>
      </c>
      <c r="Q102" s="236">
        <v>0</v>
      </c>
      <c r="R102" s="236">
        <f>Q102*H102</f>
        <v>0</v>
      </c>
      <c r="S102" s="236">
        <v>0</v>
      </c>
      <c r="T102" s="237">
        <f>S102*H102</f>
        <v>0</v>
      </c>
      <c r="U102" s="38"/>
      <c r="V102" s="38"/>
      <c r="W102" s="38"/>
      <c r="X102" s="38"/>
      <c r="Y102" s="38"/>
      <c r="Z102" s="38"/>
      <c r="AA102" s="38"/>
      <c r="AB102" s="38"/>
      <c r="AC102" s="38"/>
      <c r="AD102" s="38"/>
      <c r="AE102" s="38"/>
      <c r="AR102" s="238" t="s">
        <v>104</v>
      </c>
      <c r="AT102" s="238" t="s">
        <v>207</v>
      </c>
      <c r="AU102" s="238" t="s">
        <v>83</v>
      </c>
      <c r="AY102" s="17" t="s">
        <v>204</v>
      </c>
      <c r="BE102" s="239">
        <f>IF(N102="základní",J102,0)</f>
        <v>0</v>
      </c>
      <c r="BF102" s="239">
        <f>IF(N102="snížená",J102,0)</f>
        <v>0</v>
      </c>
      <c r="BG102" s="239">
        <f>IF(N102="zákl. přenesená",J102,0)</f>
        <v>0</v>
      </c>
      <c r="BH102" s="239">
        <f>IF(N102="sníž. přenesená",J102,0)</f>
        <v>0</v>
      </c>
      <c r="BI102" s="239">
        <f>IF(N102="nulová",J102,0)</f>
        <v>0</v>
      </c>
      <c r="BJ102" s="17" t="s">
        <v>81</v>
      </c>
      <c r="BK102" s="239">
        <f>ROUND(I102*H102,2)</f>
        <v>0</v>
      </c>
      <c r="BL102" s="17" t="s">
        <v>104</v>
      </c>
      <c r="BM102" s="238" t="s">
        <v>622</v>
      </c>
    </row>
    <row r="103" s="2" customFormat="1">
      <c r="A103" s="38"/>
      <c r="B103" s="39"/>
      <c r="C103" s="40"/>
      <c r="D103" s="240" t="s">
        <v>213</v>
      </c>
      <c r="E103" s="40"/>
      <c r="F103" s="241" t="s">
        <v>619</v>
      </c>
      <c r="G103" s="40"/>
      <c r="H103" s="40"/>
      <c r="I103" s="147"/>
      <c r="J103" s="40"/>
      <c r="K103" s="40"/>
      <c r="L103" s="44"/>
      <c r="M103" s="242"/>
      <c r="N103" s="243"/>
      <c r="O103" s="84"/>
      <c r="P103" s="84"/>
      <c r="Q103" s="84"/>
      <c r="R103" s="84"/>
      <c r="S103" s="84"/>
      <c r="T103" s="85"/>
      <c r="U103" s="38"/>
      <c r="V103" s="38"/>
      <c r="W103" s="38"/>
      <c r="X103" s="38"/>
      <c r="Y103" s="38"/>
      <c r="Z103" s="38"/>
      <c r="AA103" s="38"/>
      <c r="AB103" s="38"/>
      <c r="AC103" s="38"/>
      <c r="AD103" s="38"/>
      <c r="AE103" s="38"/>
      <c r="AT103" s="17" t="s">
        <v>213</v>
      </c>
      <c r="AU103" s="17" t="s">
        <v>83</v>
      </c>
    </row>
    <row r="104" s="2" customFormat="1">
      <c r="A104" s="38"/>
      <c r="B104" s="39"/>
      <c r="C104" s="40"/>
      <c r="D104" s="240" t="s">
        <v>215</v>
      </c>
      <c r="E104" s="40"/>
      <c r="F104" s="244" t="s">
        <v>620</v>
      </c>
      <c r="G104" s="40"/>
      <c r="H104" s="40"/>
      <c r="I104" s="147"/>
      <c r="J104" s="40"/>
      <c r="K104" s="40"/>
      <c r="L104" s="44"/>
      <c r="M104" s="242"/>
      <c r="N104" s="243"/>
      <c r="O104" s="84"/>
      <c r="P104" s="84"/>
      <c r="Q104" s="84"/>
      <c r="R104" s="84"/>
      <c r="S104" s="84"/>
      <c r="T104" s="85"/>
      <c r="U104" s="38"/>
      <c r="V104" s="38"/>
      <c r="W104" s="38"/>
      <c r="X104" s="38"/>
      <c r="Y104" s="38"/>
      <c r="Z104" s="38"/>
      <c r="AA104" s="38"/>
      <c r="AB104" s="38"/>
      <c r="AC104" s="38"/>
      <c r="AD104" s="38"/>
      <c r="AE104" s="38"/>
      <c r="AT104" s="17" t="s">
        <v>215</v>
      </c>
      <c r="AU104" s="17" t="s">
        <v>83</v>
      </c>
    </row>
    <row r="105" s="13" customFormat="1">
      <c r="A105" s="13"/>
      <c r="B105" s="245"/>
      <c r="C105" s="246"/>
      <c r="D105" s="240" t="s">
        <v>217</v>
      </c>
      <c r="E105" s="247" t="s">
        <v>19</v>
      </c>
      <c r="F105" s="248" t="s">
        <v>623</v>
      </c>
      <c r="G105" s="246"/>
      <c r="H105" s="247" t="s">
        <v>19</v>
      </c>
      <c r="I105" s="249"/>
      <c r="J105" s="246"/>
      <c r="K105" s="246"/>
      <c r="L105" s="250"/>
      <c r="M105" s="251"/>
      <c r="N105" s="252"/>
      <c r="O105" s="252"/>
      <c r="P105" s="252"/>
      <c r="Q105" s="252"/>
      <c r="R105" s="252"/>
      <c r="S105" s="252"/>
      <c r="T105" s="253"/>
      <c r="U105" s="13"/>
      <c r="V105" s="13"/>
      <c r="W105" s="13"/>
      <c r="X105" s="13"/>
      <c r="Y105" s="13"/>
      <c r="Z105" s="13"/>
      <c r="AA105" s="13"/>
      <c r="AB105" s="13"/>
      <c r="AC105" s="13"/>
      <c r="AD105" s="13"/>
      <c r="AE105" s="13"/>
      <c r="AT105" s="254" t="s">
        <v>217</v>
      </c>
      <c r="AU105" s="254" t="s">
        <v>83</v>
      </c>
      <c r="AV105" s="13" t="s">
        <v>81</v>
      </c>
      <c r="AW105" s="13" t="s">
        <v>35</v>
      </c>
      <c r="AX105" s="13" t="s">
        <v>74</v>
      </c>
      <c r="AY105" s="254" t="s">
        <v>204</v>
      </c>
    </row>
    <row r="106" s="14" customFormat="1">
      <c r="A106" s="14"/>
      <c r="B106" s="255"/>
      <c r="C106" s="256"/>
      <c r="D106" s="240" t="s">
        <v>217</v>
      </c>
      <c r="E106" s="257" t="s">
        <v>19</v>
      </c>
      <c r="F106" s="258" t="s">
        <v>624</v>
      </c>
      <c r="G106" s="256"/>
      <c r="H106" s="259">
        <v>60</v>
      </c>
      <c r="I106" s="260"/>
      <c r="J106" s="256"/>
      <c r="K106" s="256"/>
      <c r="L106" s="261"/>
      <c r="M106" s="262"/>
      <c r="N106" s="263"/>
      <c r="O106" s="263"/>
      <c r="P106" s="263"/>
      <c r="Q106" s="263"/>
      <c r="R106" s="263"/>
      <c r="S106" s="263"/>
      <c r="T106" s="264"/>
      <c r="U106" s="14"/>
      <c r="V106" s="14"/>
      <c r="W106" s="14"/>
      <c r="X106" s="14"/>
      <c r="Y106" s="14"/>
      <c r="Z106" s="14"/>
      <c r="AA106" s="14"/>
      <c r="AB106" s="14"/>
      <c r="AC106" s="14"/>
      <c r="AD106" s="14"/>
      <c r="AE106" s="14"/>
      <c r="AT106" s="265" t="s">
        <v>217</v>
      </c>
      <c r="AU106" s="265" t="s">
        <v>83</v>
      </c>
      <c r="AV106" s="14" t="s">
        <v>83</v>
      </c>
      <c r="AW106" s="14" t="s">
        <v>35</v>
      </c>
      <c r="AX106" s="14" t="s">
        <v>81</v>
      </c>
      <c r="AY106" s="265" t="s">
        <v>204</v>
      </c>
    </row>
    <row r="107" s="2" customFormat="1" ht="21.75" customHeight="1">
      <c r="A107" s="38"/>
      <c r="B107" s="39"/>
      <c r="C107" s="277" t="s">
        <v>104</v>
      </c>
      <c r="D107" s="277" t="s">
        <v>270</v>
      </c>
      <c r="E107" s="278" t="s">
        <v>625</v>
      </c>
      <c r="F107" s="279" t="s">
        <v>626</v>
      </c>
      <c r="G107" s="280" t="s">
        <v>245</v>
      </c>
      <c r="H107" s="281">
        <v>60</v>
      </c>
      <c r="I107" s="282"/>
      <c r="J107" s="283">
        <f>ROUND(I107*H107,2)</f>
        <v>0</v>
      </c>
      <c r="K107" s="279" t="s">
        <v>211</v>
      </c>
      <c r="L107" s="284"/>
      <c r="M107" s="285" t="s">
        <v>19</v>
      </c>
      <c r="N107" s="286" t="s">
        <v>45</v>
      </c>
      <c r="O107" s="84"/>
      <c r="P107" s="236">
        <f>O107*H107</f>
        <v>0</v>
      </c>
      <c r="Q107" s="236">
        <v>0.51000000000000001</v>
      </c>
      <c r="R107" s="236">
        <f>Q107*H107</f>
        <v>30.600000000000001</v>
      </c>
      <c r="S107" s="236">
        <v>0</v>
      </c>
      <c r="T107" s="237">
        <f>S107*H107</f>
        <v>0</v>
      </c>
      <c r="U107" s="38"/>
      <c r="V107" s="38"/>
      <c r="W107" s="38"/>
      <c r="X107" s="38"/>
      <c r="Y107" s="38"/>
      <c r="Z107" s="38"/>
      <c r="AA107" s="38"/>
      <c r="AB107" s="38"/>
      <c r="AC107" s="38"/>
      <c r="AD107" s="38"/>
      <c r="AE107" s="38"/>
      <c r="AR107" s="238" t="s">
        <v>252</v>
      </c>
      <c r="AT107" s="238" t="s">
        <v>270</v>
      </c>
      <c r="AU107" s="238" t="s">
        <v>83</v>
      </c>
      <c r="AY107" s="17" t="s">
        <v>204</v>
      </c>
      <c r="BE107" s="239">
        <f>IF(N107="základní",J107,0)</f>
        <v>0</v>
      </c>
      <c r="BF107" s="239">
        <f>IF(N107="snížená",J107,0)</f>
        <v>0</v>
      </c>
      <c r="BG107" s="239">
        <f>IF(N107="zákl. přenesená",J107,0)</f>
        <v>0</v>
      </c>
      <c r="BH107" s="239">
        <f>IF(N107="sníž. přenesená",J107,0)</f>
        <v>0</v>
      </c>
      <c r="BI107" s="239">
        <f>IF(N107="nulová",J107,0)</f>
        <v>0</v>
      </c>
      <c r="BJ107" s="17" t="s">
        <v>81</v>
      </c>
      <c r="BK107" s="239">
        <f>ROUND(I107*H107,2)</f>
        <v>0</v>
      </c>
      <c r="BL107" s="17" t="s">
        <v>104</v>
      </c>
      <c r="BM107" s="238" t="s">
        <v>627</v>
      </c>
    </row>
    <row r="108" s="2" customFormat="1">
      <c r="A108" s="38"/>
      <c r="B108" s="39"/>
      <c r="C108" s="40"/>
      <c r="D108" s="240" t="s">
        <v>213</v>
      </c>
      <c r="E108" s="40"/>
      <c r="F108" s="241" t="s">
        <v>626</v>
      </c>
      <c r="G108" s="40"/>
      <c r="H108" s="40"/>
      <c r="I108" s="147"/>
      <c r="J108" s="40"/>
      <c r="K108" s="40"/>
      <c r="L108" s="44"/>
      <c r="M108" s="242"/>
      <c r="N108" s="243"/>
      <c r="O108" s="84"/>
      <c r="P108" s="84"/>
      <c r="Q108" s="84"/>
      <c r="R108" s="84"/>
      <c r="S108" s="84"/>
      <c r="T108" s="85"/>
      <c r="U108" s="38"/>
      <c r="V108" s="38"/>
      <c r="W108" s="38"/>
      <c r="X108" s="38"/>
      <c r="Y108" s="38"/>
      <c r="Z108" s="38"/>
      <c r="AA108" s="38"/>
      <c r="AB108" s="38"/>
      <c r="AC108" s="38"/>
      <c r="AD108" s="38"/>
      <c r="AE108" s="38"/>
      <c r="AT108" s="17" t="s">
        <v>213</v>
      </c>
      <c r="AU108" s="17" t="s">
        <v>83</v>
      </c>
    </row>
    <row r="109" s="2" customFormat="1" ht="21.75" customHeight="1">
      <c r="A109" s="38"/>
      <c r="B109" s="39"/>
      <c r="C109" s="227" t="s">
        <v>205</v>
      </c>
      <c r="D109" s="227" t="s">
        <v>207</v>
      </c>
      <c r="E109" s="228" t="s">
        <v>628</v>
      </c>
      <c r="F109" s="229" t="s">
        <v>629</v>
      </c>
      <c r="G109" s="230" t="s">
        <v>261</v>
      </c>
      <c r="H109" s="231">
        <v>15.4</v>
      </c>
      <c r="I109" s="232"/>
      <c r="J109" s="233">
        <f>ROUND(I109*H109,2)</f>
        <v>0</v>
      </c>
      <c r="K109" s="229" t="s">
        <v>211</v>
      </c>
      <c r="L109" s="44"/>
      <c r="M109" s="234" t="s">
        <v>19</v>
      </c>
      <c r="N109" s="235" t="s">
        <v>45</v>
      </c>
      <c r="O109" s="84"/>
      <c r="P109" s="236">
        <f>O109*H109</f>
        <v>0</v>
      </c>
      <c r="Q109" s="236">
        <v>0</v>
      </c>
      <c r="R109" s="236">
        <f>Q109*H109</f>
        <v>0</v>
      </c>
      <c r="S109" s="236">
        <v>0</v>
      </c>
      <c r="T109" s="237">
        <f>S109*H109</f>
        <v>0</v>
      </c>
      <c r="U109" s="38"/>
      <c r="V109" s="38"/>
      <c r="W109" s="38"/>
      <c r="X109" s="38"/>
      <c r="Y109" s="38"/>
      <c r="Z109" s="38"/>
      <c r="AA109" s="38"/>
      <c r="AB109" s="38"/>
      <c r="AC109" s="38"/>
      <c r="AD109" s="38"/>
      <c r="AE109" s="38"/>
      <c r="AR109" s="238" t="s">
        <v>104</v>
      </c>
      <c r="AT109" s="238" t="s">
        <v>207</v>
      </c>
      <c r="AU109" s="238" t="s">
        <v>83</v>
      </c>
      <c r="AY109" s="17" t="s">
        <v>204</v>
      </c>
      <c r="BE109" s="239">
        <f>IF(N109="základní",J109,0)</f>
        <v>0</v>
      </c>
      <c r="BF109" s="239">
        <f>IF(N109="snížená",J109,0)</f>
        <v>0</v>
      </c>
      <c r="BG109" s="239">
        <f>IF(N109="zákl. přenesená",J109,0)</f>
        <v>0</v>
      </c>
      <c r="BH109" s="239">
        <f>IF(N109="sníž. přenesená",J109,0)</f>
        <v>0</v>
      </c>
      <c r="BI109" s="239">
        <f>IF(N109="nulová",J109,0)</f>
        <v>0</v>
      </c>
      <c r="BJ109" s="17" t="s">
        <v>81</v>
      </c>
      <c r="BK109" s="239">
        <f>ROUND(I109*H109,2)</f>
        <v>0</v>
      </c>
      <c r="BL109" s="17" t="s">
        <v>104</v>
      </c>
      <c r="BM109" s="238" t="s">
        <v>630</v>
      </c>
    </row>
    <row r="110" s="2" customFormat="1">
      <c r="A110" s="38"/>
      <c r="B110" s="39"/>
      <c r="C110" s="40"/>
      <c r="D110" s="240" t="s">
        <v>213</v>
      </c>
      <c r="E110" s="40"/>
      <c r="F110" s="241" t="s">
        <v>631</v>
      </c>
      <c r="G110" s="40"/>
      <c r="H110" s="40"/>
      <c r="I110" s="147"/>
      <c r="J110" s="40"/>
      <c r="K110" s="40"/>
      <c r="L110" s="44"/>
      <c r="M110" s="242"/>
      <c r="N110" s="243"/>
      <c r="O110" s="84"/>
      <c r="P110" s="84"/>
      <c r="Q110" s="84"/>
      <c r="R110" s="84"/>
      <c r="S110" s="84"/>
      <c r="T110" s="85"/>
      <c r="U110" s="38"/>
      <c r="V110" s="38"/>
      <c r="W110" s="38"/>
      <c r="X110" s="38"/>
      <c r="Y110" s="38"/>
      <c r="Z110" s="38"/>
      <c r="AA110" s="38"/>
      <c r="AB110" s="38"/>
      <c r="AC110" s="38"/>
      <c r="AD110" s="38"/>
      <c r="AE110" s="38"/>
      <c r="AT110" s="17" t="s">
        <v>213</v>
      </c>
      <c r="AU110" s="17" t="s">
        <v>83</v>
      </c>
    </row>
    <row r="111" s="2" customFormat="1">
      <c r="A111" s="38"/>
      <c r="B111" s="39"/>
      <c r="C111" s="40"/>
      <c r="D111" s="240" t="s">
        <v>215</v>
      </c>
      <c r="E111" s="40"/>
      <c r="F111" s="244" t="s">
        <v>632</v>
      </c>
      <c r="G111" s="40"/>
      <c r="H111" s="40"/>
      <c r="I111" s="147"/>
      <c r="J111" s="40"/>
      <c r="K111" s="40"/>
      <c r="L111" s="44"/>
      <c r="M111" s="242"/>
      <c r="N111" s="243"/>
      <c r="O111" s="84"/>
      <c r="P111" s="84"/>
      <c r="Q111" s="84"/>
      <c r="R111" s="84"/>
      <c r="S111" s="84"/>
      <c r="T111" s="85"/>
      <c r="U111" s="38"/>
      <c r="V111" s="38"/>
      <c r="W111" s="38"/>
      <c r="X111" s="38"/>
      <c r="Y111" s="38"/>
      <c r="Z111" s="38"/>
      <c r="AA111" s="38"/>
      <c r="AB111" s="38"/>
      <c r="AC111" s="38"/>
      <c r="AD111" s="38"/>
      <c r="AE111" s="38"/>
      <c r="AT111" s="17" t="s">
        <v>215</v>
      </c>
      <c r="AU111" s="17" t="s">
        <v>83</v>
      </c>
    </row>
    <row r="112" s="14" customFormat="1">
      <c r="A112" s="14"/>
      <c r="B112" s="255"/>
      <c r="C112" s="256"/>
      <c r="D112" s="240" t="s">
        <v>217</v>
      </c>
      <c r="E112" s="257" t="s">
        <v>19</v>
      </c>
      <c r="F112" s="258" t="s">
        <v>633</v>
      </c>
      <c r="G112" s="256"/>
      <c r="H112" s="259">
        <v>15.4</v>
      </c>
      <c r="I112" s="260"/>
      <c r="J112" s="256"/>
      <c r="K112" s="256"/>
      <c r="L112" s="261"/>
      <c r="M112" s="262"/>
      <c r="N112" s="263"/>
      <c r="O112" s="263"/>
      <c r="P112" s="263"/>
      <c r="Q112" s="263"/>
      <c r="R112" s="263"/>
      <c r="S112" s="263"/>
      <c r="T112" s="264"/>
      <c r="U112" s="14"/>
      <c r="V112" s="14"/>
      <c r="W112" s="14"/>
      <c r="X112" s="14"/>
      <c r="Y112" s="14"/>
      <c r="Z112" s="14"/>
      <c r="AA112" s="14"/>
      <c r="AB112" s="14"/>
      <c r="AC112" s="14"/>
      <c r="AD112" s="14"/>
      <c r="AE112" s="14"/>
      <c r="AT112" s="265" t="s">
        <v>217</v>
      </c>
      <c r="AU112" s="265" t="s">
        <v>83</v>
      </c>
      <c r="AV112" s="14" t="s">
        <v>83</v>
      </c>
      <c r="AW112" s="14" t="s">
        <v>35</v>
      </c>
      <c r="AX112" s="14" t="s">
        <v>81</v>
      </c>
      <c r="AY112" s="265" t="s">
        <v>204</v>
      </c>
    </row>
    <row r="113" s="2" customFormat="1" ht="21.75" customHeight="1">
      <c r="A113" s="38"/>
      <c r="B113" s="39"/>
      <c r="C113" s="227" t="s">
        <v>242</v>
      </c>
      <c r="D113" s="227" t="s">
        <v>207</v>
      </c>
      <c r="E113" s="228" t="s">
        <v>634</v>
      </c>
      <c r="F113" s="229" t="s">
        <v>635</v>
      </c>
      <c r="G113" s="230" t="s">
        <v>525</v>
      </c>
      <c r="H113" s="231">
        <v>50</v>
      </c>
      <c r="I113" s="232"/>
      <c r="J113" s="233">
        <f>ROUND(I113*H113,2)</f>
        <v>0</v>
      </c>
      <c r="K113" s="229" t="s">
        <v>211</v>
      </c>
      <c r="L113" s="44"/>
      <c r="M113" s="234" t="s">
        <v>19</v>
      </c>
      <c r="N113" s="235" t="s">
        <v>45</v>
      </c>
      <c r="O113" s="84"/>
      <c r="P113" s="236">
        <f>O113*H113</f>
        <v>0</v>
      </c>
      <c r="Q113" s="236">
        <v>0</v>
      </c>
      <c r="R113" s="236">
        <f>Q113*H113</f>
        <v>0</v>
      </c>
      <c r="S113" s="236">
        <v>0</v>
      </c>
      <c r="T113" s="237">
        <f>S113*H113</f>
        <v>0</v>
      </c>
      <c r="U113" s="38"/>
      <c r="V113" s="38"/>
      <c r="W113" s="38"/>
      <c r="X113" s="38"/>
      <c r="Y113" s="38"/>
      <c r="Z113" s="38"/>
      <c r="AA113" s="38"/>
      <c r="AB113" s="38"/>
      <c r="AC113" s="38"/>
      <c r="AD113" s="38"/>
      <c r="AE113" s="38"/>
      <c r="AR113" s="238" t="s">
        <v>104</v>
      </c>
      <c r="AT113" s="238" t="s">
        <v>207</v>
      </c>
      <c r="AU113" s="238" t="s">
        <v>83</v>
      </c>
      <c r="AY113" s="17" t="s">
        <v>204</v>
      </c>
      <c r="BE113" s="239">
        <f>IF(N113="základní",J113,0)</f>
        <v>0</v>
      </c>
      <c r="BF113" s="239">
        <f>IF(N113="snížená",J113,0)</f>
        <v>0</v>
      </c>
      <c r="BG113" s="239">
        <f>IF(N113="zákl. přenesená",J113,0)</f>
        <v>0</v>
      </c>
      <c r="BH113" s="239">
        <f>IF(N113="sníž. přenesená",J113,0)</f>
        <v>0</v>
      </c>
      <c r="BI113" s="239">
        <f>IF(N113="nulová",J113,0)</f>
        <v>0</v>
      </c>
      <c r="BJ113" s="17" t="s">
        <v>81</v>
      </c>
      <c r="BK113" s="239">
        <f>ROUND(I113*H113,2)</f>
        <v>0</v>
      </c>
      <c r="BL113" s="17" t="s">
        <v>104</v>
      </c>
      <c r="BM113" s="238" t="s">
        <v>636</v>
      </c>
    </row>
    <row r="114" s="2" customFormat="1">
      <c r="A114" s="38"/>
      <c r="B114" s="39"/>
      <c r="C114" s="40"/>
      <c r="D114" s="240" t="s">
        <v>213</v>
      </c>
      <c r="E114" s="40"/>
      <c r="F114" s="241" t="s">
        <v>637</v>
      </c>
      <c r="G114" s="40"/>
      <c r="H114" s="40"/>
      <c r="I114" s="147"/>
      <c r="J114" s="40"/>
      <c r="K114" s="40"/>
      <c r="L114" s="44"/>
      <c r="M114" s="242"/>
      <c r="N114" s="243"/>
      <c r="O114" s="84"/>
      <c r="P114" s="84"/>
      <c r="Q114" s="84"/>
      <c r="R114" s="84"/>
      <c r="S114" s="84"/>
      <c r="T114" s="85"/>
      <c r="U114" s="38"/>
      <c r="V114" s="38"/>
      <c r="W114" s="38"/>
      <c r="X114" s="38"/>
      <c r="Y114" s="38"/>
      <c r="Z114" s="38"/>
      <c r="AA114" s="38"/>
      <c r="AB114" s="38"/>
      <c r="AC114" s="38"/>
      <c r="AD114" s="38"/>
      <c r="AE114" s="38"/>
      <c r="AT114" s="17" t="s">
        <v>213</v>
      </c>
      <c r="AU114" s="17" t="s">
        <v>83</v>
      </c>
    </row>
    <row r="115" s="2" customFormat="1">
      <c r="A115" s="38"/>
      <c r="B115" s="39"/>
      <c r="C115" s="40"/>
      <c r="D115" s="240" t="s">
        <v>215</v>
      </c>
      <c r="E115" s="40"/>
      <c r="F115" s="244" t="s">
        <v>638</v>
      </c>
      <c r="G115" s="40"/>
      <c r="H115" s="40"/>
      <c r="I115" s="147"/>
      <c r="J115" s="40"/>
      <c r="K115" s="40"/>
      <c r="L115" s="44"/>
      <c r="M115" s="242"/>
      <c r="N115" s="243"/>
      <c r="O115" s="84"/>
      <c r="P115" s="84"/>
      <c r="Q115" s="84"/>
      <c r="R115" s="84"/>
      <c r="S115" s="84"/>
      <c r="T115" s="85"/>
      <c r="U115" s="38"/>
      <c r="V115" s="38"/>
      <c r="W115" s="38"/>
      <c r="X115" s="38"/>
      <c r="Y115" s="38"/>
      <c r="Z115" s="38"/>
      <c r="AA115" s="38"/>
      <c r="AB115" s="38"/>
      <c r="AC115" s="38"/>
      <c r="AD115" s="38"/>
      <c r="AE115" s="38"/>
      <c r="AT115" s="17" t="s">
        <v>215</v>
      </c>
      <c r="AU115" s="17" t="s">
        <v>83</v>
      </c>
    </row>
    <row r="116" s="14" customFormat="1">
      <c r="A116" s="14"/>
      <c r="B116" s="255"/>
      <c r="C116" s="256"/>
      <c r="D116" s="240" t="s">
        <v>217</v>
      </c>
      <c r="E116" s="257" t="s">
        <v>19</v>
      </c>
      <c r="F116" s="258" t="s">
        <v>639</v>
      </c>
      <c r="G116" s="256"/>
      <c r="H116" s="259">
        <v>50</v>
      </c>
      <c r="I116" s="260"/>
      <c r="J116" s="256"/>
      <c r="K116" s="256"/>
      <c r="L116" s="261"/>
      <c r="M116" s="262"/>
      <c r="N116" s="263"/>
      <c r="O116" s="263"/>
      <c r="P116" s="263"/>
      <c r="Q116" s="263"/>
      <c r="R116" s="263"/>
      <c r="S116" s="263"/>
      <c r="T116" s="264"/>
      <c r="U116" s="14"/>
      <c r="V116" s="14"/>
      <c r="W116" s="14"/>
      <c r="X116" s="14"/>
      <c r="Y116" s="14"/>
      <c r="Z116" s="14"/>
      <c r="AA116" s="14"/>
      <c r="AB116" s="14"/>
      <c r="AC116" s="14"/>
      <c r="AD116" s="14"/>
      <c r="AE116" s="14"/>
      <c r="AT116" s="265" t="s">
        <v>217</v>
      </c>
      <c r="AU116" s="265" t="s">
        <v>83</v>
      </c>
      <c r="AV116" s="14" t="s">
        <v>83</v>
      </c>
      <c r="AW116" s="14" t="s">
        <v>35</v>
      </c>
      <c r="AX116" s="14" t="s">
        <v>81</v>
      </c>
      <c r="AY116" s="265" t="s">
        <v>204</v>
      </c>
    </row>
    <row r="117" s="2" customFormat="1" ht="21.75" customHeight="1">
      <c r="A117" s="38"/>
      <c r="B117" s="39"/>
      <c r="C117" s="277" t="s">
        <v>247</v>
      </c>
      <c r="D117" s="277" t="s">
        <v>270</v>
      </c>
      <c r="E117" s="278" t="s">
        <v>640</v>
      </c>
      <c r="F117" s="279" t="s">
        <v>641</v>
      </c>
      <c r="G117" s="280" t="s">
        <v>525</v>
      </c>
      <c r="H117" s="281">
        <v>50</v>
      </c>
      <c r="I117" s="282"/>
      <c r="J117" s="283">
        <f>ROUND(I117*H117,2)</f>
        <v>0</v>
      </c>
      <c r="K117" s="279" t="s">
        <v>211</v>
      </c>
      <c r="L117" s="284"/>
      <c r="M117" s="285" t="s">
        <v>19</v>
      </c>
      <c r="N117" s="286" t="s">
        <v>45</v>
      </c>
      <c r="O117" s="84"/>
      <c r="P117" s="236">
        <f>O117*H117</f>
        <v>0</v>
      </c>
      <c r="Q117" s="236">
        <v>0</v>
      </c>
      <c r="R117" s="236">
        <f>Q117*H117</f>
        <v>0</v>
      </c>
      <c r="S117" s="236">
        <v>0</v>
      </c>
      <c r="T117" s="237">
        <f>S117*H117</f>
        <v>0</v>
      </c>
      <c r="U117" s="38"/>
      <c r="V117" s="38"/>
      <c r="W117" s="38"/>
      <c r="X117" s="38"/>
      <c r="Y117" s="38"/>
      <c r="Z117" s="38"/>
      <c r="AA117" s="38"/>
      <c r="AB117" s="38"/>
      <c r="AC117" s="38"/>
      <c r="AD117" s="38"/>
      <c r="AE117" s="38"/>
      <c r="AR117" s="238" t="s">
        <v>252</v>
      </c>
      <c r="AT117" s="238" t="s">
        <v>270</v>
      </c>
      <c r="AU117" s="238" t="s">
        <v>83</v>
      </c>
      <c r="AY117" s="17" t="s">
        <v>204</v>
      </c>
      <c r="BE117" s="239">
        <f>IF(N117="základní",J117,0)</f>
        <v>0</v>
      </c>
      <c r="BF117" s="239">
        <f>IF(N117="snížená",J117,0)</f>
        <v>0</v>
      </c>
      <c r="BG117" s="239">
        <f>IF(N117="zákl. přenesená",J117,0)</f>
        <v>0</v>
      </c>
      <c r="BH117" s="239">
        <f>IF(N117="sníž. přenesená",J117,0)</f>
        <v>0</v>
      </c>
      <c r="BI117" s="239">
        <f>IF(N117="nulová",J117,0)</f>
        <v>0</v>
      </c>
      <c r="BJ117" s="17" t="s">
        <v>81</v>
      </c>
      <c r="BK117" s="239">
        <f>ROUND(I117*H117,2)</f>
        <v>0</v>
      </c>
      <c r="BL117" s="17" t="s">
        <v>104</v>
      </c>
      <c r="BM117" s="238" t="s">
        <v>642</v>
      </c>
    </row>
    <row r="118" s="2" customFormat="1">
      <c r="A118" s="38"/>
      <c r="B118" s="39"/>
      <c r="C118" s="40"/>
      <c r="D118" s="240" t="s">
        <v>213</v>
      </c>
      <c r="E118" s="40"/>
      <c r="F118" s="241" t="s">
        <v>641</v>
      </c>
      <c r="G118" s="40"/>
      <c r="H118" s="40"/>
      <c r="I118" s="147"/>
      <c r="J118" s="40"/>
      <c r="K118" s="40"/>
      <c r="L118" s="44"/>
      <c r="M118" s="242"/>
      <c r="N118" s="243"/>
      <c r="O118" s="84"/>
      <c r="P118" s="84"/>
      <c r="Q118" s="84"/>
      <c r="R118" s="84"/>
      <c r="S118" s="84"/>
      <c r="T118" s="85"/>
      <c r="U118" s="38"/>
      <c r="V118" s="38"/>
      <c r="W118" s="38"/>
      <c r="X118" s="38"/>
      <c r="Y118" s="38"/>
      <c r="Z118" s="38"/>
      <c r="AA118" s="38"/>
      <c r="AB118" s="38"/>
      <c r="AC118" s="38"/>
      <c r="AD118" s="38"/>
      <c r="AE118" s="38"/>
      <c r="AT118" s="17" t="s">
        <v>213</v>
      </c>
      <c r="AU118" s="17" t="s">
        <v>83</v>
      </c>
    </row>
    <row r="119" s="2" customFormat="1" ht="21.75" customHeight="1">
      <c r="A119" s="38"/>
      <c r="B119" s="39"/>
      <c r="C119" s="227" t="s">
        <v>252</v>
      </c>
      <c r="D119" s="227" t="s">
        <v>207</v>
      </c>
      <c r="E119" s="228" t="s">
        <v>643</v>
      </c>
      <c r="F119" s="229" t="s">
        <v>644</v>
      </c>
      <c r="G119" s="230" t="s">
        <v>286</v>
      </c>
      <c r="H119" s="231">
        <v>70</v>
      </c>
      <c r="I119" s="232"/>
      <c r="J119" s="233">
        <f>ROUND(I119*H119,2)</f>
        <v>0</v>
      </c>
      <c r="K119" s="229" t="s">
        <v>211</v>
      </c>
      <c r="L119" s="44"/>
      <c r="M119" s="234" t="s">
        <v>19</v>
      </c>
      <c r="N119" s="235" t="s">
        <v>45</v>
      </c>
      <c r="O119" s="84"/>
      <c r="P119" s="236">
        <f>O119*H119</f>
        <v>0</v>
      </c>
      <c r="Q119" s="236">
        <v>0</v>
      </c>
      <c r="R119" s="236">
        <f>Q119*H119</f>
        <v>0</v>
      </c>
      <c r="S119" s="236">
        <v>0</v>
      </c>
      <c r="T119" s="237">
        <f>S119*H119</f>
        <v>0</v>
      </c>
      <c r="U119" s="38"/>
      <c r="V119" s="38"/>
      <c r="W119" s="38"/>
      <c r="X119" s="38"/>
      <c r="Y119" s="38"/>
      <c r="Z119" s="38"/>
      <c r="AA119" s="38"/>
      <c r="AB119" s="38"/>
      <c r="AC119" s="38"/>
      <c r="AD119" s="38"/>
      <c r="AE119" s="38"/>
      <c r="AR119" s="238" t="s">
        <v>104</v>
      </c>
      <c r="AT119" s="238" t="s">
        <v>207</v>
      </c>
      <c r="AU119" s="238" t="s">
        <v>83</v>
      </c>
      <c r="AY119" s="17" t="s">
        <v>204</v>
      </c>
      <c r="BE119" s="239">
        <f>IF(N119="základní",J119,0)</f>
        <v>0</v>
      </c>
      <c r="BF119" s="239">
        <f>IF(N119="snížená",J119,0)</f>
        <v>0</v>
      </c>
      <c r="BG119" s="239">
        <f>IF(N119="zákl. přenesená",J119,0)</f>
        <v>0</v>
      </c>
      <c r="BH119" s="239">
        <f>IF(N119="sníž. přenesená",J119,0)</f>
        <v>0</v>
      </c>
      <c r="BI119" s="239">
        <f>IF(N119="nulová",J119,0)</f>
        <v>0</v>
      </c>
      <c r="BJ119" s="17" t="s">
        <v>81</v>
      </c>
      <c r="BK119" s="239">
        <f>ROUND(I119*H119,2)</f>
        <v>0</v>
      </c>
      <c r="BL119" s="17" t="s">
        <v>104</v>
      </c>
      <c r="BM119" s="238" t="s">
        <v>645</v>
      </c>
    </row>
    <row r="120" s="2" customFormat="1">
      <c r="A120" s="38"/>
      <c r="B120" s="39"/>
      <c r="C120" s="40"/>
      <c r="D120" s="240" t="s">
        <v>213</v>
      </c>
      <c r="E120" s="40"/>
      <c r="F120" s="241" t="s">
        <v>646</v>
      </c>
      <c r="G120" s="40"/>
      <c r="H120" s="40"/>
      <c r="I120" s="147"/>
      <c r="J120" s="40"/>
      <c r="K120" s="40"/>
      <c r="L120" s="44"/>
      <c r="M120" s="242"/>
      <c r="N120" s="243"/>
      <c r="O120" s="84"/>
      <c r="P120" s="84"/>
      <c r="Q120" s="84"/>
      <c r="R120" s="84"/>
      <c r="S120" s="84"/>
      <c r="T120" s="85"/>
      <c r="U120" s="38"/>
      <c r="V120" s="38"/>
      <c r="W120" s="38"/>
      <c r="X120" s="38"/>
      <c r="Y120" s="38"/>
      <c r="Z120" s="38"/>
      <c r="AA120" s="38"/>
      <c r="AB120" s="38"/>
      <c r="AC120" s="38"/>
      <c r="AD120" s="38"/>
      <c r="AE120" s="38"/>
      <c r="AT120" s="17" t="s">
        <v>213</v>
      </c>
      <c r="AU120" s="17" t="s">
        <v>83</v>
      </c>
    </row>
    <row r="121" s="2" customFormat="1">
      <c r="A121" s="38"/>
      <c r="B121" s="39"/>
      <c r="C121" s="40"/>
      <c r="D121" s="240" t="s">
        <v>215</v>
      </c>
      <c r="E121" s="40"/>
      <c r="F121" s="244" t="s">
        <v>638</v>
      </c>
      <c r="G121" s="40"/>
      <c r="H121" s="40"/>
      <c r="I121" s="147"/>
      <c r="J121" s="40"/>
      <c r="K121" s="40"/>
      <c r="L121" s="44"/>
      <c r="M121" s="242"/>
      <c r="N121" s="243"/>
      <c r="O121" s="84"/>
      <c r="P121" s="84"/>
      <c r="Q121" s="84"/>
      <c r="R121" s="84"/>
      <c r="S121" s="84"/>
      <c r="T121" s="85"/>
      <c r="U121" s="38"/>
      <c r="V121" s="38"/>
      <c r="W121" s="38"/>
      <c r="X121" s="38"/>
      <c r="Y121" s="38"/>
      <c r="Z121" s="38"/>
      <c r="AA121" s="38"/>
      <c r="AB121" s="38"/>
      <c r="AC121" s="38"/>
      <c r="AD121" s="38"/>
      <c r="AE121" s="38"/>
      <c r="AT121" s="17" t="s">
        <v>215</v>
      </c>
      <c r="AU121" s="17" t="s">
        <v>83</v>
      </c>
    </row>
    <row r="122" s="14" customFormat="1">
      <c r="A122" s="14"/>
      <c r="B122" s="255"/>
      <c r="C122" s="256"/>
      <c r="D122" s="240" t="s">
        <v>217</v>
      </c>
      <c r="E122" s="257" t="s">
        <v>19</v>
      </c>
      <c r="F122" s="258" t="s">
        <v>647</v>
      </c>
      <c r="G122" s="256"/>
      <c r="H122" s="259">
        <v>70</v>
      </c>
      <c r="I122" s="260"/>
      <c r="J122" s="256"/>
      <c r="K122" s="256"/>
      <c r="L122" s="261"/>
      <c r="M122" s="262"/>
      <c r="N122" s="263"/>
      <c r="O122" s="263"/>
      <c r="P122" s="263"/>
      <c r="Q122" s="263"/>
      <c r="R122" s="263"/>
      <c r="S122" s="263"/>
      <c r="T122" s="264"/>
      <c r="U122" s="14"/>
      <c r="V122" s="14"/>
      <c r="W122" s="14"/>
      <c r="X122" s="14"/>
      <c r="Y122" s="14"/>
      <c r="Z122" s="14"/>
      <c r="AA122" s="14"/>
      <c r="AB122" s="14"/>
      <c r="AC122" s="14"/>
      <c r="AD122" s="14"/>
      <c r="AE122" s="14"/>
      <c r="AT122" s="265" t="s">
        <v>217</v>
      </c>
      <c r="AU122" s="265" t="s">
        <v>83</v>
      </c>
      <c r="AV122" s="14" t="s">
        <v>83</v>
      </c>
      <c r="AW122" s="14" t="s">
        <v>35</v>
      </c>
      <c r="AX122" s="14" t="s">
        <v>81</v>
      </c>
      <c r="AY122" s="265" t="s">
        <v>204</v>
      </c>
    </row>
    <row r="123" s="2" customFormat="1" ht="21.75" customHeight="1">
      <c r="A123" s="38"/>
      <c r="B123" s="39"/>
      <c r="C123" s="277" t="s">
        <v>258</v>
      </c>
      <c r="D123" s="277" t="s">
        <v>270</v>
      </c>
      <c r="E123" s="278" t="s">
        <v>648</v>
      </c>
      <c r="F123" s="279" t="s">
        <v>649</v>
      </c>
      <c r="G123" s="280" t="s">
        <v>245</v>
      </c>
      <c r="H123" s="281">
        <v>70</v>
      </c>
      <c r="I123" s="282"/>
      <c r="J123" s="283">
        <f>ROUND(I123*H123,2)</f>
        <v>0</v>
      </c>
      <c r="K123" s="279" t="s">
        <v>211</v>
      </c>
      <c r="L123" s="284"/>
      <c r="M123" s="285" t="s">
        <v>19</v>
      </c>
      <c r="N123" s="286" t="s">
        <v>45</v>
      </c>
      <c r="O123" s="84"/>
      <c r="P123" s="236">
        <f>O123*H123</f>
        <v>0</v>
      </c>
      <c r="Q123" s="236">
        <v>0.058999999999999997</v>
      </c>
      <c r="R123" s="236">
        <f>Q123*H123</f>
        <v>4.1299999999999999</v>
      </c>
      <c r="S123" s="236">
        <v>0</v>
      </c>
      <c r="T123" s="237">
        <f>S123*H123</f>
        <v>0</v>
      </c>
      <c r="U123" s="38"/>
      <c r="V123" s="38"/>
      <c r="W123" s="38"/>
      <c r="X123" s="38"/>
      <c r="Y123" s="38"/>
      <c r="Z123" s="38"/>
      <c r="AA123" s="38"/>
      <c r="AB123" s="38"/>
      <c r="AC123" s="38"/>
      <c r="AD123" s="38"/>
      <c r="AE123" s="38"/>
      <c r="AR123" s="238" t="s">
        <v>252</v>
      </c>
      <c r="AT123" s="238" t="s">
        <v>270</v>
      </c>
      <c r="AU123" s="238" t="s">
        <v>83</v>
      </c>
      <c r="AY123" s="17" t="s">
        <v>204</v>
      </c>
      <c r="BE123" s="239">
        <f>IF(N123="základní",J123,0)</f>
        <v>0</v>
      </c>
      <c r="BF123" s="239">
        <f>IF(N123="snížená",J123,0)</f>
        <v>0</v>
      </c>
      <c r="BG123" s="239">
        <f>IF(N123="zákl. přenesená",J123,0)</f>
        <v>0</v>
      </c>
      <c r="BH123" s="239">
        <f>IF(N123="sníž. přenesená",J123,0)</f>
        <v>0</v>
      </c>
      <c r="BI123" s="239">
        <f>IF(N123="nulová",J123,0)</f>
        <v>0</v>
      </c>
      <c r="BJ123" s="17" t="s">
        <v>81</v>
      </c>
      <c r="BK123" s="239">
        <f>ROUND(I123*H123,2)</f>
        <v>0</v>
      </c>
      <c r="BL123" s="17" t="s">
        <v>104</v>
      </c>
      <c r="BM123" s="238" t="s">
        <v>650</v>
      </c>
    </row>
    <row r="124" s="2" customFormat="1">
      <c r="A124" s="38"/>
      <c r="B124" s="39"/>
      <c r="C124" s="40"/>
      <c r="D124" s="240" t="s">
        <v>213</v>
      </c>
      <c r="E124" s="40"/>
      <c r="F124" s="241" t="s">
        <v>649</v>
      </c>
      <c r="G124" s="40"/>
      <c r="H124" s="40"/>
      <c r="I124" s="147"/>
      <c r="J124" s="40"/>
      <c r="K124" s="40"/>
      <c r="L124" s="44"/>
      <c r="M124" s="242"/>
      <c r="N124" s="243"/>
      <c r="O124" s="84"/>
      <c r="P124" s="84"/>
      <c r="Q124" s="84"/>
      <c r="R124" s="84"/>
      <c r="S124" s="84"/>
      <c r="T124" s="85"/>
      <c r="U124" s="38"/>
      <c r="V124" s="38"/>
      <c r="W124" s="38"/>
      <c r="X124" s="38"/>
      <c r="Y124" s="38"/>
      <c r="Z124" s="38"/>
      <c r="AA124" s="38"/>
      <c r="AB124" s="38"/>
      <c r="AC124" s="38"/>
      <c r="AD124" s="38"/>
      <c r="AE124" s="38"/>
      <c r="AT124" s="17" t="s">
        <v>213</v>
      </c>
      <c r="AU124" s="17" t="s">
        <v>83</v>
      </c>
    </row>
    <row r="125" s="2" customFormat="1" ht="21.75" customHeight="1">
      <c r="A125" s="38"/>
      <c r="B125" s="39"/>
      <c r="C125" s="227" t="s">
        <v>269</v>
      </c>
      <c r="D125" s="227" t="s">
        <v>207</v>
      </c>
      <c r="E125" s="228" t="s">
        <v>651</v>
      </c>
      <c r="F125" s="229" t="s">
        <v>652</v>
      </c>
      <c r="G125" s="230" t="s">
        <v>245</v>
      </c>
      <c r="H125" s="231">
        <v>17</v>
      </c>
      <c r="I125" s="232"/>
      <c r="J125" s="233">
        <f>ROUND(I125*H125,2)</f>
        <v>0</v>
      </c>
      <c r="K125" s="229" t="s">
        <v>211</v>
      </c>
      <c r="L125" s="44"/>
      <c r="M125" s="234" t="s">
        <v>19</v>
      </c>
      <c r="N125" s="235" t="s">
        <v>45</v>
      </c>
      <c r="O125" s="84"/>
      <c r="P125" s="236">
        <f>O125*H125</f>
        <v>0</v>
      </c>
      <c r="Q125" s="236">
        <v>0</v>
      </c>
      <c r="R125" s="236">
        <f>Q125*H125</f>
        <v>0</v>
      </c>
      <c r="S125" s="236">
        <v>0</v>
      </c>
      <c r="T125" s="237">
        <f>S125*H125</f>
        <v>0</v>
      </c>
      <c r="U125" s="38"/>
      <c r="V125" s="38"/>
      <c r="W125" s="38"/>
      <c r="X125" s="38"/>
      <c r="Y125" s="38"/>
      <c r="Z125" s="38"/>
      <c r="AA125" s="38"/>
      <c r="AB125" s="38"/>
      <c r="AC125" s="38"/>
      <c r="AD125" s="38"/>
      <c r="AE125" s="38"/>
      <c r="AR125" s="238" t="s">
        <v>104</v>
      </c>
      <c r="AT125" s="238" t="s">
        <v>207</v>
      </c>
      <c r="AU125" s="238" t="s">
        <v>83</v>
      </c>
      <c r="AY125" s="17" t="s">
        <v>204</v>
      </c>
      <c r="BE125" s="239">
        <f>IF(N125="základní",J125,0)</f>
        <v>0</v>
      </c>
      <c r="BF125" s="239">
        <f>IF(N125="snížená",J125,0)</f>
        <v>0</v>
      </c>
      <c r="BG125" s="239">
        <f>IF(N125="zákl. přenesená",J125,0)</f>
        <v>0</v>
      </c>
      <c r="BH125" s="239">
        <f>IF(N125="sníž. přenesená",J125,0)</f>
        <v>0</v>
      </c>
      <c r="BI125" s="239">
        <f>IF(N125="nulová",J125,0)</f>
        <v>0</v>
      </c>
      <c r="BJ125" s="17" t="s">
        <v>81</v>
      </c>
      <c r="BK125" s="239">
        <f>ROUND(I125*H125,2)</f>
        <v>0</v>
      </c>
      <c r="BL125" s="17" t="s">
        <v>104</v>
      </c>
      <c r="BM125" s="238" t="s">
        <v>653</v>
      </c>
    </row>
    <row r="126" s="2" customFormat="1">
      <c r="A126" s="38"/>
      <c r="B126" s="39"/>
      <c r="C126" s="40"/>
      <c r="D126" s="240" t="s">
        <v>213</v>
      </c>
      <c r="E126" s="40"/>
      <c r="F126" s="241" t="s">
        <v>654</v>
      </c>
      <c r="G126" s="40"/>
      <c r="H126" s="40"/>
      <c r="I126" s="147"/>
      <c r="J126" s="40"/>
      <c r="K126" s="40"/>
      <c r="L126" s="44"/>
      <c r="M126" s="242"/>
      <c r="N126" s="243"/>
      <c r="O126" s="84"/>
      <c r="P126" s="84"/>
      <c r="Q126" s="84"/>
      <c r="R126" s="84"/>
      <c r="S126" s="84"/>
      <c r="T126" s="85"/>
      <c r="U126" s="38"/>
      <c r="V126" s="38"/>
      <c r="W126" s="38"/>
      <c r="X126" s="38"/>
      <c r="Y126" s="38"/>
      <c r="Z126" s="38"/>
      <c r="AA126" s="38"/>
      <c r="AB126" s="38"/>
      <c r="AC126" s="38"/>
      <c r="AD126" s="38"/>
      <c r="AE126" s="38"/>
      <c r="AT126" s="17" t="s">
        <v>213</v>
      </c>
      <c r="AU126" s="17" t="s">
        <v>83</v>
      </c>
    </row>
    <row r="127" s="2" customFormat="1">
      <c r="A127" s="38"/>
      <c r="B127" s="39"/>
      <c r="C127" s="40"/>
      <c r="D127" s="240" t="s">
        <v>215</v>
      </c>
      <c r="E127" s="40"/>
      <c r="F127" s="244" t="s">
        <v>655</v>
      </c>
      <c r="G127" s="40"/>
      <c r="H127" s="40"/>
      <c r="I127" s="147"/>
      <c r="J127" s="40"/>
      <c r="K127" s="40"/>
      <c r="L127" s="44"/>
      <c r="M127" s="242"/>
      <c r="N127" s="243"/>
      <c r="O127" s="84"/>
      <c r="P127" s="84"/>
      <c r="Q127" s="84"/>
      <c r="R127" s="84"/>
      <c r="S127" s="84"/>
      <c r="T127" s="85"/>
      <c r="U127" s="38"/>
      <c r="V127" s="38"/>
      <c r="W127" s="38"/>
      <c r="X127" s="38"/>
      <c r="Y127" s="38"/>
      <c r="Z127" s="38"/>
      <c r="AA127" s="38"/>
      <c r="AB127" s="38"/>
      <c r="AC127" s="38"/>
      <c r="AD127" s="38"/>
      <c r="AE127" s="38"/>
      <c r="AT127" s="17" t="s">
        <v>215</v>
      </c>
      <c r="AU127" s="17" t="s">
        <v>83</v>
      </c>
    </row>
    <row r="128" s="2" customFormat="1" ht="21.75" customHeight="1">
      <c r="A128" s="38"/>
      <c r="B128" s="39"/>
      <c r="C128" s="277" t="s">
        <v>275</v>
      </c>
      <c r="D128" s="277" t="s">
        <v>270</v>
      </c>
      <c r="E128" s="278" t="s">
        <v>656</v>
      </c>
      <c r="F128" s="279" t="s">
        <v>657</v>
      </c>
      <c r="G128" s="280" t="s">
        <v>245</v>
      </c>
      <c r="H128" s="281">
        <v>17</v>
      </c>
      <c r="I128" s="282"/>
      <c r="J128" s="283">
        <f>ROUND(I128*H128,2)</f>
        <v>0</v>
      </c>
      <c r="K128" s="279" t="s">
        <v>211</v>
      </c>
      <c r="L128" s="284"/>
      <c r="M128" s="285" t="s">
        <v>19</v>
      </c>
      <c r="N128" s="286" t="s">
        <v>45</v>
      </c>
      <c r="O128" s="84"/>
      <c r="P128" s="236">
        <f>O128*H128</f>
        <v>0</v>
      </c>
      <c r="Q128" s="236">
        <v>0</v>
      </c>
      <c r="R128" s="236">
        <f>Q128*H128</f>
        <v>0</v>
      </c>
      <c r="S128" s="236">
        <v>0</v>
      </c>
      <c r="T128" s="237">
        <f>S128*H128</f>
        <v>0</v>
      </c>
      <c r="U128" s="38"/>
      <c r="V128" s="38"/>
      <c r="W128" s="38"/>
      <c r="X128" s="38"/>
      <c r="Y128" s="38"/>
      <c r="Z128" s="38"/>
      <c r="AA128" s="38"/>
      <c r="AB128" s="38"/>
      <c r="AC128" s="38"/>
      <c r="AD128" s="38"/>
      <c r="AE128" s="38"/>
      <c r="AR128" s="238" t="s">
        <v>252</v>
      </c>
      <c r="AT128" s="238" t="s">
        <v>270</v>
      </c>
      <c r="AU128" s="238" t="s">
        <v>83</v>
      </c>
      <c r="AY128" s="17" t="s">
        <v>204</v>
      </c>
      <c r="BE128" s="239">
        <f>IF(N128="základní",J128,0)</f>
        <v>0</v>
      </c>
      <c r="BF128" s="239">
        <f>IF(N128="snížená",J128,0)</f>
        <v>0</v>
      </c>
      <c r="BG128" s="239">
        <f>IF(N128="zákl. přenesená",J128,0)</f>
        <v>0</v>
      </c>
      <c r="BH128" s="239">
        <f>IF(N128="sníž. přenesená",J128,0)</f>
        <v>0</v>
      </c>
      <c r="BI128" s="239">
        <f>IF(N128="nulová",J128,0)</f>
        <v>0</v>
      </c>
      <c r="BJ128" s="17" t="s">
        <v>81</v>
      </c>
      <c r="BK128" s="239">
        <f>ROUND(I128*H128,2)</f>
        <v>0</v>
      </c>
      <c r="BL128" s="17" t="s">
        <v>104</v>
      </c>
      <c r="BM128" s="238" t="s">
        <v>658</v>
      </c>
    </row>
    <row r="129" s="2" customFormat="1">
      <c r="A129" s="38"/>
      <c r="B129" s="39"/>
      <c r="C129" s="40"/>
      <c r="D129" s="240" t="s">
        <v>213</v>
      </c>
      <c r="E129" s="40"/>
      <c r="F129" s="241" t="s">
        <v>657</v>
      </c>
      <c r="G129" s="40"/>
      <c r="H129" s="40"/>
      <c r="I129" s="147"/>
      <c r="J129" s="40"/>
      <c r="K129" s="40"/>
      <c r="L129" s="44"/>
      <c r="M129" s="242"/>
      <c r="N129" s="243"/>
      <c r="O129" s="84"/>
      <c r="P129" s="84"/>
      <c r="Q129" s="84"/>
      <c r="R129" s="84"/>
      <c r="S129" s="84"/>
      <c r="T129" s="85"/>
      <c r="U129" s="38"/>
      <c r="V129" s="38"/>
      <c r="W129" s="38"/>
      <c r="X129" s="38"/>
      <c r="Y129" s="38"/>
      <c r="Z129" s="38"/>
      <c r="AA129" s="38"/>
      <c r="AB129" s="38"/>
      <c r="AC129" s="38"/>
      <c r="AD129" s="38"/>
      <c r="AE129" s="38"/>
      <c r="AT129" s="17" t="s">
        <v>213</v>
      </c>
      <c r="AU129" s="17" t="s">
        <v>83</v>
      </c>
    </row>
    <row r="130" s="2" customFormat="1" ht="21.75" customHeight="1">
      <c r="A130" s="38"/>
      <c r="B130" s="39"/>
      <c r="C130" s="277" t="s">
        <v>283</v>
      </c>
      <c r="D130" s="277" t="s">
        <v>270</v>
      </c>
      <c r="E130" s="278" t="s">
        <v>659</v>
      </c>
      <c r="F130" s="279" t="s">
        <v>660</v>
      </c>
      <c r="G130" s="280" t="s">
        <v>250</v>
      </c>
      <c r="H130" s="281">
        <v>64.599999999999994</v>
      </c>
      <c r="I130" s="282"/>
      <c r="J130" s="283">
        <f>ROUND(I130*H130,2)</f>
        <v>0</v>
      </c>
      <c r="K130" s="279" t="s">
        <v>211</v>
      </c>
      <c r="L130" s="284"/>
      <c r="M130" s="285" t="s">
        <v>19</v>
      </c>
      <c r="N130" s="286" t="s">
        <v>45</v>
      </c>
      <c r="O130" s="84"/>
      <c r="P130" s="236">
        <f>O130*H130</f>
        <v>0</v>
      </c>
      <c r="Q130" s="236">
        <v>1</v>
      </c>
      <c r="R130" s="236">
        <f>Q130*H130</f>
        <v>64.599999999999994</v>
      </c>
      <c r="S130" s="236">
        <v>0</v>
      </c>
      <c r="T130" s="237">
        <f>S130*H130</f>
        <v>0</v>
      </c>
      <c r="U130" s="38"/>
      <c r="V130" s="38"/>
      <c r="W130" s="38"/>
      <c r="X130" s="38"/>
      <c r="Y130" s="38"/>
      <c r="Z130" s="38"/>
      <c r="AA130" s="38"/>
      <c r="AB130" s="38"/>
      <c r="AC130" s="38"/>
      <c r="AD130" s="38"/>
      <c r="AE130" s="38"/>
      <c r="AR130" s="238" t="s">
        <v>252</v>
      </c>
      <c r="AT130" s="238" t="s">
        <v>270</v>
      </c>
      <c r="AU130" s="238" t="s">
        <v>83</v>
      </c>
      <c r="AY130" s="17" t="s">
        <v>204</v>
      </c>
      <c r="BE130" s="239">
        <f>IF(N130="základní",J130,0)</f>
        <v>0</v>
      </c>
      <c r="BF130" s="239">
        <f>IF(N130="snížená",J130,0)</f>
        <v>0</v>
      </c>
      <c r="BG130" s="239">
        <f>IF(N130="zákl. přenesená",J130,0)</f>
        <v>0</v>
      </c>
      <c r="BH130" s="239">
        <f>IF(N130="sníž. přenesená",J130,0)</f>
        <v>0</v>
      </c>
      <c r="BI130" s="239">
        <f>IF(N130="nulová",J130,0)</f>
        <v>0</v>
      </c>
      <c r="BJ130" s="17" t="s">
        <v>81</v>
      </c>
      <c r="BK130" s="239">
        <f>ROUND(I130*H130,2)</f>
        <v>0</v>
      </c>
      <c r="BL130" s="17" t="s">
        <v>104</v>
      </c>
      <c r="BM130" s="238" t="s">
        <v>661</v>
      </c>
    </row>
    <row r="131" s="2" customFormat="1">
      <c r="A131" s="38"/>
      <c r="B131" s="39"/>
      <c r="C131" s="40"/>
      <c r="D131" s="240" t="s">
        <v>213</v>
      </c>
      <c r="E131" s="40"/>
      <c r="F131" s="241" t="s">
        <v>660</v>
      </c>
      <c r="G131" s="40"/>
      <c r="H131" s="40"/>
      <c r="I131" s="147"/>
      <c r="J131" s="40"/>
      <c r="K131" s="40"/>
      <c r="L131" s="44"/>
      <c r="M131" s="242"/>
      <c r="N131" s="243"/>
      <c r="O131" s="84"/>
      <c r="P131" s="84"/>
      <c r="Q131" s="84"/>
      <c r="R131" s="84"/>
      <c r="S131" s="84"/>
      <c r="T131" s="85"/>
      <c r="U131" s="38"/>
      <c r="V131" s="38"/>
      <c r="W131" s="38"/>
      <c r="X131" s="38"/>
      <c r="Y131" s="38"/>
      <c r="Z131" s="38"/>
      <c r="AA131" s="38"/>
      <c r="AB131" s="38"/>
      <c r="AC131" s="38"/>
      <c r="AD131" s="38"/>
      <c r="AE131" s="38"/>
      <c r="AT131" s="17" t="s">
        <v>213</v>
      </c>
      <c r="AU131" s="17" t="s">
        <v>83</v>
      </c>
    </row>
    <row r="132" s="13" customFormat="1">
      <c r="A132" s="13"/>
      <c r="B132" s="245"/>
      <c r="C132" s="246"/>
      <c r="D132" s="240" t="s">
        <v>217</v>
      </c>
      <c r="E132" s="247" t="s">
        <v>19</v>
      </c>
      <c r="F132" s="248" t="s">
        <v>662</v>
      </c>
      <c r="G132" s="246"/>
      <c r="H132" s="247" t="s">
        <v>19</v>
      </c>
      <c r="I132" s="249"/>
      <c r="J132" s="246"/>
      <c r="K132" s="246"/>
      <c r="L132" s="250"/>
      <c r="M132" s="251"/>
      <c r="N132" s="252"/>
      <c r="O132" s="252"/>
      <c r="P132" s="252"/>
      <c r="Q132" s="252"/>
      <c r="R132" s="252"/>
      <c r="S132" s="252"/>
      <c r="T132" s="253"/>
      <c r="U132" s="13"/>
      <c r="V132" s="13"/>
      <c r="W132" s="13"/>
      <c r="X132" s="13"/>
      <c r="Y132" s="13"/>
      <c r="Z132" s="13"/>
      <c r="AA132" s="13"/>
      <c r="AB132" s="13"/>
      <c r="AC132" s="13"/>
      <c r="AD132" s="13"/>
      <c r="AE132" s="13"/>
      <c r="AT132" s="254" t="s">
        <v>217</v>
      </c>
      <c r="AU132" s="254" t="s">
        <v>83</v>
      </c>
      <c r="AV132" s="13" t="s">
        <v>81</v>
      </c>
      <c r="AW132" s="13" t="s">
        <v>35</v>
      </c>
      <c r="AX132" s="13" t="s">
        <v>74</v>
      </c>
      <c r="AY132" s="254" t="s">
        <v>204</v>
      </c>
    </row>
    <row r="133" s="14" customFormat="1">
      <c r="A133" s="14"/>
      <c r="B133" s="255"/>
      <c r="C133" s="256"/>
      <c r="D133" s="240" t="s">
        <v>217</v>
      </c>
      <c r="E133" s="257" t="s">
        <v>19</v>
      </c>
      <c r="F133" s="258" t="s">
        <v>663</v>
      </c>
      <c r="G133" s="256"/>
      <c r="H133" s="259">
        <v>64.599999999999994</v>
      </c>
      <c r="I133" s="260"/>
      <c r="J133" s="256"/>
      <c r="K133" s="256"/>
      <c r="L133" s="261"/>
      <c r="M133" s="262"/>
      <c r="N133" s="263"/>
      <c r="O133" s="263"/>
      <c r="P133" s="263"/>
      <c r="Q133" s="263"/>
      <c r="R133" s="263"/>
      <c r="S133" s="263"/>
      <c r="T133" s="264"/>
      <c r="U133" s="14"/>
      <c r="V133" s="14"/>
      <c r="W133" s="14"/>
      <c r="X133" s="14"/>
      <c r="Y133" s="14"/>
      <c r="Z133" s="14"/>
      <c r="AA133" s="14"/>
      <c r="AB133" s="14"/>
      <c r="AC133" s="14"/>
      <c r="AD133" s="14"/>
      <c r="AE133" s="14"/>
      <c r="AT133" s="265" t="s">
        <v>217</v>
      </c>
      <c r="AU133" s="265" t="s">
        <v>83</v>
      </c>
      <c r="AV133" s="14" t="s">
        <v>83</v>
      </c>
      <c r="AW133" s="14" t="s">
        <v>35</v>
      </c>
      <c r="AX133" s="14" t="s">
        <v>81</v>
      </c>
      <c r="AY133" s="265" t="s">
        <v>204</v>
      </c>
    </row>
    <row r="134" s="2" customFormat="1" ht="21.75" customHeight="1">
      <c r="A134" s="38"/>
      <c r="B134" s="39"/>
      <c r="C134" s="227" t="s">
        <v>292</v>
      </c>
      <c r="D134" s="227" t="s">
        <v>207</v>
      </c>
      <c r="E134" s="228" t="s">
        <v>664</v>
      </c>
      <c r="F134" s="229" t="s">
        <v>665</v>
      </c>
      <c r="G134" s="230" t="s">
        <v>286</v>
      </c>
      <c r="H134" s="231">
        <v>40</v>
      </c>
      <c r="I134" s="232"/>
      <c r="J134" s="233">
        <f>ROUND(I134*H134,2)</f>
        <v>0</v>
      </c>
      <c r="K134" s="229" t="s">
        <v>19</v>
      </c>
      <c r="L134" s="44"/>
      <c r="M134" s="234" t="s">
        <v>19</v>
      </c>
      <c r="N134" s="235" t="s">
        <v>45</v>
      </c>
      <c r="O134" s="84"/>
      <c r="P134" s="236">
        <f>O134*H134</f>
        <v>0</v>
      </c>
      <c r="Q134" s="236">
        <v>0.038179999999999999</v>
      </c>
      <c r="R134" s="236">
        <f>Q134*H134</f>
        <v>1.5271999999999999</v>
      </c>
      <c r="S134" s="236">
        <v>0</v>
      </c>
      <c r="T134" s="237">
        <f>S134*H134</f>
        <v>0</v>
      </c>
      <c r="U134" s="38"/>
      <c r="V134" s="38"/>
      <c r="W134" s="38"/>
      <c r="X134" s="38"/>
      <c r="Y134" s="38"/>
      <c r="Z134" s="38"/>
      <c r="AA134" s="38"/>
      <c r="AB134" s="38"/>
      <c r="AC134" s="38"/>
      <c r="AD134" s="38"/>
      <c r="AE134" s="38"/>
      <c r="AR134" s="238" t="s">
        <v>104</v>
      </c>
      <c r="AT134" s="238" t="s">
        <v>207</v>
      </c>
      <c r="AU134" s="238" t="s">
        <v>83</v>
      </c>
      <c r="AY134" s="17" t="s">
        <v>204</v>
      </c>
      <c r="BE134" s="239">
        <f>IF(N134="základní",J134,0)</f>
        <v>0</v>
      </c>
      <c r="BF134" s="239">
        <f>IF(N134="snížená",J134,0)</f>
        <v>0</v>
      </c>
      <c r="BG134" s="239">
        <f>IF(N134="zákl. přenesená",J134,0)</f>
        <v>0</v>
      </c>
      <c r="BH134" s="239">
        <f>IF(N134="sníž. přenesená",J134,0)</f>
        <v>0</v>
      </c>
      <c r="BI134" s="239">
        <f>IF(N134="nulová",J134,0)</f>
        <v>0</v>
      </c>
      <c r="BJ134" s="17" t="s">
        <v>81</v>
      </c>
      <c r="BK134" s="239">
        <f>ROUND(I134*H134,2)</f>
        <v>0</v>
      </c>
      <c r="BL134" s="17" t="s">
        <v>104</v>
      </c>
      <c r="BM134" s="238" t="s">
        <v>666</v>
      </c>
    </row>
    <row r="135" s="2" customFormat="1">
      <c r="A135" s="38"/>
      <c r="B135" s="39"/>
      <c r="C135" s="40"/>
      <c r="D135" s="240" t="s">
        <v>213</v>
      </c>
      <c r="E135" s="40"/>
      <c r="F135" s="241" t="s">
        <v>667</v>
      </c>
      <c r="G135" s="40"/>
      <c r="H135" s="40"/>
      <c r="I135" s="147"/>
      <c r="J135" s="40"/>
      <c r="K135" s="40"/>
      <c r="L135" s="44"/>
      <c r="M135" s="242"/>
      <c r="N135" s="243"/>
      <c r="O135" s="84"/>
      <c r="P135" s="84"/>
      <c r="Q135" s="84"/>
      <c r="R135" s="84"/>
      <c r="S135" s="84"/>
      <c r="T135" s="85"/>
      <c r="U135" s="38"/>
      <c r="V135" s="38"/>
      <c r="W135" s="38"/>
      <c r="X135" s="38"/>
      <c r="Y135" s="38"/>
      <c r="Z135" s="38"/>
      <c r="AA135" s="38"/>
      <c r="AB135" s="38"/>
      <c r="AC135" s="38"/>
      <c r="AD135" s="38"/>
      <c r="AE135" s="38"/>
      <c r="AT135" s="17" t="s">
        <v>213</v>
      </c>
      <c r="AU135" s="17" t="s">
        <v>83</v>
      </c>
    </row>
    <row r="136" s="2" customFormat="1" ht="21.75" customHeight="1">
      <c r="A136" s="38"/>
      <c r="B136" s="39"/>
      <c r="C136" s="277" t="s">
        <v>300</v>
      </c>
      <c r="D136" s="277" t="s">
        <v>270</v>
      </c>
      <c r="E136" s="278" t="s">
        <v>528</v>
      </c>
      <c r="F136" s="279" t="s">
        <v>529</v>
      </c>
      <c r="G136" s="280" t="s">
        <v>250</v>
      </c>
      <c r="H136" s="281">
        <v>15.960000000000001</v>
      </c>
      <c r="I136" s="282"/>
      <c r="J136" s="283">
        <f>ROUND(I136*H136,2)</f>
        <v>0</v>
      </c>
      <c r="K136" s="279" t="s">
        <v>211</v>
      </c>
      <c r="L136" s="284"/>
      <c r="M136" s="285" t="s">
        <v>19</v>
      </c>
      <c r="N136" s="286" t="s">
        <v>45</v>
      </c>
      <c r="O136" s="84"/>
      <c r="P136" s="236">
        <f>O136*H136</f>
        <v>0</v>
      </c>
      <c r="Q136" s="236">
        <v>1</v>
      </c>
      <c r="R136" s="236">
        <f>Q136*H136</f>
        <v>15.960000000000001</v>
      </c>
      <c r="S136" s="236">
        <v>0</v>
      </c>
      <c r="T136" s="237">
        <f>S136*H136</f>
        <v>0</v>
      </c>
      <c r="U136" s="38"/>
      <c r="V136" s="38"/>
      <c r="W136" s="38"/>
      <c r="X136" s="38"/>
      <c r="Y136" s="38"/>
      <c r="Z136" s="38"/>
      <c r="AA136" s="38"/>
      <c r="AB136" s="38"/>
      <c r="AC136" s="38"/>
      <c r="AD136" s="38"/>
      <c r="AE136" s="38"/>
      <c r="AR136" s="238" t="s">
        <v>252</v>
      </c>
      <c r="AT136" s="238" t="s">
        <v>270</v>
      </c>
      <c r="AU136" s="238" t="s">
        <v>83</v>
      </c>
      <c r="AY136" s="17" t="s">
        <v>204</v>
      </c>
      <c r="BE136" s="239">
        <f>IF(N136="základní",J136,0)</f>
        <v>0</v>
      </c>
      <c r="BF136" s="239">
        <f>IF(N136="snížená",J136,0)</f>
        <v>0</v>
      </c>
      <c r="BG136" s="239">
        <f>IF(N136="zákl. přenesená",J136,0)</f>
        <v>0</v>
      </c>
      <c r="BH136" s="239">
        <f>IF(N136="sníž. přenesená",J136,0)</f>
        <v>0</v>
      </c>
      <c r="BI136" s="239">
        <f>IF(N136="nulová",J136,0)</f>
        <v>0</v>
      </c>
      <c r="BJ136" s="17" t="s">
        <v>81</v>
      </c>
      <c r="BK136" s="239">
        <f>ROUND(I136*H136,2)</f>
        <v>0</v>
      </c>
      <c r="BL136" s="17" t="s">
        <v>104</v>
      </c>
      <c r="BM136" s="238" t="s">
        <v>668</v>
      </c>
    </row>
    <row r="137" s="2" customFormat="1">
      <c r="A137" s="38"/>
      <c r="B137" s="39"/>
      <c r="C137" s="40"/>
      <c r="D137" s="240" t="s">
        <v>213</v>
      </c>
      <c r="E137" s="40"/>
      <c r="F137" s="241" t="s">
        <v>529</v>
      </c>
      <c r="G137" s="40"/>
      <c r="H137" s="40"/>
      <c r="I137" s="147"/>
      <c r="J137" s="40"/>
      <c r="K137" s="40"/>
      <c r="L137" s="44"/>
      <c r="M137" s="242"/>
      <c r="N137" s="243"/>
      <c r="O137" s="84"/>
      <c r="P137" s="84"/>
      <c r="Q137" s="84"/>
      <c r="R137" s="84"/>
      <c r="S137" s="84"/>
      <c r="T137" s="85"/>
      <c r="U137" s="38"/>
      <c r="V137" s="38"/>
      <c r="W137" s="38"/>
      <c r="X137" s="38"/>
      <c r="Y137" s="38"/>
      <c r="Z137" s="38"/>
      <c r="AA137" s="38"/>
      <c r="AB137" s="38"/>
      <c r="AC137" s="38"/>
      <c r="AD137" s="38"/>
      <c r="AE137" s="38"/>
      <c r="AT137" s="17" t="s">
        <v>213</v>
      </c>
      <c r="AU137" s="17" t="s">
        <v>83</v>
      </c>
    </row>
    <row r="138" s="14" customFormat="1">
      <c r="A138" s="14"/>
      <c r="B138" s="255"/>
      <c r="C138" s="256"/>
      <c r="D138" s="240" t="s">
        <v>217</v>
      </c>
      <c r="E138" s="257" t="s">
        <v>19</v>
      </c>
      <c r="F138" s="258" t="s">
        <v>669</v>
      </c>
      <c r="G138" s="256"/>
      <c r="H138" s="259">
        <v>9.5</v>
      </c>
      <c r="I138" s="260"/>
      <c r="J138" s="256"/>
      <c r="K138" s="256"/>
      <c r="L138" s="261"/>
      <c r="M138" s="262"/>
      <c r="N138" s="263"/>
      <c r="O138" s="263"/>
      <c r="P138" s="263"/>
      <c r="Q138" s="263"/>
      <c r="R138" s="263"/>
      <c r="S138" s="263"/>
      <c r="T138" s="264"/>
      <c r="U138" s="14"/>
      <c r="V138" s="14"/>
      <c r="W138" s="14"/>
      <c r="X138" s="14"/>
      <c r="Y138" s="14"/>
      <c r="Z138" s="14"/>
      <c r="AA138" s="14"/>
      <c r="AB138" s="14"/>
      <c r="AC138" s="14"/>
      <c r="AD138" s="14"/>
      <c r="AE138" s="14"/>
      <c r="AT138" s="265" t="s">
        <v>217</v>
      </c>
      <c r="AU138" s="265" t="s">
        <v>83</v>
      </c>
      <c r="AV138" s="14" t="s">
        <v>83</v>
      </c>
      <c r="AW138" s="14" t="s">
        <v>35</v>
      </c>
      <c r="AX138" s="14" t="s">
        <v>74</v>
      </c>
      <c r="AY138" s="265" t="s">
        <v>204</v>
      </c>
    </row>
    <row r="139" s="14" customFormat="1">
      <c r="A139" s="14"/>
      <c r="B139" s="255"/>
      <c r="C139" s="256"/>
      <c r="D139" s="240" t="s">
        <v>217</v>
      </c>
      <c r="E139" s="257" t="s">
        <v>19</v>
      </c>
      <c r="F139" s="258" t="s">
        <v>670</v>
      </c>
      <c r="G139" s="256"/>
      <c r="H139" s="259">
        <v>6.46</v>
      </c>
      <c r="I139" s="260"/>
      <c r="J139" s="256"/>
      <c r="K139" s="256"/>
      <c r="L139" s="261"/>
      <c r="M139" s="262"/>
      <c r="N139" s="263"/>
      <c r="O139" s="263"/>
      <c r="P139" s="263"/>
      <c r="Q139" s="263"/>
      <c r="R139" s="263"/>
      <c r="S139" s="263"/>
      <c r="T139" s="264"/>
      <c r="U139" s="14"/>
      <c r="V139" s="14"/>
      <c r="W139" s="14"/>
      <c r="X139" s="14"/>
      <c r="Y139" s="14"/>
      <c r="Z139" s="14"/>
      <c r="AA139" s="14"/>
      <c r="AB139" s="14"/>
      <c r="AC139" s="14"/>
      <c r="AD139" s="14"/>
      <c r="AE139" s="14"/>
      <c r="AT139" s="265" t="s">
        <v>217</v>
      </c>
      <c r="AU139" s="265" t="s">
        <v>83</v>
      </c>
      <c r="AV139" s="14" t="s">
        <v>83</v>
      </c>
      <c r="AW139" s="14" t="s">
        <v>35</v>
      </c>
      <c r="AX139" s="14" t="s">
        <v>74</v>
      </c>
      <c r="AY139" s="265" t="s">
        <v>204</v>
      </c>
    </row>
    <row r="140" s="15" customFormat="1">
      <c r="A140" s="15"/>
      <c r="B140" s="266"/>
      <c r="C140" s="267"/>
      <c r="D140" s="240" t="s">
        <v>217</v>
      </c>
      <c r="E140" s="268" t="s">
        <v>19</v>
      </c>
      <c r="F140" s="269" t="s">
        <v>268</v>
      </c>
      <c r="G140" s="267"/>
      <c r="H140" s="270">
        <v>15.960000000000001</v>
      </c>
      <c r="I140" s="271"/>
      <c r="J140" s="267"/>
      <c r="K140" s="267"/>
      <c r="L140" s="272"/>
      <c r="M140" s="273"/>
      <c r="N140" s="274"/>
      <c r="O140" s="274"/>
      <c r="P140" s="274"/>
      <c r="Q140" s="274"/>
      <c r="R140" s="274"/>
      <c r="S140" s="274"/>
      <c r="T140" s="275"/>
      <c r="U140" s="15"/>
      <c r="V140" s="15"/>
      <c r="W140" s="15"/>
      <c r="X140" s="15"/>
      <c r="Y140" s="15"/>
      <c r="Z140" s="15"/>
      <c r="AA140" s="15"/>
      <c r="AB140" s="15"/>
      <c r="AC140" s="15"/>
      <c r="AD140" s="15"/>
      <c r="AE140" s="15"/>
      <c r="AT140" s="276" t="s">
        <v>217</v>
      </c>
      <c r="AU140" s="276" t="s">
        <v>83</v>
      </c>
      <c r="AV140" s="15" t="s">
        <v>104</v>
      </c>
      <c r="AW140" s="15" t="s">
        <v>35</v>
      </c>
      <c r="AX140" s="15" t="s">
        <v>81</v>
      </c>
      <c r="AY140" s="276" t="s">
        <v>204</v>
      </c>
    </row>
    <row r="141" s="2" customFormat="1" ht="21.75" customHeight="1">
      <c r="A141" s="38"/>
      <c r="B141" s="39"/>
      <c r="C141" s="277" t="s">
        <v>8</v>
      </c>
      <c r="D141" s="277" t="s">
        <v>270</v>
      </c>
      <c r="E141" s="278" t="s">
        <v>502</v>
      </c>
      <c r="F141" s="279" t="s">
        <v>503</v>
      </c>
      <c r="G141" s="280" t="s">
        <v>261</v>
      </c>
      <c r="H141" s="281">
        <v>5</v>
      </c>
      <c r="I141" s="282"/>
      <c r="J141" s="283">
        <f>ROUND(I141*H141,2)</f>
        <v>0</v>
      </c>
      <c r="K141" s="279" t="s">
        <v>211</v>
      </c>
      <c r="L141" s="284"/>
      <c r="M141" s="285" t="s">
        <v>19</v>
      </c>
      <c r="N141" s="286" t="s">
        <v>45</v>
      </c>
      <c r="O141" s="84"/>
      <c r="P141" s="236">
        <f>O141*H141</f>
        <v>0</v>
      </c>
      <c r="Q141" s="236">
        <v>2.234</v>
      </c>
      <c r="R141" s="236">
        <f>Q141*H141</f>
        <v>11.17</v>
      </c>
      <c r="S141" s="236">
        <v>0</v>
      </c>
      <c r="T141" s="237">
        <f>S141*H141</f>
        <v>0</v>
      </c>
      <c r="U141" s="38"/>
      <c r="V141" s="38"/>
      <c r="W141" s="38"/>
      <c r="X141" s="38"/>
      <c r="Y141" s="38"/>
      <c r="Z141" s="38"/>
      <c r="AA141" s="38"/>
      <c r="AB141" s="38"/>
      <c r="AC141" s="38"/>
      <c r="AD141" s="38"/>
      <c r="AE141" s="38"/>
      <c r="AR141" s="238" t="s">
        <v>252</v>
      </c>
      <c r="AT141" s="238" t="s">
        <v>270</v>
      </c>
      <c r="AU141" s="238" t="s">
        <v>83</v>
      </c>
      <c r="AY141" s="17" t="s">
        <v>204</v>
      </c>
      <c r="BE141" s="239">
        <f>IF(N141="základní",J141,0)</f>
        <v>0</v>
      </c>
      <c r="BF141" s="239">
        <f>IF(N141="snížená",J141,0)</f>
        <v>0</v>
      </c>
      <c r="BG141" s="239">
        <f>IF(N141="zákl. přenesená",J141,0)</f>
        <v>0</v>
      </c>
      <c r="BH141" s="239">
        <f>IF(N141="sníž. přenesená",J141,0)</f>
        <v>0</v>
      </c>
      <c r="BI141" s="239">
        <f>IF(N141="nulová",J141,0)</f>
        <v>0</v>
      </c>
      <c r="BJ141" s="17" t="s">
        <v>81</v>
      </c>
      <c r="BK141" s="239">
        <f>ROUND(I141*H141,2)</f>
        <v>0</v>
      </c>
      <c r="BL141" s="17" t="s">
        <v>104</v>
      </c>
      <c r="BM141" s="238" t="s">
        <v>671</v>
      </c>
    </row>
    <row r="142" s="2" customFormat="1">
      <c r="A142" s="38"/>
      <c r="B142" s="39"/>
      <c r="C142" s="40"/>
      <c r="D142" s="240" t="s">
        <v>213</v>
      </c>
      <c r="E142" s="40"/>
      <c r="F142" s="241" t="s">
        <v>503</v>
      </c>
      <c r="G142" s="40"/>
      <c r="H142" s="40"/>
      <c r="I142" s="147"/>
      <c r="J142" s="40"/>
      <c r="K142" s="40"/>
      <c r="L142" s="44"/>
      <c r="M142" s="242"/>
      <c r="N142" s="243"/>
      <c r="O142" s="84"/>
      <c r="P142" s="84"/>
      <c r="Q142" s="84"/>
      <c r="R142" s="84"/>
      <c r="S142" s="84"/>
      <c r="T142" s="85"/>
      <c r="U142" s="38"/>
      <c r="V142" s="38"/>
      <c r="W142" s="38"/>
      <c r="X142" s="38"/>
      <c r="Y142" s="38"/>
      <c r="Z142" s="38"/>
      <c r="AA142" s="38"/>
      <c r="AB142" s="38"/>
      <c r="AC142" s="38"/>
      <c r="AD142" s="38"/>
      <c r="AE142" s="38"/>
      <c r="AT142" s="17" t="s">
        <v>213</v>
      </c>
      <c r="AU142" s="17" t="s">
        <v>83</v>
      </c>
    </row>
    <row r="143" s="14" customFormat="1">
      <c r="A143" s="14"/>
      <c r="B143" s="255"/>
      <c r="C143" s="256"/>
      <c r="D143" s="240" t="s">
        <v>217</v>
      </c>
      <c r="E143" s="257" t="s">
        <v>19</v>
      </c>
      <c r="F143" s="258" t="s">
        <v>672</v>
      </c>
      <c r="G143" s="256"/>
      <c r="H143" s="259">
        <v>5</v>
      </c>
      <c r="I143" s="260"/>
      <c r="J143" s="256"/>
      <c r="K143" s="256"/>
      <c r="L143" s="261"/>
      <c r="M143" s="262"/>
      <c r="N143" s="263"/>
      <c r="O143" s="263"/>
      <c r="P143" s="263"/>
      <c r="Q143" s="263"/>
      <c r="R143" s="263"/>
      <c r="S143" s="263"/>
      <c r="T143" s="264"/>
      <c r="U143" s="14"/>
      <c r="V143" s="14"/>
      <c r="W143" s="14"/>
      <c r="X143" s="14"/>
      <c r="Y143" s="14"/>
      <c r="Z143" s="14"/>
      <c r="AA143" s="14"/>
      <c r="AB143" s="14"/>
      <c r="AC143" s="14"/>
      <c r="AD143" s="14"/>
      <c r="AE143" s="14"/>
      <c r="AT143" s="265" t="s">
        <v>217</v>
      </c>
      <c r="AU143" s="265" t="s">
        <v>83</v>
      </c>
      <c r="AV143" s="14" t="s">
        <v>83</v>
      </c>
      <c r="AW143" s="14" t="s">
        <v>35</v>
      </c>
      <c r="AX143" s="14" t="s">
        <v>81</v>
      </c>
      <c r="AY143" s="265" t="s">
        <v>204</v>
      </c>
    </row>
    <row r="144" s="2" customFormat="1" ht="66.75" customHeight="1">
      <c r="A144" s="38"/>
      <c r="B144" s="39"/>
      <c r="C144" s="227" t="s">
        <v>311</v>
      </c>
      <c r="D144" s="227" t="s">
        <v>207</v>
      </c>
      <c r="E144" s="228" t="s">
        <v>395</v>
      </c>
      <c r="F144" s="229" t="s">
        <v>396</v>
      </c>
      <c r="G144" s="230" t="s">
        <v>250</v>
      </c>
      <c r="H144" s="231">
        <v>30.600000000000001</v>
      </c>
      <c r="I144" s="232"/>
      <c r="J144" s="233">
        <f>ROUND(I144*H144,2)</f>
        <v>0</v>
      </c>
      <c r="K144" s="229" t="s">
        <v>19</v>
      </c>
      <c r="L144" s="44"/>
      <c r="M144" s="234" t="s">
        <v>19</v>
      </c>
      <c r="N144" s="235" t="s">
        <v>45</v>
      </c>
      <c r="O144" s="84"/>
      <c r="P144" s="236">
        <f>O144*H144</f>
        <v>0</v>
      </c>
      <c r="Q144" s="236">
        <v>0</v>
      </c>
      <c r="R144" s="236">
        <f>Q144*H144</f>
        <v>0</v>
      </c>
      <c r="S144" s="236">
        <v>0</v>
      </c>
      <c r="T144" s="237">
        <f>S144*H144</f>
        <v>0</v>
      </c>
      <c r="U144" s="38"/>
      <c r="V144" s="38"/>
      <c r="W144" s="38"/>
      <c r="X144" s="38"/>
      <c r="Y144" s="38"/>
      <c r="Z144" s="38"/>
      <c r="AA144" s="38"/>
      <c r="AB144" s="38"/>
      <c r="AC144" s="38"/>
      <c r="AD144" s="38"/>
      <c r="AE144" s="38"/>
      <c r="AR144" s="238" t="s">
        <v>104</v>
      </c>
      <c r="AT144" s="238" t="s">
        <v>207</v>
      </c>
      <c r="AU144" s="238" t="s">
        <v>83</v>
      </c>
      <c r="AY144" s="17" t="s">
        <v>204</v>
      </c>
      <c r="BE144" s="239">
        <f>IF(N144="základní",J144,0)</f>
        <v>0</v>
      </c>
      <c r="BF144" s="239">
        <f>IF(N144="snížená",J144,0)</f>
        <v>0</v>
      </c>
      <c r="BG144" s="239">
        <f>IF(N144="zákl. přenesená",J144,0)</f>
        <v>0</v>
      </c>
      <c r="BH144" s="239">
        <f>IF(N144="sníž. přenesená",J144,0)</f>
        <v>0</v>
      </c>
      <c r="BI144" s="239">
        <f>IF(N144="nulová",J144,0)</f>
        <v>0</v>
      </c>
      <c r="BJ144" s="17" t="s">
        <v>81</v>
      </c>
      <c r="BK144" s="239">
        <f>ROUND(I144*H144,2)</f>
        <v>0</v>
      </c>
      <c r="BL144" s="17" t="s">
        <v>104</v>
      </c>
      <c r="BM144" s="238" t="s">
        <v>673</v>
      </c>
    </row>
    <row r="145" s="2" customFormat="1">
      <c r="A145" s="38"/>
      <c r="B145" s="39"/>
      <c r="C145" s="40"/>
      <c r="D145" s="240" t="s">
        <v>213</v>
      </c>
      <c r="E145" s="40"/>
      <c r="F145" s="241" t="s">
        <v>398</v>
      </c>
      <c r="G145" s="40"/>
      <c r="H145" s="40"/>
      <c r="I145" s="147"/>
      <c r="J145" s="40"/>
      <c r="K145" s="40"/>
      <c r="L145" s="44"/>
      <c r="M145" s="242"/>
      <c r="N145" s="243"/>
      <c r="O145" s="84"/>
      <c r="P145" s="84"/>
      <c r="Q145" s="84"/>
      <c r="R145" s="84"/>
      <c r="S145" s="84"/>
      <c r="T145" s="85"/>
      <c r="U145" s="38"/>
      <c r="V145" s="38"/>
      <c r="W145" s="38"/>
      <c r="X145" s="38"/>
      <c r="Y145" s="38"/>
      <c r="Z145" s="38"/>
      <c r="AA145" s="38"/>
      <c r="AB145" s="38"/>
      <c r="AC145" s="38"/>
      <c r="AD145" s="38"/>
      <c r="AE145" s="38"/>
      <c r="AT145" s="17" t="s">
        <v>213</v>
      </c>
      <c r="AU145" s="17" t="s">
        <v>83</v>
      </c>
    </row>
    <row r="146" s="2" customFormat="1">
      <c r="A146" s="38"/>
      <c r="B146" s="39"/>
      <c r="C146" s="40"/>
      <c r="D146" s="240" t="s">
        <v>240</v>
      </c>
      <c r="E146" s="40"/>
      <c r="F146" s="244" t="s">
        <v>280</v>
      </c>
      <c r="G146" s="40"/>
      <c r="H146" s="40"/>
      <c r="I146" s="147"/>
      <c r="J146" s="40"/>
      <c r="K146" s="40"/>
      <c r="L146" s="44"/>
      <c r="M146" s="242"/>
      <c r="N146" s="243"/>
      <c r="O146" s="84"/>
      <c r="P146" s="84"/>
      <c r="Q146" s="84"/>
      <c r="R146" s="84"/>
      <c r="S146" s="84"/>
      <c r="T146" s="85"/>
      <c r="U146" s="38"/>
      <c r="V146" s="38"/>
      <c r="W146" s="38"/>
      <c r="X146" s="38"/>
      <c r="Y146" s="38"/>
      <c r="Z146" s="38"/>
      <c r="AA146" s="38"/>
      <c r="AB146" s="38"/>
      <c r="AC146" s="38"/>
      <c r="AD146" s="38"/>
      <c r="AE146" s="38"/>
      <c r="AT146" s="17" t="s">
        <v>240</v>
      </c>
      <c r="AU146" s="17" t="s">
        <v>83</v>
      </c>
    </row>
    <row r="147" s="13" customFormat="1">
      <c r="A147" s="13"/>
      <c r="B147" s="245"/>
      <c r="C147" s="246"/>
      <c r="D147" s="240" t="s">
        <v>217</v>
      </c>
      <c r="E147" s="247" t="s">
        <v>19</v>
      </c>
      <c r="F147" s="248" t="s">
        <v>674</v>
      </c>
      <c r="G147" s="246"/>
      <c r="H147" s="247" t="s">
        <v>19</v>
      </c>
      <c r="I147" s="249"/>
      <c r="J147" s="246"/>
      <c r="K147" s="246"/>
      <c r="L147" s="250"/>
      <c r="M147" s="251"/>
      <c r="N147" s="252"/>
      <c r="O147" s="252"/>
      <c r="P147" s="252"/>
      <c r="Q147" s="252"/>
      <c r="R147" s="252"/>
      <c r="S147" s="252"/>
      <c r="T147" s="253"/>
      <c r="U147" s="13"/>
      <c r="V147" s="13"/>
      <c r="W147" s="13"/>
      <c r="X147" s="13"/>
      <c r="Y147" s="13"/>
      <c r="Z147" s="13"/>
      <c r="AA147" s="13"/>
      <c r="AB147" s="13"/>
      <c r="AC147" s="13"/>
      <c r="AD147" s="13"/>
      <c r="AE147" s="13"/>
      <c r="AT147" s="254" t="s">
        <v>217</v>
      </c>
      <c r="AU147" s="254" t="s">
        <v>83</v>
      </c>
      <c r="AV147" s="13" t="s">
        <v>81</v>
      </c>
      <c r="AW147" s="13" t="s">
        <v>35</v>
      </c>
      <c r="AX147" s="13" t="s">
        <v>74</v>
      </c>
      <c r="AY147" s="254" t="s">
        <v>204</v>
      </c>
    </row>
    <row r="148" s="14" customFormat="1">
      <c r="A148" s="14"/>
      <c r="B148" s="255"/>
      <c r="C148" s="256"/>
      <c r="D148" s="240" t="s">
        <v>217</v>
      </c>
      <c r="E148" s="257" t="s">
        <v>19</v>
      </c>
      <c r="F148" s="258" t="s">
        <v>675</v>
      </c>
      <c r="G148" s="256"/>
      <c r="H148" s="259">
        <v>30.600000000000001</v>
      </c>
      <c r="I148" s="260"/>
      <c r="J148" s="256"/>
      <c r="K148" s="256"/>
      <c r="L148" s="261"/>
      <c r="M148" s="262"/>
      <c r="N148" s="263"/>
      <c r="O148" s="263"/>
      <c r="P148" s="263"/>
      <c r="Q148" s="263"/>
      <c r="R148" s="263"/>
      <c r="S148" s="263"/>
      <c r="T148" s="264"/>
      <c r="U148" s="14"/>
      <c r="V148" s="14"/>
      <c r="W148" s="14"/>
      <c r="X148" s="14"/>
      <c r="Y148" s="14"/>
      <c r="Z148" s="14"/>
      <c r="AA148" s="14"/>
      <c r="AB148" s="14"/>
      <c r="AC148" s="14"/>
      <c r="AD148" s="14"/>
      <c r="AE148" s="14"/>
      <c r="AT148" s="265" t="s">
        <v>217</v>
      </c>
      <c r="AU148" s="265" t="s">
        <v>83</v>
      </c>
      <c r="AV148" s="14" t="s">
        <v>83</v>
      </c>
      <c r="AW148" s="14" t="s">
        <v>35</v>
      </c>
      <c r="AX148" s="14" t="s">
        <v>81</v>
      </c>
      <c r="AY148" s="265" t="s">
        <v>204</v>
      </c>
    </row>
    <row r="149" s="2" customFormat="1" ht="66.75" customHeight="1">
      <c r="A149" s="38"/>
      <c r="B149" s="39"/>
      <c r="C149" s="227" t="s">
        <v>316</v>
      </c>
      <c r="D149" s="227" t="s">
        <v>207</v>
      </c>
      <c r="E149" s="228" t="s">
        <v>404</v>
      </c>
      <c r="F149" s="229" t="s">
        <v>405</v>
      </c>
      <c r="G149" s="230" t="s">
        <v>250</v>
      </c>
      <c r="H149" s="231">
        <v>1530</v>
      </c>
      <c r="I149" s="232"/>
      <c r="J149" s="233">
        <f>ROUND(I149*H149,2)</f>
        <v>0</v>
      </c>
      <c r="K149" s="229" t="s">
        <v>19</v>
      </c>
      <c r="L149" s="44"/>
      <c r="M149" s="234" t="s">
        <v>19</v>
      </c>
      <c r="N149" s="235" t="s">
        <v>45</v>
      </c>
      <c r="O149" s="84"/>
      <c r="P149" s="236">
        <f>O149*H149</f>
        <v>0</v>
      </c>
      <c r="Q149" s="236">
        <v>0</v>
      </c>
      <c r="R149" s="236">
        <f>Q149*H149</f>
        <v>0</v>
      </c>
      <c r="S149" s="236">
        <v>0</v>
      </c>
      <c r="T149" s="237">
        <f>S149*H149</f>
        <v>0</v>
      </c>
      <c r="U149" s="38"/>
      <c r="V149" s="38"/>
      <c r="W149" s="38"/>
      <c r="X149" s="38"/>
      <c r="Y149" s="38"/>
      <c r="Z149" s="38"/>
      <c r="AA149" s="38"/>
      <c r="AB149" s="38"/>
      <c r="AC149" s="38"/>
      <c r="AD149" s="38"/>
      <c r="AE149" s="38"/>
      <c r="AR149" s="238" t="s">
        <v>104</v>
      </c>
      <c r="AT149" s="238" t="s">
        <v>207</v>
      </c>
      <c r="AU149" s="238" t="s">
        <v>83</v>
      </c>
      <c r="AY149" s="17" t="s">
        <v>204</v>
      </c>
      <c r="BE149" s="239">
        <f>IF(N149="základní",J149,0)</f>
        <v>0</v>
      </c>
      <c r="BF149" s="239">
        <f>IF(N149="snížená",J149,0)</f>
        <v>0</v>
      </c>
      <c r="BG149" s="239">
        <f>IF(N149="zákl. přenesená",J149,0)</f>
        <v>0</v>
      </c>
      <c r="BH149" s="239">
        <f>IF(N149="sníž. přenesená",J149,0)</f>
        <v>0</v>
      </c>
      <c r="BI149" s="239">
        <f>IF(N149="nulová",J149,0)</f>
        <v>0</v>
      </c>
      <c r="BJ149" s="17" t="s">
        <v>81</v>
      </c>
      <c r="BK149" s="239">
        <f>ROUND(I149*H149,2)</f>
        <v>0</v>
      </c>
      <c r="BL149" s="17" t="s">
        <v>104</v>
      </c>
      <c r="BM149" s="238" t="s">
        <v>676</v>
      </c>
    </row>
    <row r="150" s="2" customFormat="1">
      <c r="A150" s="38"/>
      <c r="B150" s="39"/>
      <c r="C150" s="40"/>
      <c r="D150" s="240" t="s">
        <v>213</v>
      </c>
      <c r="E150" s="40"/>
      <c r="F150" s="241" t="s">
        <v>407</v>
      </c>
      <c r="G150" s="40"/>
      <c r="H150" s="40"/>
      <c r="I150" s="147"/>
      <c r="J150" s="40"/>
      <c r="K150" s="40"/>
      <c r="L150" s="44"/>
      <c r="M150" s="242"/>
      <c r="N150" s="243"/>
      <c r="O150" s="84"/>
      <c r="P150" s="84"/>
      <c r="Q150" s="84"/>
      <c r="R150" s="84"/>
      <c r="S150" s="84"/>
      <c r="T150" s="85"/>
      <c r="U150" s="38"/>
      <c r="V150" s="38"/>
      <c r="W150" s="38"/>
      <c r="X150" s="38"/>
      <c r="Y150" s="38"/>
      <c r="Z150" s="38"/>
      <c r="AA150" s="38"/>
      <c r="AB150" s="38"/>
      <c r="AC150" s="38"/>
      <c r="AD150" s="38"/>
      <c r="AE150" s="38"/>
      <c r="AT150" s="17" t="s">
        <v>213</v>
      </c>
      <c r="AU150" s="17" t="s">
        <v>83</v>
      </c>
    </row>
    <row r="151" s="2" customFormat="1">
      <c r="A151" s="38"/>
      <c r="B151" s="39"/>
      <c r="C151" s="40"/>
      <c r="D151" s="240" t="s">
        <v>240</v>
      </c>
      <c r="E151" s="40"/>
      <c r="F151" s="244" t="s">
        <v>280</v>
      </c>
      <c r="G151" s="40"/>
      <c r="H151" s="40"/>
      <c r="I151" s="147"/>
      <c r="J151" s="40"/>
      <c r="K151" s="40"/>
      <c r="L151" s="44"/>
      <c r="M151" s="242"/>
      <c r="N151" s="243"/>
      <c r="O151" s="84"/>
      <c r="P151" s="84"/>
      <c r="Q151" s="84"/>
      <c r="R151" s="84"/>
      <c r="S151" s="84"/>
      <c r="T151" s="85"/>
      <c r="U151" s="38"/>
      <c r="V151" s="38"/>
      <c r="W151" s="38"/>
      <c r="X151" s="38"/>
      <c r="Y151" s="38"/>
      <c r="Z151" s="38"/>
      <c r="AA151" s="38"/>
      <c r="AB151" s="38"/>
      <c r="AC151" s="38"/>
      <c r="AD151" s="38"/>
      <c r="AE151" s="38"/>
      <c r="AT151" s="17" t="s">
        <v>240</v>
      </c>
      <c r="AU151" s="17" t="s">
        <v>83</v>
      </c>
    </row>
    <row r="152" s="13" customFormat="1">
      <c r="A152" s="13"/>
      <c r="B152" s="245"/>
      <c r="C152" s="246"/>
      <c r="D152" s="240" t="s">
        <v>217</v>
      </c>
      <c r="E152" s="247" t="s">
        <v>19</v>
      </c>
      <c r="F152" s="248" t="s">
        <v>674</v>
      </c>
      <c r="G152" s="246"/>
      <c r="H152" s="247" t="s">
        <v>19</v>
      </c>
      <c r="I152" s="249"/>
      <c r="J152" s="246"/>
      <c r="K152" s="246"/>
      <c r="L152" s="250"/>
      <c r="M152" s="251"/>
      <c r="N152" s="252"/>
      <c r="O152" s="252"/>
      <c r="P152" s="252"/>
      <c r="Q152" s="252"/>
      <c r="R152" s="252"/>
      <c r="S152" s="252"/>
      <c r="T152" s="253"/>
      <c r="U152" s="13"/>
      <c r="V152" s="13"/>
      <c r="W152" s="13"/>
      <c r="X152" s="13"/>
      <c r="Y152" s="13"/>
      <c r="Z152" s="13"/>
      <c r="AA152" s="13"/>
      <c r="AB152" s="13"/>
      <c r="AC152" s="13"/>
      <c r="AD152" s="13"/>
      <c r="AE152" s="13"/>
      <c r="AT152" s="254" t="s">
        <v>217</v>
      </c>
      <c r="AU152" s="254" t="s">
        <v>83</v>
      </c>
      <c r="AV152" s="13" t="s">
        <v>81</v>
      </c>
      <c r="AW152" s="13" t="s">
        <v>35</v>
      </c>
      <c r="AX152" s="13" t="s">
        <v>74</v>
      </c>
      <c r="AY152" s="254" t="s">
        <v>204</v>
      </c>
    </row>
    <row r="153" s="14" customFormat="1">
      <c r="A153" s="14"/>
      <c r="B153" s="255"/>
      <c r="C153" s="256"/>
      <c r="D153" s="240" t="s">
        <v>217</v>
      </c>
      <c r="E153" s="257" t="s">
        <v>19</v>
      </c>
      <c r="F153" s="258" t="s">
        <v>677</v>
      </c>
      <c r="G153" s="256"/>
      <c r="H153" s="259">
        <v>1530</v>
      </c>
      <c r="I153" s="260"/>
      <c r="J153" s="256"/>
      <c r="K153" s="256"/>
      <c r="L153" s="261"/>
      <c r="M153" s="262"/>
      <c r="N153" s="263"/>
      <c r="O153" s="263"/>
      <c r="P153" s="263"/>
      <c r="Q153" s="263"/>
      <c r="R153" s="263"/>
      <c r="S153" s="263"/>
      <c r="T153" s="264"/>
      <c r="U153" s="14"/>
      <c r="V153" s="14"/>
      <c r="W153" s="14"/>
      <c r="X153" s="14"/>
      <c r="Y153" s="14"/>
      <c r="Z153" s="14"/>
      <c r="AA153" s="14"/>
      <c r="AB153" s="14"/>
      <c r="AC153" s="14"/>
      <c r="AD153" s="14"/>
      <c r="AE153" s="14"/>
      <c r="AT153" s="265" t="s">
        <v>217</v>
      </c>
      <c r="AU153" s="265" t="s">
        <v>83</v>
      </c>
      <c r="AV153" s="14" t="s">
        <v>83</v>
      </c>
      <c r="AW153" s="14" t="s">
        <v>35</v>
      </c>
      <c r="AX153" s="14" t="s">
        <v>81</v>
      </c>
      <c r="AY153" s="265" t="s">
        <v>204</v>
      </c>
    </row>
    <row r="154" s="2" customFormat="1" ht="21.75" customHeight="1">
      <c r="A154" s="38"/>
      <c r="B154" s="39"/>
      <c r="C154" s="227" t="s">
        <v>321</v>
      </c>
      <c r="D154" s="227" t="s">
        <v>207</v>
      </c>
      <c r="E154" s="228" t="s">
        <v>276</v>
      </c>
      <c r="F154" s="229" t="s">
        <v>595</v>
      </c>
      <c r="G154" s="230" t="s">
        <v>250</v>
      </c>
      <c r="H154" s="231">
        <v>202.50700000000001</v>
      </c>
      <c r="I154" s="232"/>
      <c r="J154" s="233">
        <f>ROUND(I154*H154,2)</f>
        <v>0</v>
      </c>
      <c r="K154" s="229" t="s">
        <v>211</v>
      </c>
      <c r="L154" s="44"/>
      <c r="M154" s="234" t="s">
        <v>19</v>
      </c>
      <c r="N154" s="235" t="s">
        <v>45</v>
      </c>
      <c r="O154" s="84"/>
      <c r="P154" s="236">
        <f>O154*H154</f>
        <v>0</v>
      </c>
      <c r="Q154" s="236">
        <v>0</v>
      </c>
      <c r="R154" s="236">
        <f>Q154*H154</f>
        <v>0</v>
      </c>
      <c r="S154" s="236">
        <v>0</v>
      </c>
      <c r="T154" s="237">
        <f>S154*H154</f>
        <v>0</v>
      </c>
      <c r="U154" s="38"/>
      <c r="V154" s="38"/>
      <c r="W154" s="38"/>
      <c r="X154" s="38"/>
      <c r="Y154" s="38"/>
      <c r="Z154" s="38"/>
      <c r="AA154" s="38"/>
      <c r="AB154" s="38"/>
      <c r="AC154" s="38"/>
      <c r="AD154" s="38"/>
      <c r="AE154" s="38"/>
      <c r="AR154" s="238" t="s">
        <v>104</v>
      </c>
      <c r="AT154" s="238" t="s">
        <v>207</v>
      </c>
      <c r="AU154" s="238" t="s">
        <v>83</v>
      </c>
      <c r="AY154" s="17" t="s">
        <v>204</v>
      </c>
      <c r="BE154" s="239">
        <f>IF(N154="základní",J154,0)</f>
        <v>0</v>
      </c>
      <c r="BF154" s="239">
        <f>IF(N154="snížená",J154,0)</f>
        <v>0</v>
      </c>
      <c r="BG154" s="239">
        <f>IF(N154="zákl. přenesená",J154,0)</f>
        <v>0</v>
      </c>
      <c r="BH154" s="239">
        <f>IF(N154="sníž. přenesená",J154,0)</f>
        <v>0</v>
      </c>
      <c r="BI154" s="239">
        <f>IF(N154="nulová",J154,0)</f>
        <v>0</v>
      </c>
      <c r="BJ154" s="17" t="s">
        <v>81</v>
      </c>
      <c r="BK154" s="239">
        <f>ROUND(I154*H154,2)</f>
        <v>0</v>
      </c>
      <c r="BL154" s="17" t="s">
        <v>104</v>
      </c>
      <c r="BM154" s="238" t="s">
        <v>678</v>
      </c>
    </row>
    <row r="155" s="2" customFormat="1">
      <c r="A155" s="38"/>
      <c r="B155" s="39"/>
      <c r="C155" s="40"/>
      <c r="D155" s="240" t="s">
        <v>213</v>
      </c>
      <c r="E155" s="40"/>
      <c r="F155" s="241" t="s">
        <v>279</v>
      </c>
      <c r="G155" s="40"/>
      <c r="H155" s="40"/>
      <c r="I155" s="147"/>
      <c r="J155" s="40"/>
      <c r="K155" s="40"/>
      <c r="L155" s="44"/>
      <c r="M155" s="242"/>
      <c r="N155" s="243"/>
      <c r="O155" s="84"/>
      <c r="P155" s="84"/>
      <c r="Q155" s="84"/>
      <c r="R155" s="84"/>
      <c r="S155" s="84"/>
      <c r="T155" s="85"/>
      <c r="U155" s="38"/>
      <c r="V155" s="38"/>
      <c r="W155" s="38"/>
      <c r="X155" s="38"/>
      <c r="Y155" s="38"/>
      <c r="Z155" s="38"/>
      <c r="AA155" s="38"/>
      <c r="AB155" s="38"/>
      <c r="AC155" s="38"/>
      <c r="AD155" s="38"/>
      <c r="AE155" s="38"/>
      <c r="AT155" s="17" t="s">
        <v>213</v>
      </c>
      <c r="AU155" s="17" t="s">
        <v>83</v>
      </c>
    </row>
    <row r="156" s="2" customFormat="1">
      <c r="A156" s="38"/>
      <c r="B156" s="39"/>
      <c r="C156" s="40"/>
      <c r="D156" s="240" t="s">
        <v>215</v>
      </c>
      <c r="E156" s="40"/>
      <c r="F156" s="244" t="s">
        <v>429</v>
      </c>
      <c r="G156" s="40"/>
      <c r="H156" s="40"/>
      <c r="I156" s="147"/>
      <c r="J156" s="40"/>
      <c r="K156" s="40"/>
      <c r="L156" s="44"/>
      <c r="M156" s="242"/>
      <c r="N156" s="243"/>
      <c r="O156" s="84"/>
      <c r="P156" s="84"/>
      <c r="Q156" s="84"/>
      <c r="R156" s="84"/>
      <c r="S156" s="84"/>
      <c r="T156" s="85"/>
      <c r="U156" s="38"/>
      <c r="V156" s="38"/>
      <c r="W156" s="38"/>
      <c r="X156" s="38"/>
      <c r="Y156" s="38"/>
      <c r="Z156" s="38"/>
      <c r="AA156" s="38"/>
      <c r="AB156" s="38"/>
      <c r="AC156" s="38"/>
      <c r="AD156" s="38"/>
      <c r="AE156" s="38"/>
      <c r="AT156" s="17" t="s">
        <v>215</v>
      </c>
      <c r="AU156" s="17" t="s">
        <v>83</v>
      </c>
    </row>
    <row r="157" s="13" customFormat="1">
      <c r="A157" s="13"/>
      <c r="B157" s="245"/>
      <c r="C157" s="246"/>
      <c r="D157" s="240" t="s">
        <v>217</v>
      </c>
      <c r="E157" s="247" t="s">
        <v>19</v>
      </c>
      <c r="F157" s="248" t="s">
        <v>679</v>
      </c>
      <c r="G157" s="246"/>
      <c r="H157" s="247" t="s">
        <v>19</v>
      </c>
      <c r="I157" s="249"/>
      <c r="J157" s="246"/>
      <c r="K157" s="246"/>
      <c r="L157" s="250"/>
      <c r="M157" s="251"/>
      <c r="N157" s="252"/>
      <c r="O157" s="252"/>
      <c r="P157" s="252"/>
      <c r="Q157" s="252"/>
      <c r="R157" s="252"/>
      <c r="S157" s="252"/>
      <c r="T157" s="253"/>
      <c r="U157" s="13"/>
      <c r="V157" s="13"/>
      <c r="W157" s="13"/>
      <c r="X157" s="13"/>
      <c r="Y157" s="13"/>
      <c r="Z157" s="13"/>
      <c r="AA157" s="13"/>
      <c r="AB157" s="13"/>
      <c r="AC157" s="13"/>
      <c r="AD157" s="13"/>
      <c r="AE157" s="13"/>
      <c r="AT157" s="254" t="s">
        <v>217</v>
      </c>
      <c r="AU157" s="254" t="s">
        <v>83</v>
      </c>
      <c r="AV157" s="13" t="s">
        <v>81</v>
      </c>
      <c r="AW157" s="13" t="s">
        <v>35</v>
      </c>
      <c r="AX157" s="13" t="s">
        <v>74</v>
      </c>
      <c r="AY157" s="254" t="s">
        <v>204</v>
      </c>
    </row>
    <row r="158" s="14" customFormat="1">
      <c r="A158" s="14"/>
      <c r="B158" s="255"/>
      <c r="C158" s="256"/>
      <c r="D158" s="240" t="s">
        <v>217</v>
      </c>
      <c r="E158" s="257" t="s">
        <v>19</v>
      </c>
      <c r="F158" s="258" t="s">
        <v>680</v>
      </c>
      <c r="G158" s="256"/>
      <c r="H158" s="259">
        <v>170.167</v>
      </c>
      <c r="I158" s="260"/>
      <c r="J158" s="256"/>
      <c r="K158" s="256"/>
      <c r="L158" s="261"/>
      <c r="M158" s="262"/>
      <c r="N158" s="263"/>
      <c r="O158" s="263"/>
      <c r="P158" s="263"/>
      <c r="Q158" s="263"/>
      <c r="R158" s="263"/>
      <c r="S158" s="263"/>
      <c r="T158" s="264"/>
      <c r="U158" s="14"/>
      <c r="V158" s="14"/>
      <c r="W158" s="14"/>
      <c r="X158" s="14"/>
      <c r="Y158" s="14"/>
      <c r="Z158" s="14"/>
      <c r="AA158" s="14"/>
      <c r="AB158" s="14"/>
      <c r="AC158" s="14"/>
      <c r="AD158" s="14"/>
      <c r="AE158" s="14"/>
      <c r="AT158" s="265" t="s">
        <v>217</v>
      </c>
      <c r="AU158" s="265" t="s">
        <v>83</v>
      </c>
      <c r="AV158" s="14" t="s">
        <v>83</v>
      </c>
      <c r="AW158" s="14" t="s">
        <v>35</v>
      </c>
      <c r="AX158" s="14" t="s">
        <v>74</v>
      </c>
      <c r="AY158" s="265" t="s">
        <v>204</v>
      </c>
    </row>
    <row r="159" s="13" customFormat="1">
      <c r="A159" s="13"/>
      <c r="B159" s="245"/>
      <c r="C159" s="246"/>
      <c r="D159" s="240" t="s">
        <v>217</v>
      </c>
      <c r="E159" s="247" t="s">
        <v>19</v>
      </c>
      <c r="F159" s="248" t="s">
        <v>681</v>
      </c>
      <c r="G159" s="246"/>
      <c r="H159" s="247" t="s">
        <v>19</v>
      </c>
      <c r="I159" s="249"/>
      <c r="J159" s="246"/>
      <c r="K159" s="246"/>
      <c r="L159" s="250"/>
      <c r="M159" s="251"/>
      <c r="N159" s="252"/>
      <c r="O159" s="252"/>
      <c r="P159" s="252"/>
      <c r="Q159" s="252"/>
      <c r="R159" s="252"/>
      <c r="S159" s="252"/>
      <c r="T159" s="253"/>
      <c r="U159" s="13"/>
      <c r="V159" s="13"/>
      <c r="W159" s="13"/>
      <c r="X159" s="13"/>
      <c r="Y159" s="13"/>
      <c r="Z159" s="13"/>
      <c r="AA159" s="13"/>
      <c r="AB159" s="13"/>
      <c r="AC159" s="13"/>
      <c r="AD159" s="13"/>
      <c r="AE159" s="13"/>
      <c r="AT159" s="254" t="s">
        <v>217</v>
      </c>
      <c r="AU159" s="254" t="s">
        <v>83</v>
      </c>
      <c r="AV159" s="13" t="s">
        <v>81</v>
      </c>
      <c r="AW159" s="13" t="s">
        <v>35</v>
      </c>
      <c r="AX159" s="13" t="s">
        <v>74</v>
      </c>
      <c r="AY159" s="254" t="s">
        <v>204</v>
      </c>
    </row>
    <row r="160" s="14" customFormat="1">
      <c r="A160" s="14"/>
      <c r="B160" s="255"/>
      <c r="C160" s="256"/>
      <c r="D160" s="240" t="s">
        <v>217</v>
      </c>
      <c r="E160" s="257" t="s">
        <v>19</v>
      </c>
      <c r="F160" s="258" t="s">
        <v>682</v>
      </c>
      <c r="G160" s="256"/>
      <c r="H160" s="259">
        <v>32.340000000000003</v>
      </c>
      <c r="I160" s="260"/>
      <c r="J160" s="256"/>
      <c r="K160" s="256"/>
      <c r="L160" s="261"/>
      <c r="M160" s="262"/>
      <c r="N160" s="263"/>
      <c r="O160" s="263"/>
      <c r="P160" s="263"/>
      <c r="Q160" s="263"/>
      <c r="R160" s="263"/>
      <c r="S160" s="263"/>
      <c r="T160" s="264"/>
      <c r="U160" s="14"/>
      <c r="V160" s="14"/>
      <c r="W160" s="14"/>
      <c r="X160" s="14"/>
      <c r="Y160" s="14"/>
      <c r="Z160" s="14"/>
      <c r="AA160" s="14"/>
      <c r="AB160" s="14"/>
      <c r="AC160" s="14"/>
      <c r="AD160" s="14"/>
      <c r="AE160" s="14"/>
      <c r="AT160" s="265" t="s">
        <v>217</v>
      </c>
      <c r="AU160" s="265" t="s">
        <v>83</v>
      </c>
      <c r="AV160" s="14" t="s">
        <v>83</v>
      </c>
      <c r="AW160" s="14" t="s">
        <v>35</v>
      </c>
      <c r="AX160" s="14" t="s">
        <v>74</v>
      </c>
      <c r="AY160" s="265" t="s">
        <v>204</v>
      </c>
    </row>
    <row r="161" s="15" customFormat="1">
      <c r="A161" s="15"/>
      <c r="B161" s="266"/>
      <c r="C161" s="267"/>
      <c r="D161" s="240" t="s">
        <v>217</v>
      </c>
      <c r="E161" s="268" t="s">
        <v>19</v>
      </c>
      <c r="F161" s="269" t="s">
        <v>268</v>
      </c>
      <c r="G161" s="267"/>
      <c r="H161" s="270">
        <v>202.50700000000001</v>
      </c>
      <c r="I161" s="271"/>
      <c r="J161" s="267"/>
      <c r="K161" s="267"/>
      <c r="L161" s="272"/>
      <c r="M161" s="273"/>
      <c r="N161" s="274"/>
      <c r="O161" s="274"/>
      <c r="P161" s="274"/>
      <c r="Q161" s="274"/>
      <c r="R161" s="274"/>
      <c r="S161" s="274"/>
      <c r="T161" s="275"/>
      <c r="U161" s="15"/>
      <c r="V161" s="15"/>
      <c r="W161" s="15"/>
      <c r="X161" s="15"/>
      <c r="Y161" s="15"/>
      <c r="Z161" s="15"/>
      <c r="AA161" s="15"/>
      <c r="AB161" s="15"/>
      <c r="AC161" s="15"/>
      <c r="AD161" s="15"/>
      <c r="AE161" s="15"/>
      <c r="AT161" s="276" t="s">
        <v>217</v>
      </c>
      <c r="AU161" s="276" t="s">
        <v>83</v>
      </c>
      <c r="AV161" s="15" t="s">
        <v>104</v>
      </c>
      <c r="AW161" s="15" t="s">
        <v>35</v>
      </c>
      <c r="AX161" s="15" t="s">
        <v>81</v>
      </c>
      <c r="AY161" s="276" t="s">
        <v>204</v>
      </c>
    </row>
    <row r="162" s="2" customFormat="1" ht="55.5" customHeight="1">
      <c r="A162" s="38"/>
      <c r="B162" s="39"/>
      <c r="C162" s="227" t="s">
        <v>327</v>
      </c>
      <c r="D162" s="227" t="s">
        <v>207</v>
      </c>
      <c r="E162" s="228" t="s">
        <v>446</v>
      </c>
      <c r="F162" s="229" t="s">
        <v>447</v>
      </c>
      <c r="G162" s="230" t="s">
        <v>250</v>
      </c>
      <c r="H162" s="231">
        <v>202.50700000000001</v>
      </c>
      <c r="I162" s="232"/>
      <c r="J162" s="233">
        <f>ROUND(I162*H162,2)</f>
        <v>0</v>
      </c>
      <c r="K162" s="229" t="s">
        <v>19</v>
      </c>
      <c r="L162" s="44"/>
      <c r="M162" s="234" t="s">
        <v>19</v>
      </c>
      <c r="N162" s="235" t="s">
        <v>45</v>
      </c>
      <c r="O162" s="84"/>
      <c r="P162" s="236">
        <f>O162*H162</f>
        <v>0</v>
      </c>
      <c r="Q162" s="236">
        <v>0</v>
      </c>
      <c r="R162" s="236">
        <f>Q162*H162</f>
        <v>0</v>
      </c>
      <c r="S162" s="236">
        <v>0</v>
      </c>
      <c r="T162" s="237">
        <f>S162*H162</f>
        <v>0</v>
      </c>
      <c r="U162" s="38"/>
      <c r="V162" s="38"/>
      <c r="W162" s="38"/>
      <c r="X162" s="38"/>
      <c r="Y162" s="38"/>
      <c r="Z162" s="38"/>
      <c r="AA162" s="38"/>
      <c r="AB162" s="38"/>
      <c r="AC162" s="38"/>
      <c r="AD162" s="38"/>
      <c r="AE162" s="38"/>
      <c r="AR162" s="238" t="s">
        <v>104</v>
      </c>
      <c r="AT162" s="238" t="s">
        <v>207</v>
      </c>
      <c r="AU162" s="238" t="s">
        <v>83</v>
      </c>
      <c r="AY162" s="17" t="s">
        <v>204</v>
      </c>
      <c r="BE162" s="239">
        <f>IF(N162="základní",J162,0)</f>
        <v>0</v>
      </c>
      <c r="BF162" s="239">
        <f>IF(N162="snížená",J162,0)</f>
        <v>0</v>
      </c>
      <c r="BG162" s="239">
        <f>IF(N162="zákl. přenesená",J162,0)</f>
        <v>0</v>
      </c>
      <c r="BH162" s="239">
        <f>IF(N162="sníž. přenesená",J162,0)</f>
        <v>0</v>
      </c>
      <c r="BI162" s="239">
        <f>IF(N162="nulová",J162,0)</f>
        <v>0</v>
      </c>
      <c r="BJ162" s="17" t="s">
        <v>81</v>
      </c>
      <c r="BK162" s="239">
        <f>ROUND(I162*H162,2)</f>
        <v>0</v>
      </c>
      <c r="BL162" s="17" t="s">
        <v>104</v>
      </c>
      <c r="BM162" s="238" t="s">
        <v>683</v>
      </c>
    </row>
    <row r="163" s="2" customFormat="1">
      <c r="A163" s="38"/>
      <c r="B163" s="39"/>
      <c r="C163" s="40"/>
      <c r="D163" s="240" t="s">
        <v>213</v>
      </c>
      <c r="E163" s="40"/>
      <c r="F163" s="241" t="s">
        <v>449</v>
      </c>
      <c r="G163" s="40"/>
      <c r="H163" s="40"/>
      <c r="I163" s="147"/>
      <c r="J163" s="40"/>
      <c r="K163" s="40"/>
      <c r="L163" s="44"/>
      <c r="M163" s="242"/>
      <c r="N163" s="243"/>
      <c r="O163" s="84"/>
      <c r="P163" s="84"/>
      <c r="Q163" s="84"/>
      <c r="R163" s="84"/>
      <c r="S163" s="84"/>
      <c r="T163" s="85"/>
      <c r="U163" s="38"/>
      <c r="V163" s="38"/>
      <c r="W163" s="38"/>
      <c r="X163" s="38"/>
      <c r="Y163" s="38"/>
      <c r="Z163" s="38"/>
      <c r="AA163" s="38"/>
      <c r="AB163" s="38"/>
      <c r="AC163" s="38"/>
      <c r="AD163" s="38"/>
      <c r="AE163" s="38"/>
      <c r="AT163" s="17" t="s">
        <v>213</v>
      </c>
      <c r="AU163" s="17" t="s">
        <v>83</v>
      </c>
    </row>
    <row r="164" s="2" customFormat="1" ht="21.75" customHeight="1">
      <c r="A164" s="38"/>
      <c r="B164" s="39"/>
      <c r="C164" s="227" t="s">
        <v>333</v>
      </c>
      <c r="D164" s="227" t="s">
        <v>207</v>
      </c>
      <c r="E164" s="228" t="s">
        <v>463</v>
      </c>
      <c r="F164" s="229" t="s">
        <v>684</v>
      </c>
      <c r="G164" s="230" t="s">
        <v>245</v>
      </c>
      <c r="H164" s="231">
        <v>1</v>
      </c>
      <c r="I164" s="232"/>
      <c r="J164" s="233">
        <f>ROUND(I164*H164,2)</f>
        <v>0</v>
      </c>
      <c r="K164" s="229" t="s">
        <v>211</v>
      </c>
      <c r="L164" s="44"/>
      <c r="M164" s="234" t="s">
        <v>19</v>
      </c>
      <c r="N164" s="235" t="s">
        <v>45</v>
      </c>
      <c r="O164" s="84"/>
      <c r="P164" s="236">
        <f>O164*H164</f>
        <v>0</v>
      </c>
      <c r="Q164" s="236">
        <v>0</v>
      </c>
      <c r="R164" s="236">
        <f>Q164*H164</f>
        <v>0</v>
      </c>
      <c r="S164" s="236">
        <v>0</v>
      </c>
      <c r="T164" s="237">
        <f>S164*H164</f>
        <v>0</v>
      </c>
      <c r="U164" s="38"/>
      <c r="V164" s="38"/>
      <c r="W164" s="38"/>
      <c r="X164" s="38"/>
      <c r="Y164" s="38"/>
      <c r="Z164" s="38"/>
      <c r="AA164" s="38"/>
      <c r="AB164" s="38"/>
      <c r="AC164" s="38"/>
      <c r="AD164" s="38"/>
      <c r="AE164" s="38"/>
      <c r="AR164" s="238" t="s">
        <v>104</v>
      </c>
      <c r="AT164" s="238" t="s">
        <v>207</v>
      </c>
      <c r="AU164" s="238" t="s">
        <v>83</v>
      </c>
      <c r="AY164" s="17" t="s">
        <v>204</v>
      </c>
      <c r="BE164" s="239">
        <f>IF(N164="základní",J164,0)</f>
        <v>0</v>
      </c>
      <c r="BF164" s="239">
        <f>IF(N164="snížená",J164,0)</f>
        <v>0</v>
      </c>
      <c r="BG164" s="239">
        <f>IF(N164="zákl. přenesená",J164,0)</f>
        <v>0</v>
      </c>
      <c r="BH164" s="239">
        <f>IF(N164="sníž. přenesená",J164,0)</f>
        <v>0</v>
      </c>
      <c r="BI164" s="239">
        <f>IF(N164="nulová",J164,0)</f>
        <v>0</v>
      </c>
      <c r="BJ164" s="17" t="s">
        <v>81</v>
      </c>
      <c r="BK164" s="239">
        <f>ROUND(I164*H164,2)</f>
        <v>0</v>
      </c>
      <c r="BL164" s="17" t="s">
        <v>104</v>
      </c>
      <c r="BM164" s="238" t="s">
        <v>685</v>
      </c>
    </row>
    <row r="165" s="2" customFormat="1">
      <c r="A165" s="38"/>
      <c r="B165" s="39"/>
      <c r="C165" s="40"/>
      <c r="D165" s="240" t="s">
        <v>213</v>
      </c>
      <c r="E165" s="40"/>
      <c r="F165" s="241" t="s">
        <v>466</v>
      </c>
      <c r="G165" s="40"/>
      <c r="H165" s="40"/>
      <c r="I165" s="147"/>
      <c r="J165" s="40"/>
      <c r="K165" s="40"/>
      <c r="L165" s="44"/>
      <c r="M165" s="242"/>
      <c r="N165" s="243"/>
      <c r="O165" s="84"/>
      <c r="P165" s="84"/>
      <c r="Q165" s="84"/>
      <c r="R165" s="84"/>
      <c r="S165" s="84"/>
      <c r="T165" s="85"/>
      <c r="U165" s="38"/>
      <c r="V165" s="38"/>
      <c r="W165" s="38"/>
      <c r="X165" s="38"/>
      <c r="Y165" s="38"/>
      <c r="Z165" s="38"/>
      <c r="AA165" s="38"/>
      <c r="AB165" s="38"/>
      <c r="AC165" s="38"/>
      <c r="AD165" s="38"/>
      <c r="AE165" s="38"/>
      <c r="AT165" s="17" t="s">
        <v>213</v>
      </c>
      <c r="AU165" s="17" t="s">
        <v>83</v>
      </c>
    </row>
    <row r="166" s="2" customFormat="1">
      <c r="A166" s="38"/>
      <c r="B166" s="39"/>
      <c r="C166" s="40"/>
      <c r="D166" s="240" t="s">
        <v>215</v>
      </c>
      <c r="E166" s="40"/>
      <c r="F166" s="244" t="s">
        <v>467</v>
      </c>
      <c r="G166" s="40"/>
      <c r="H166" s="40"/>
      <c r="I166" s="147"/>
      <c r="J166" s="40"/>
      <c r="K166" s="40"/>
      <c r="L166" s="44"/>
      <c r="M166" s="242"/>
      <c r="N166" s="243"/>
      <c r="O166" s="84"/>
      <c r="P166" s="84"/>
      <c r="Q166" s="84"/>
      <c r="R166" s="84"/>
      <c r="S166" s="84"/>
      <c r="T166" s="85"/>
      <c r="U166" s="38"/>
      <c r="V166" s="38"/>
      <c r="W166" s="38"/>
      <c r="X166" s="38"/>
      <c r="Y166" s="38"/>
      <c r="Z166" s="38"/>
      <c r="AA166" s="38"/>
      <c r="AB166" s="38"/>
      <c r="AC166" s="38"/>
      <c r="AD166" s="38"/>
      <c r="AE166" s="38"/>
      <c r="AT166" s="17" t="s">
        <v>215</v>
      </c>
      <c r="AU166" s="17" t="s">
        <v>83</v>
      </c>
    </row>
    <row r="167" s="13" customFormat="1">
      <c r="A167" s="13"/>
      <c r="B167" s="245"/>
      <c r="C167" s="246"/>
      <c r="D167" s="240" t="s">
        <v>217</v>
      </c>
      <c r="E167" s="247" t="s">
        <v>19</v>
      </c>
      <c r="F167" s="248" t="s">
        <v>686</v>
      </c>
      <c r="G167" s="246"/>
      <c r="H167" s="247" t="s">
        <v>19</v>
      </c>
      <c r="I167" s="249"/>
      <c r="J167" s="246"/>
      <c r="K167" s="246"/>
      <c r="L167" s="250"/>
      <c r="M167" s="251"/>
      <c r="N167" s="252"/>
      <c r="O167" s="252"/>
      <c r="P167" s="252"/>
      <c r="Q167" s="252"/>
      <c r="R167" s="252"/>
      <c r="S167" s="252"/>
      <c r="T167" s="253"/>
      <c r="U167" s="13"/>
      <c r="V167" s="13"/>
      <c r="W167" s="13"/>
      <c r="X167" s="13"/>
      <c r="Y167" s="13"/>
      <c r="Z167" s="13"/>
      <c r="AA167" s="13"/>
      <c r="AB167" s="13"/>
      <c r="AC167" s="13"/>
      <c r="AD167" s="13"/>
      <c r="AE167" s="13"/>
      <c r="AT167" s="254" t="s">
        <v>217</v>
      </c>
      <c r="AU167" s="254" t="s">
        <v>83</v>
      </c>
      <c r="AV167" s="13" t="s">
        <v>81</v>
      </c>
      <c r="AW167" s="13" t="s">
        <v>35</v>
      </c>
      <c r="AX167" s="13" t="s">
        <v>74</v>
      </c>
      <c r="AY167" s="254" t="s">
        <v>204</v>
      </c>
    </row>
    <row r="168" s="14" customFormat="1">
      <c r="A168" s="14"/>
      <c r="B168" s="255"/>
      <c r="C168" s="256"/>
      <c r="D168" s="240" t="s">
        <v>217</v>
      </c>
      <c r="E168" s="257" t="s">
        <v>19</v>
      </c>
      <c r="F168" s="258" t="s">
        <v>81</v>
      </c>
      <c r="G168" s="256"/>
      <c r="H168" s="259">
        <v>1</v>
      </c>
      <c r="I168" s="260"/>
      <c r="J168" s="256"/>
      <c r="K168" s="256"/>
      <c r="L168" s="261"/>
      <c r="M168" s="287"/>
      <c r="N168" s="288"/>
      <c r="O168" s="288"/>
      <c r="P168" s="288"/>
      <c r="Q168" s="288"/>
      <c r="R168" s="288"/>
      <c r="S168" s="288"/>
      <c r="T168" s="289"/>
      <c r="U168" s="14"/>
      <c r="V168" s="14"/>
      <c r="W168" s="14"/>
      <c r="X168" s="14"/>
      <c r="Y168" s="14"/>
      <c r="Z168" s="14"/>
      <c r="AA168" s="14"/>
      <c r="AB168" s="14"/>
      <c r="AC168" s="14"/>
      <c r="AD168" s="14"/>
      <c r="AE168" s="14"/>
      <c r="AT168" s="265" t="s">
        <v>217</v>
      </c>
      <c r="AU168" s="265" t="s">
        <v>83</v>
      </c>
      <c r="AV168" s="14" t="s">
        <v>83</v>
      </c>
      <c r="AW168" s="14" t="s">
        <v>35</v>
      </c>
      <c r="AX168" s="14" t="s">
        <v>81</v>
      </c>
      <c r="AY168" s="265" t="s">
        <v>204</v>
      </c>
    </row>
    <row r="169" s="2" customFormat="1" ht="6.96" customHeight="1">
      <c r="A169" s="38"/>
      <c r="B169" s="59"/>
      <c r="C169" s="60"/>
      <c r="D169" s="60"/>
      <c r="E169" s="60"/>
      <c r="F169" s="60"/>
      <c r="G169" s="60"/>
      <c r="H169" s="60"/>
      <c r="I169" s="176"/>
      <c r="J169" s="60"/>
      <c r="K169" s="60"/>
      <c r="L169" s="44"/>
      <c r="M169" s="38"/>
      <c r="O169" s="38"/>
      <c r="P169" s="38"/>
      <c r="Q169" s="38"/>
      <c r="R169" s="38"/>
      <c r="S169" s="38"/>
      <c r="T169" s="38"/>
      <c r="U169" s="38"/>
      <c r="V169" s="38"/>
      <c r="W169" s="38"/>
      <c r="X169" s="38"/>
      <c r="Y169" s="38"/>
      <c r="Z169" s="38"/>
      <c r="AA169" s="38"/>
      <c r="AB169" s="38"/>
      <c r="AC169" s="38"/>
      <c r="AD169" s="38"/>
      <c r="AE169" s="38"/>
    </row>
  </sheetData>
  <sheetProtection sheet="1" autoFilter="0" formatColumns="0" formatRows="0" objects="1" scenarios="1" spinCount="100000" saltValue="9/DWZTcDZiHokCOkTb2kM57PQ3vNw8ICCfzHLfCgZIF4ErUX79WTv9+QlXUxctpNBVIG569QRTPvHnex37oThQ==" hashValue="iKfKKzkf5MdDgYQa+tdOwI7cYnvR7OC59q6YooQUeMH2QmiDMH/r7IO8FrX8eqpUghcmgqJTZFoR7B4xS8g/Wg==" algorithmName="SHA-512" password="CC35"/>
  <autoFilter ref="C92:K168"/>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105</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180</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469</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687</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688</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ROUND(J94,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ROUND((SUM(BE94:BE177)),  2)</f>
        <v>0</v>
      </c>
      <c r="G37" s="38"/>
      <c r="H37" s="38"/>
      <c r="I37" s="165">
        <v>0.20999999999999999</v>
      </c>
      <c r="J37" s="164">
        <f>ROUND(((SUM(BE94:BE177))*I37),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ROUND((SUM(BF94:BF177)),  2)</f>
        <v>0</v>
      </c>
      <c r="G38" s="38"/>
      <c r="H38" s="38"/>
      <c r="I38" s="165">
        <v>0.14999999999999999</v>
      </c>
      <c r="J38" s="164">
        <f>ROUND(((SUM(BF94:BF177))*I38),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ROUND((SUM(BG94:BG177)),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ROUND((SUM(BH94:BH177)),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ROUND((SUM(BI94:BI177)),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180</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469</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687</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02.31 - SO 02.31 - P2978 km 441,459</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J94</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187</v>
      </c>
      <c r="E68" s="189"/>
      <c r="F68" s="189"/>
      <c r="G68" s="189"/>
      <c r="H68" s="189"/>
      <c r="I68" s="190"/>
      <c r="J68" s="191">
        <f>J95</f>
        <v>0</v>
      </c>
      <c r="K68" s="187"/>
      <c r="L68" s="192"/>
      <c r="S68" s="9"/>
      <c r="T68" s="9"/>
      <c r="U68" s="9"/>
      <c r="V68" s="9"/>
      <c r="W68" s="9"/>
      <c r="X68" s="9"/>
      <c r="Y68" s="9"/>
      <c r="Z68" s="9"/>
      <c r="AA68" s="9"/>
      <c r="AB68" s="9"/>
      <c r="AC68" s="9"/>
      <c r="AD68" s="9"/>
      <c r="AE68" s="9"/>
    </row>
    <row r="69" hidden="1" s="10" customFormat="1" ht="19.92" customHeight="1">
      <c r="A69" s="10"/>
      <c r="B69" s="193"/>
      <c r="C69" s="125"/>
      <c r="D69" s="194" t="s">
        <v>188</v>
      </c>
      <c r="E69" s="195"/>
      <c r="F69" s="195"/>
      <c r="G69" s="195"/>
      <c r="H69" s="195"/>
      <c r="I69" s="196"/>
      <c r="J69" s="197">
        <f>J96</f>
        <v>0</v>
      </c>
      <c r="K69" s="125"/>
      <c r="L69" s="198"/>
      <c r="S69" s="10"/>
      <c r="T69" s="10"/>
      <c r="U69" s="10"/>
      <c r="V69" s="10"/>
      <c r="W69" s="10"/>
      <c r="X69" s="10"/>
      <c r="Y69" s="10"/>
      <c r="Z69" s="10"/>
      <c r="AA69" s="10"/>
      <c r="AB69" s="10"/>
      <c r="AC69" s="10"/>
      <c r="AD69" s="10"/>
      <c r="AE69" s="10"/>
    </row>
    <row r="70" hidden="1" s="9" customFormat="1" ht="24.96" customHeight="1">
      <c r="A70" s="9"/>
      <c r="B70" s="186"/>
      <c r="C70" s="187"/>
      <c r="D70" s="188" t="s">
        <v>689</v>
      </c>
      <c r="E70" s="189"/>
      <c r="F70" s="189"/>
      <c r="G70" s="189"/>
      <c r="H70" s="189"/>
      <c r="I70" s="190"/>
      <c r="J70" s="191">
        <f>J147</f>
        <v>0</v>
      </c>
      <c r="K70" s="187"/>
      <c r="L70" s="192"/>
      <c r="S70" s="9"/>
      <c r="T70" s="9"/>
      <c r="U70" s="9"/>
      <c r="V70" s="9"/>
      <c r="W70" s="9"/>
      <c r="X70" s="9"/>
      <c r="Y70" s="9"/>
      <c r="Z70" s="9"/>
      <c r="AA70" s="9"/>
      <c r="AB70" s="9"/>
      <c r="AC70" s="9"/>
      <c r="AD70" s="9"/>
      <c r="AE70" s="9"/>
    </row>
    <row r="71" hidden="1" s="2" customFormat="1" ht="21.84" customHeight="1">
      <c r="A71" s="38"/>
      <c r="B71" s="39"/>
      <c r="C71" s="40"/>
      <c r="D71" s="40"/>
      <c r="E71" s="40"/>
      <c r="F71" s="40"/>
      <c r="G71" s="40"/>
      <c r="H71" s="40"/>
      <c r="I71" s="147"/>
      <c r="J71" s="40"/>
      <c r="K71" s="40"/>
      <c r="L71" s="148"/>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176"/>
      <c r="J72" s="60"/>
      <c r="K72" s="60"/>
      <c r="L72" s="148"/>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179"/>
      <c r="J76" s="62"/>
      <c r="K76" s="62"/>
      <c r="L76" s="148"/>
      <c r="S76" s="38"/>
      <c r="T76" s="38"/>
      <c r="U76" s="38"/>
      <c r="V76" s="38"/>
      <c r="W76" s="38"/>
      <c r="X76" s="38"/>
      <c r="Y76" s="38"/>
      <c r="Z76" s="38"/>
      <c r="AA76" s="38"/>
      <c r="AB76" s="38"/>
      <c r="AC76" s="38"/>
      <c r="AD76" s="38"/>
      <c r="AE76" s="38"/>
    </row>
    <row r="77" s="2" customFormat="1" ht="24.96" customHeight="1">
      <c r="A77" s="38"/>
      <c r="B77" s="39"/>
      <c r="C77" s="23" t="s">
        <v>189</v>
      </c>
      <c r="D77" s="40"/>
      <c r="E77" s="40"/>
      <c r="F77" s="40"/>
      <c r="G77" s="40"/>
      <c r="H77" s="40"/>
      <c r="I77" s="147"/>
      <c r="J77" s="40"/>
      <c r="K77" s="40"/>
      <c r="L77" s="148"/>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147"/>
      <c r="J78" s="40"/>
      <c r="K78" s="40"/>
      <c r="L78" s="148"/>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147"/>
      <c r="J79" s="40"/>
      <c r="K79" s="40"/>
      <c r="L79" s="148"/>
      <c r="S79" s="38"/>
      <c r="T79" s="38"/>
      <c r="U79" s="38"/>
      <c r="V79" s="38"/>
      <c r="W79" s="38"/>
      <c r="X79" s="38"/>
      <c r="Y79" s="38"/>
      <c r="Z79" s="38"/>
      <c r="AA79" s="38"/>
      <c r="AB79" s="38"/>
      <c r="AC79" s="38"/>
      <c r="AD79" s="38"/>
      <c r="AE79" s="38"/>
    </row>
    <row r="80" s="2" customFormat="1" ht="16.5" customHeight="1">
      <c r="A80" s="38"/>
      <c r="B80" s="39"/>
      <c r="C80" s="40"/>
      <c r="D80" s="40"/>
      <c r="E80" s="180" t="str">
        <f>E7</f>
        <v>Oprava trati v úseku Velké Březno - Boletice n/L km 440,200 - 443,320</v>
      </c>
      <c r="F80" s="32"/>
      <c r="G80" s="32"/>
      <c r="H80" s="32"/>
      <c r="I80" s="147"/>
      <c r="J80" s="40"/>
      <c r="K80" s="40"/>
      <c r="L80" s="148"/>
      <c r="S80" s="38"/>
      <c r="T80" s="38"/>
      <c r="U80" s="38"/>
      <c r="V80" s="38"/>
      <c r="W80" s="38"/>
      <c r="X80" s="38"/>
      <c r="Y80" s="38"/>
      <c r="Z80" s="38"/>
      <c r="AA80" s="38"/>
      <c r="AB80" s="38"/>
      <c r="AC80" s="38"/>
      <c r="AD80" s="38"/>
      <c r="AE80" s="38"/>
    </row>
    <row r="81" s="1" customFormat="1" ht="12" customHeight="1">
      <c r="B81" s="21"/>
      <c r="C81" s="32" t="s">
        <v>179</v>
      </c>
      <c r="D81" s="22"/>
      <c r="E81" s="22"/>
      <c r="F81" s="22"/>
      <c r="G81" s="22"/>
      <c r="H81" s="22"/>
      <c r="I81" s="139"/>
      <c r="J81" s="22"/>
      <c r="K81" s="22"/>
      <c r="L81" s="20"/>
    </row>
    <row r="82" s="1" customFormat="1" ht="16.5" customHeight="1">
      <c r="B82" s="21"/>
      <c r="C82" s="22"/>
      <c r="D82" s="22"/>
      <c r="E82" s="180" t="s">
        <v>180</v>
      </c>
      <c r="F82" s="22"/>
      <c r="G82" s="22"/>
      <c r="H82" s="22"/>
      <c r="I82" s="139"/>
      <c r="J82" s="22"/>
      <c r="K82" s="22"/>
      <c r="L82" s="20"/>
    </row>
    <row r="83" s="1" customFormat="1" ht="12" customHeight="1">
      <c r="B83" s="21"/>
      <c r="C83" s="32" t="s">
        <v>181</v>
      </c>
      <c r="D83" s="22"/>
      <c r="E83" s="22"/>
      <c r="F83" s="22"/>
      <c r="G83" s="22"/>
      <c r="H83" s="22"/>
      <c r="I83" s="139"/>
      <c r="J83" s="22"/>
      <c r="K83" s="22"/>
      <c r="L83" s="20"/>
    </row>
    <row r="84" s="2" customFormat="1" ht="16.5" customHeight="1">
      <c r="A84" s="38"/>
      <c r="B84" s="39"/>
      <c r="C84" s="40"/>
      <c r="D84" s="40"/>
      <c r="E84" s="290" t="s">
        <v>469</v>
      </c>
      <c r="F84" s="40"/>
      <c r="G84" s="40"/>
      <c r="H84" s="40"/>
      <c r="I84" s="147"/>
      <c r="J84" s="40"/>
      <c r="K84" s="40"/>
      <c r="L84" s="148"/>
      <c r="S84" s="38"/>
      <c r="T84" s="38"/>
      <c r="U84" s="38"/>
      <c r="V84" s="38"/>
      <c r="W84" s="38"/>
      <c r="X84" s="38"/>
      <c r="Y84" s="38"/>
      <c r="Z84" s="38"/>
      <c r="AA84" s="38"/>
      <c r="AB84" s="38"/>
      <c r="AC84" s="38"/>
      <c r="AD84" s="38"/>
      <c r="AE84" s="38"/>
    </row>
    <row r="85" s="2" customFormat="1" ht="12" customHeight="1">
      <c r="A85" s="38"/>
      <c r="B85" s="39"/>
      <c r="C85" s="32" t="s">
        <v>687</v>
      </c>
      <c r="D85" s="40"/>
      <c r="E85" s="40"/>
      <c r="F85" s="40"/>
      <c r="G85" s="40"/>
      <c r="H85" s="40"/>
      <c r="I85" s="147"/>
      <c r="J85" s="40"/>
      <c r="K85" s="40"/>
      <c r="L85" s="148"/>
      <c r="S85" s="38"/>
      <c r="T85" s="38"/>
      <c r="U85" s="38"/>
      <c r="V85" s="38"/>
      <c r="W85" s="38"/>
      <c r="X85" s="38"/>
      <c r="Y85" s="38"/>
      <c r="Z85" s="38"/>
      <c r="AA85" s="38"/>
      <c r="AB85" s="38"/>
      <c r="AC85" s="38"/>
      <c r="AD85" s="38"/>
      <c r="AE85" s="38"/>
    </row>
    <row r="86" s="2" customFormat="1" ht="16.5" customHeight="1">
      <c r="A86" s="38"/>
      <c r="B86" s="39"/>
      <c r="C86" s="40"/>
      <c r="D86" s="40"/>
      <c r="E86" s="69" t="str">
        <f>E13</f>
        <v>02.31 - SO 02.31 - P2978 km 441,459</v>
      </c>
      <c r="F86" s="40"/>
      <c r="G86" s="40"/>
      <c r="H86" s="40"/>
      <c r="I86" s="147"/>
      <c r="J86" s="40"/>
      <c r="K86" s="40"/>
      <c r="L86" s="148"/>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147"/>
      <c r="J87" s="40"/>
      <c r="K87" s="40"/>
      <c r="L87" s="148"/>
      <c r="S87" s="38"/>
      <c r="T87" s="38"/>
      <c r="U87" s="38"/>
      <c r="V87" s="38"/>
      <c r="W87" s="38"/>
      <c r="X87" s="38"/>
      <c r="Y87" s="38"/>
      <c r="Z87" s="38"/>
      <c r="AA87" s="38"/>
      <c r="AB87" s="38"/>
      <c r="AC87" s="38"/>
      <c r="AD87" s="38"/>
      <c r="AE87" s="38"/>
    </row>
    <row r="88" s="2" customFormat="1" ht="12" customHeight="1">
      <c r="A88" s="38"/>
      <c r="B88" s="39"/>
      <c r="C88" s="32" t="s">
        <v>21</v>
      </c>
      <c r="D88" s="40"/>
      <c r="E88" s="40"/>
      <c r="F88" s="27" t="str">
        <f>F16</f>
        <v>trať 073</v>
      </c>
      <c r="G88" s="40"/>
      <c r="H88" s="40"/>
      <c r="I88" s="150" t="s">
        <v>23</v>
      </c>
      <c r="J88" s="72" t="str">
        <f>IF(J16="","",J16)</f>
        <v>14. 2. 2020</v>
      </c>
      <c r="K88" s="40"/>
      <c r="L88" s="148"/>
      <c r="S88" s="38"/>
      <c r="T88" s="38"/>
      <c r="U88" s="38"/>
      <c r="V88" s="38"/>
      <c r="W88" s="38"/>
      <c r="X88" s="38"/>
      <c r="Y88" s="38"/>
      <c r="Z88" s="38"/>
      <c r="AA88" s="38"/>
      <c r="AB88" s="38"/>
      <c r="AC88" s="38"/>
      <c r="AD88" s="38"/>
      <c r="AE88" s="38"/>
    </row>
    <row r="89" s="2" customFormat="1" ht="6.96" customHeight="1">
      <c r="A89" s="38"/>
      <c r="B89" s="39"/>
      <c r="C89" s="40"/>
      <c r="D89" s="40"/>
      <c r="E89" s="40"/>
      <c r="F89" s="40"/>
      <c r="G89" s="40"/>
      <c r="H89" s="40"/>
      <c r="I89" s="147"/>
      <c r="J89" s="40"/>
      <c r="K89" s="40"/>
      <c r="L89" s="148"/>
      <c r="S89" s="38"/>
      <c r="T89" s="38"/>
      <c r="U89" s="38"/>
      <c r="V89" s="38"/>
      <c r="W89" s="38"/>
      <c r="X89" s="38"/>
      <c r="Y89" s="38"/>
      <c r="Z89" s="38"/>
      <c r="AA89" s="38"/>
      <c r="AB89" s="38"/>
      <c r="AC89" s="38"/>
      <c r="AD89" s="38"/>
      <c r="AE89" s="38"/>
    </row>
    <row r="90" s="2" customFormat="1" ht="15.15" customHeight="1">
      <c r="A90" s="38"/>
      <c r="B90" s="39"/>
      <c r="C90" s="32" t="s">
        <v>25</v>
      </c>
      <c r="D90" s="40"/>
      <c r="E90" s="40"/>
      <c r="F90" s="27" t="str">
        <f>E19</f>
        <v>Správa železnic, OŘ ÚNL</v>
      </c>
      <c r="G90" s="40"/>
      <c r="H90" s="40"/>
      <c r="I90" s="150" t="s">
        <v>33</v>
      </c>
      <c r="J90" s="36" t="str">
        <f>E25</f>
        <v xml:space="preserve"> </v>
      </c>
      <c r="K90" s="40"/>
      <c r="L90" s="148"/>
      <c r="S90" s="38"/>
      <c r="T90" s="38"/>
      <c r="U90" s="38"/>
      <c r="V90" s="38"/>
      <c r="W90" s="38"/>
      <c r="X90" s="38"/>
      <c r="Y90" s="38"/>
      <c r="Z90" s="38"/>
      <c r="AA90" s="38"/>
      <c r="AB90" s="38"/>
      <c r="AC90" s="38"/>
      <c r="AD90" s="38"/>
      <c r="AE90" s="38"/>
    </row>
    <row r="91" s="2" customFormat="1" ht="15.15" customHeight="1">
      <c r="A91" s="38"/>
      <c r="B91" s="39"/>
      <c r="C91" s="32" t="s">
        <v>31</v>
      </c>
      <c r="D91" s="40"/>
      <c r="E91" s="40"/>
      <c r="F91" s="27" t="str">
        <f>IF(E22="","",E22)</f>
        <v>Vyplň údaj</v>
      </c>
      <c r="G91" s="40"/>
      <c r="H91" s="40"/>
      <c r="I91" s="150" t="s">
        <v>36</v>
      </c>
      <c r="J91" s="36" t="str">
        <f>E28</f>
        <v>Věra Trnková</v>
      </c>
      <c r="K91" s="40"/>
      <c r="L91" s="148"/>
      <c r="S91" s="38"/>
      <c r="T91" s="38"/>
      <c r="U91" s="38"/>
      <c r="V91" s="38"/>
      <c r="W91" s="38"/>
      <c r="X91" s="38"/>
      <c r="Y91" s="38"/>
      <c r="Z91" s="38"/>
      <c r="AA91" s="38"/>
      <c r="AB91" s="38"/>
      <c r="AC91" s="38"/>
      <c r="AD91" s="38"/>
      <c r="AE91" s="38"/>
    </row>
    <row r="92" s="2" customFormat="1" ht="10.32" customHeight="1">
      <c r="A92" s="38"/>
      <c r="B92" s="39"/>
      <c r="C92" s="40"/>
      <c r="D92" s="40"/>
      <c r="E92" s="40"/>
      <c r="F92" s="40"/>
      <c r="G92" s="40"/>
      <c r="H92" s="40"/>
      <c r="I92" s="147"/>
      <c r="J92" s="40"/>
      <c r="K92" s="40"/>
      <c r="L92" s="148"/>
      <c r="S92" s="38"/>
      <c r="T92" s="38"/>
      <c r="U92" s="38"/>
      <c r="V92" s="38"/>
      <c r="W92" s="38"/>
      <c r="X92" s="38"/>
      <c r="Y92" s="38"/>
      <c r="Z92" s="38"/>
      <c r="AA92" s="38"/>
      <c r="AB92" s="38"/>
      <c r="AC92" s="38"/>
      <c r="AD92" s="38"/>
      <c r="AE92" s="38"/>
    </row>
    <row r="93" s="11" customFormat="1" ht="29.28" customHeight="1">
      <c r="A93" s="199"/>
      <c r="B93" s="200"/>
      <c r="C93" s="201" t="s">
        <v>190</v>
      </c>
      <c r="D93" s="202" t="s">
        <v>59</v>
      </c>
      <c r="E93" s="202" t="s">
        <v>55</v>
      </c>
      <c r="F93" s="202" t="s">
        <v>56</v>
      </c>
      <c r="G93" s="202" t="s">
        <v>191</v>
      </c>
      <c r="H93" s="202" t="s">
        <v>192</v>
      </c>
      <c r="I93" s="203" t="s">
        <v>193</v>
      </c>
      <c r="J93" s="202" t="s">
        <v>185</v>
      </c>
      <c r="K93" s="204" t="s">
        <v>194</v>
      </c>
      <c r="L93" s="205"/>
      <c r="M93" s="92" t="s">
        <v>19</v>
      </c>
      <c r="N93" s="93" t="s">
        <v>44</v>
      </c>
      <c r="O93" s="93" t="s">
        <v>195</v>
      </c>
      <c r="P93" s="93" t="s">
        <v>196</v>
      </c>
      <c r="Q93" s="93" t="s">
        <v>197</v>
      </c>
      <c r="R93" s="93" t="s">
        <v>198</v>
      </c>
      <c r="S93" s="93" t="s">
        <v>199</v>
      </c>
      <c r="T93" s="94" t="s">
        <v>200</v>
      </c>
      <c r="U93" s="199"/>
      <c r="V93" s="199"/>
      <c r="W93" s="199"/>
      <c r="X93" s="199"/>
      <c r="Y93" s="199"/>
      <c r="Z93" s="199"/>
      <c r="AA93" s="199"/>
      <c r="AB93" s="199"/>
      <c r="AC93" s="199"/>
      <c r="AD93" s="199"/>
      <c r="AE93" s="199"/>
    </row>
    <row r="94" s="2" customFormat="1" ht="22.8" customHeight="1">
      <c r="A94" s="38"/>
      <c r="B94" s="39"/>
      <c r="C94" s="99" t="s">
        <v>201</v>
      </c>
      <c r="D94" s="40"/>
      <c r="E94" s="40"/>
      <c r="F94" s="40"/>
      <c r="G94" s="40"/>
      <c r="H94" s="40"/>
      <c r="I94" s="147"/>
      <c r="J94" s="206">
        <f>BK94</f>
        <v>0</v>
      </c>
      <c r="K94" s="40"/>
      <c r="L94" s="44"/>
      <c r="M94" s="95"/>
      <c r="N94" s="207"/>
      <c r="O94" s="96"/>
      <c r="P94" s="208">
        <f>P95+P147</f>
        <v>0</v>
      </c>
      <c r="Q94" s="96"/>
      <c r="R94" s="208">
        <f>R95+R147</f>
        <v>42.701836</v>
      </c>
      <c r="S94" s="96"/>
      <c r="T94" s="209">
        <f>T95+T147</f>
        <v>0</v>
      </c>
      <c r="U94" s="38"/>
      <c r="V94" s="38"/>
      <c r="W94" s="38"/>
      <c r="X94" s="38"/>
      <c r="Y94" s="38"/>
      <c r="Z94" s="38"/>
      <c r="AA94" s="38"/>
      <c r="AB94" s="38"/>
      <c r="AC94" s="38"/>
      <c r="AD94" s="38"/>
      <c r="AE94" s="38"/>
      <c r="AT94" s="17" t="s">
        <v>73</v>
      </c>
      <c r="AU94" s="17" t="s">
        <v>186</v>
      </c>
      <c r="BK94" s="210">
        <f>BK95+BK147</f>
        <v>0</v>
      </c>
    </row>
    <row r="95" s="12" customFormat="1" ht="25.92" customHeight="1">
      <c r="A95" s="12"/>
      <c r="B95" s="211"/>
      <c r="C95" s="212"/>
      <c r="D95" s="213" t="s">
        <v>73</v>
      </c>
      <c r="E95" s="214" t="s">
        <v>202</v>
      </c>
      <c r="F95" s="214" t="s">
        <v>203</v>
      </c>
      <c r="G95" s="212"/>
      <c r="H95" s="212"/>
      <c r="I95" s="215"/>
      <c r="J95" s="216">
        <f>BK95</f>
        <v>0</v>
      </c>
      <c r="K95" s="212"/>
      <c r="L95" s="217"/>
      <c r="M95" s="218"/>
      <c r="N95" s="219"/>
      <c r="O95" s="219"/>
      <c r="P95" s="220">
        <f>P96</f>
        <v>0</v>
      </c>
      <c r="Q95" s="219"/>
      <c r="R95" s="220">
        <f>R96</f>
        <v>42.701836</v>
      </c>
      <c r="S95" s="219"/>
      <c r="T95" s="221">
        <f>T96</f>
        <v>0</v>
      </c>
      <c r="U95" s="12"/>
      <c r="V95" s="12"/>
      <c r="W95" s="12"/>
      <c r="X95" s="12"/>
      <c r="Y95" s="12"/>
      <c r="Z95" s="12"/>
      <c r="AA95" s="12"/>
      <c r="AB95" s="12"/>
      <c r="AC95" s="12"/>
      <c r="AD95" s="12"/>
      <c r="AE95" s="12"/>
      <c r="AR95" s="222" t="s">
        <v>81</v>
      </c>
      <c r="AT95" s="223" t="s">
        <v>73</v>
      </c>
      <c r="AU95" s="223" t="s">
        <v>74</v>
      </c>
      <c r="AY95" s="222" t="s">
        <v>204</v>
      </c>
      <c r="BK95" s="224">
        <f>BK96</f>
        <v>0</v>
      </c>
    </row>
    <row r="96" s="12" customFormat="1" ht="22.8" customHeight="1">
      <c r="A96" s="12"/>
      <c r="B96" s="211"/>
      <c r="C96" s="212"/>
      <c r="D96" s="213" t="s">
        <v>73</v>
      </c>
      <c r="E96" s="225" t="s">
        <v>205</v>
      </c>
      <c r="F96" s="225" t="s">
        <v>206</v>
      </c>
      <c r="G96" s="212"/>
      <c r="H96" s="212"/>
      <c r="I96" s="215"/>
      <c r="J96" s="226">
        <f>BK96</f>
        <v>0</v>
      </c>
      <c r="K96" s="212"/>
      <c r="L96" s="217"/>
      <c r="M96" s="218"/>
      <c r="N96" s="219"/>
      <c r="O96" s="219"/>
      <c r="P96" s="220">
        <f>SUM(P97:P146)</f>
        <v>0</v>
      </c>
      <c r="Q96" s="219"/>
      <c r="R96" s="220">
        <f>SUM(R97:R146)</f>
        <v>42.701836</v>
      </c>
      <c r="S96" s="219"/>
      <c r="T96" s="221">
        <f>SUM(T97:T146)</f>
        <v>0</v>
      </c>
      <c r="U96" s="12"/>
      <c r="V96" s="12"/>
      <c r="W96" s="12"/>
      <c r="X96" s="12"/>
      <c r="Y96" s="12"/>
      <c r="Z96" s="12"/>
      <c r="AA96" s="12"/>
      <c r="AB96" s="12"/>
      <c r="AC96" s="12"/>
      <c r="AD96" s="12"/>
      <c r="AE96" s="12"/>
      <c r="AR96" s="222" t="s">
        <v>81</v>
      </c>
      <c r="AT96" s="223" t="s">
        <v>73</v>
      </c>
      <c r="AU96" s="223" t="s">
        <v>81</v>
      </c>
      <c r="AY96" s="222" t="s">
        <v>204</v>
      </c>
      <c r="BK96" s="224">
        <f>SUM(BK97:BK146)</f>
        <v>0</v>
      </c>
    </row>
    <row r="97" s="2" customFormat="1" ht="21.75" customHeight="1">
      <c r="A97" s="38"/>
      <c r="B97" s="39"/>
      <c r="C97" s="227" t="s">
        <v>81</v>
      </c>
      <c r="D97" s="227" t="s">
        <v>207</v>
      </c>
      <c r="E97" s="228" t="s">
        <v>690</v>
      </c>
      <c r="F97" s="229" t="s">
        <v>691</v>
      </c>
      <c r="G97" s="230" t="s">
        <v>286</v>
      </c>
      <c r="H97" s="231">
        <v>7</v>
      </c>
      <c r="I97" s="232"/>
      <c r="J97" s="233">
        <f>ROUND(I97*H97,2)</f>
        <v>0</v>
      </c>
      <c r="K97" s="229" t="s">
        <v>211</v>
      </c>
      <c r="L97" s="44"/>
      <c r="M97" s="234" t="s">
        <v>19</v>
      </c>
      <c r="N97" s="235" t="s">
        <v>45</v>
      </c>
      <c r="O97" s="84"/>
      <c r="P97" s="236">
        <f>O97*H97</f>
        <v>0</v>
      </c>
      <c r="Q97" s="236">
        <v>0</v>
      </c>
      <c r="R97" s="236">
        <f>Q97*H97</f>
        <v>0</v>
      </c>
      <c r="S97" s="236">
        <v>0</v>
      </c>
      <c r="T97" s="237">
        <f>S97*H97</f>
        <v>0</v>
      </c>
      <c r="U97" s="38"/>
      <c r="V97" s="38"/>
      <c r="W97" s="38"/>
      <c r="X97" s="38"/>
      <c r="Y97" s="38"/>
      <c r="Z97" s="38"/>
      <c r="AA97" s="38"/>
      <c r="AB97" s="38"/>
      <c r="AC97" s="38"/>
      <c r="AD97" s="38"/>
      <c r="AE97" s="38"/>
      <c r="AR97" s="238" t="s">
        <v>104</v>
      </c>
      <c r="AT97" s="238" t="s">
        <v>207</v>
      </c>
      <c r="AU97" s="238" t="s">
        <v>83</v>
      </c>
      <c r="AY97" s="17" t="s">
        <v>204</v>
      </c>
      <c r="BE97" s="239">
        <f>IF(N97="základní",J97,0)</f>
        <v>0</v>
      </c>
      <c r="BF97" s="239">
        <f>IF(N97="snížená",J97,0)</f>
        <v>0</v>
      </c>
      <c r="BG97" s="239">
        <f>IF(N97="zákl. přenesená",J97,0)</f>
        <v>0</v>
      </c>
      <c r="BH97" s="239">
        <f>IF(N97="sníž. přenesená",J97,0)</f>
        <v>0</v>
      </c>
      <c r="BI97" s="239">
        <f>IF(N97="nulová",J97,0)</f>
        <v>0</v>
      </c>
      <c r="BJ97" s="17" t="s">
        <v>81</v>
      </c>
      <c r="BK97" s="239">
        <f>ROUND(I97*H97,2)</f>
        <v>0</v>
      </c>
      <c r="BL97" s="17" t="s">
        <v>104</v>
      </c>
      <c r="BM97" s="238" t="s">
        <v>692</v>
      </c>
    </row>
    <row r="98" s="2" customFormat="1">
      <c r="A98" s="38"/>
      <c r="B98" s="39"/>
      <c r="C98" s="40"/>
      <c r="D98" s="240" t="s">
        <v>213</v>
      </c>
      <c r="E98" s="40"/>
      <c r="F98" s="241" t="s">
        <v>693</v>
      </c>
      <c r="G98" s="40"/>
      <c r="H98" s="40"/>
      <c r="I98" s="147"/>
      <c r="J98" s="40"/>
      <c r="K98" s="40"/>
      <c r="L98" s="44"/>
      <c r="M98" s="242"/>
      <c r="N98" s="243"/>
      <c r="O98" s="84"/>
      <c r="P98" s="84"/>
      <c r="Q98" s="84"/>
      <c r="R98" s="84"/>
      <c r="S98" s="84"/>
      <c r="T98" s="85"/>
      <c r="U98" s="38"/>
      <c r="V98" s="38"/>
      <c r="W98" s="38"/>
      <c r="X98" s="38"/>
      <c r="Y98" s="38"/>
      <c r="Z98" s="38"/>
      <c r="AA98" s="38"/>
      <c r="AB98" s="38"/>
      <c r="AC98" s="38"/>
      <c r="AD98" s="38"/>
      <c r="AE98" s="38"/>
      <c r="AT98" s="17" t="s">
        <v>213</v>
      </c>
      <c r="AU98" s="17" t="s">
        <v>83</v>
      </c>
    </row>
    <row r="99" s="2" customFormat="1">
      <c r="A99" s="38"/>
      <c r="B99" s="39"/>
      <c r="C99" s="40"/>
      <c r="D99" s="240" t="s">
        <v>215</v>
      </c>
      <c r="E99" s="40"/>
      <c r="F99" s="244" t="s">
        <v>694</v>
      </c>
      <c r="G99" s="40"/>
      <c r="H99" s="40"/>
      <c r="I99" s="147"/>
      <c r="J99" s="40"/>
      <c r="K99" s="40"/>
      <c r="L99" s="44"/>
      <c r="M99" s="242"/>
      <c r="N99" s="243"/>
      <c r="O99" s="84"/>
      <c r="P99" s="84"/>
      <c r="Q99" s="84"/>
      <c r="R99" s="84"/>
      <c r="S99" s="84"/>
      <c r="T99" s="85"/>
      <c r="U99" s="38"/>
      <c r="V99" s="38"/>
      <c r="W99" s="38"/>
      <c r="X99" s="38"/>
      <c r="Y99" s="38"/>
      <c r="Z99" s="38"/>
      <c r="AA99" s="38"/>
      <c r="AB99" s="38"/>
      <c r="AC99" s="38"/>
      <c r="AD99" s="38"/>
      <c r="AE99" s="38"/>
      <c r="AT99" s="17" t="s">
        <v>215</v>
      </c>
      <c r="AU99" s="17" t="s">
        <v>83</v>
      </c>
    </row>
    <row r="100" s="2" customFormat="1" ht="21.75" customHeight="1">
      <c r="A100" s="38"/>
      <c r="B100" s="39"/>
      <c r="C100" s="227" t="s">
        <v>83</v>
      </c>
      <c r="D100" s="227" t="s">
        <v>207</v>
      </c>
      <c r="E100" s="228" t="s">
        <v>695</v>
      </c>
      <c r="F100" s="229" t="s">
        <v>696</v>
      </c>
      <c r="G100" s="230" t="s">
        <v>525</v>
      </c>
      <c r="H100" s="231">
        <v>86</v>
      </c>
      <c r="I100" s="232"/>
      <c r="J100" s="233">
        <f>ROUND(I100*H100,2)</f>
        <v>0</v>
      </c>
      <c r="K100" s="229" t="s">
        <v>211</v>
      </c>
      <c r="L100" s="44"/>
      <c r="M100" s="234" t="s">
        <v>19</v>
      </c>
      <c r="N100" s="235" t="s">
        <v>45</v>
      </c>
      <c r="O100" s="84"/>
      <c r="P100" s="236">
        <f>O100*H100</f>
        <v>0</v>
      </c>
      <c r="Q100" s="236">
        <v>0</v>
      </c>
      <c r="R100" s="236">
        <f>Q100*H100</f>
        <v>0</v>
      </c>
      <c r="S100" s="236">
        <v>0</v>
      </c>
      <c r="T100" s="237">
        <f>S100*H100</f>
        <v>0</v>
      </c>
      <c r="U100" s="38"/>
      <c r="V100" s="38"/>
      <c r="W100" s="38"/>
      <c r="X100" s="38"/>
      <c r="Y100" s="38"/>
      <c r="Z100" s="38"/>
      <c r="AA100" s="38"/>
      <c r="AB100" s="38"/>
      <c r="AC100" s="38"/>
      <c r="AD100" s="38"/>
      <c r="AE100" s="38"/>
      <c r="AR100" s="238" t="s">
        <v>104</v>
      </c>
      <c r="AT100" s="238" t="s">
        <v>207</v>
      </c>
      <c r="AU100" s="238" t="s">
        <v>83</v>
      </c>
      <c r="AY100" s="17" t="s">
        <v>204</v>
      </c>
      <c r="BE100" s="239">
        <f>IF(N100="základní",J100,0)</f>
        <v>0</v>
      </c>
      <c r="BF100" s="239">
        <f>IF(N100="snížená",J100,0)</f>
        <v>0</v>
      </c>
      <c r="BG100" s="239">
        <f>IF(N100="zákl. přenesená",J100,0)</f>
        <v>0</v>
      </c>
      <c r="BH100" s="239">
        <f>IF(N100="sníž. přenesená",J100,0)</f>
        <v>0</v>
      </c>
      <c r="BI100" s="239">
        <f>IF(N100="nulová",J100,0)</f>
        <v>0</v>
      </c>
      <c r="BJ100" s="17" t="s">
        <v>81</v>
      </c>
      <c r="BK100" s="239">
        <f>ROUND(I100*H100,2)</f>
        <v>0</v>
      </c>
      <c r="BL100" s="17" t="s">
        <v>104</v>
      </c>
      <c r="BM100" s="238" t="s">
        <v>697</v>
      </c>
    </row>
    <row r="101" s="2" customFormat="1">
      <c r="A101" s="38"/>
      <c r="B101" s="39"/>
      <c r="C101" s="40"/>
      <c r="D101" s="240" t="s">
        <v>213</v>
      </c>
      <c r="E101" s="40"/>
      <c r="F101" s="241" t="s">
        <v>698</v>
      </c>
      <c r="G101" s="40"/>
      <c r="H101" s="40"/>
      <c r="I101" s="147"/>
      <c r="J101" s="40"/>
      <c r="K101" s="40"/>
      <c r="L101" s="44"/>
      <c r="M101" s="242"/>
      <c r="N101" s="243"/>
      <c r="O101" s="84"/>
      <c r="P101" s="84"/>
      <c r="Q101" s="84"/>
      <c r="R101" s="84"/>
      <c r="S101" s="84"/>
      <c r="T101" s="85"/>
      <c r="U101" s="38"/>
      <c r="V101" s="38"/>
      <c r="W101" s="38"/>
      <c r="X101" s="38"/>
      <c r="Y101" s="38"/>
      <c r="Z101" s="38"/>
      <c r="AA101" s="38"/>
      <c r="AB101" s="38"/>
      <c r="AC101" s="38"/>
      <c r="AD101" s="38"/>
      <c r="AE101" s="38"/>
      <c r="AT101" s="17" t="s">
        <v>213</v>
      </c>
      <c r="AU101" s="17" t="s">
        <v>83</v>
      </c>
    </row>
    <row r="102" s="2" customFormat="1">
      <c r="A102" s="38"/>
      <c r="B102" s="39"/>
      <c r="C102" s="40"/>
      <c r="D102" s="240" t="s">
        <v>215</v>
      </c>
      <c r="E102" s="40"/>
      <c r="F102" s="244" t="s">
        <v>699</v>
      </c>
      <c r="G102" s="40"/>
      <c r="H102" s="40"/>
      <c r="I102" s="147"/>
      <c r="J102" s="40"/>
      <c r="K102" s="40"/>
      <c r="L102" s="44"/>
      <c r="M102" s="242"/>
      <c r="N102" s="243"/>
      <c r="O102" s="84"/>
      <c r="P102" s="84"/>
      <c r="Q102" s="84"/>
      <c r="R102" s="84"/>
      <c r="S102" s="84"/>
      <c r="T102" s="85"/>
      <c r="U102" s="38"/>
      <c r="V102" s="38"/>
      <c r="W102" s="38"/>
      <c r="X102" s="38"/>
      <c r="Y102" s="38"/>
      <c r="Z102" s="38"/>
      <c r="AA102" s="38"/>
      <c r="AB102" s="38"/>
      <c r="AC102" s="38"/>
      <c r="AD102" s="38"/>
      <c r="AE102" s="38"/>
      <c r="AT102" s="17" t="s">
        <v>215</v>
      </c>
      <c r="AU102" s="17" t="s">
        <v>83</v>
      </c>
    </row>
    <row r="103" s="14" customFormat="1">
      <c r="A103" s="14"/>
      <c r="B103" s="255"/>
      <c r="C103" s="256"/>
      <c r="D103" s="240" t="s">
        <v>217</v>
      </c>
      <c r="E103" s="257" t="s">
        <v>19</v>
      </c>
      <c r="F103" s="258" t="s">
        <v>700</v>
      </c>
      <c r="G103" s="256"/>
      <c r="H103" s="259">
        <v>14</v>
      </c>
      <c r="I103" s="260"/>
      <c r="J103" s="256"/>
      <c r="K103" s="256"/>
      <c r="L103" s="261"/>
      <c r="M103" s="262"/>
      <c r="N103" s="263"/>
      <c r="O103" s="263"/>
      <c r="P103" s="263"/>
      <c r="Q103" s="263"/>
      <c r="R103" s="263"/>
      <c r="S103" s="263"/>
      <c r="T103" s="264"/>
      <c r="U103" s="14"/>
      <c r="V103" s="14"/>
      <c r="W103" s="14"/>
      <c r="X103" s="14"/>
      <c r="Y103" s="14"/>
      <c r="Z103" s="14"/>
      <c r="AA103" s="14"/>
      <c r="AB103" s="14"/>
      <c r="AC103" s="14"/>
      <c r="AD103" s="14"/>
      <c r="AE103" s="14"/>
      <c r="AT103" s="265" t="s">
        <v>217</v>
      </c>
      <c r="AU103" s="265" t="s">
        <v>83</v>
      </c>
      <c r="AV103" s="14" t="s">
        <v>83</v>
      </c>
      <c r="AW103" s="14" t="s">
        <v>35</v>
      </c>
      <c r="AX103" s="14" t="s">
        <v>74</v>
      </c>
      <c r="AY103" s="265" t="s">
        <v>204</v>
      </c>
    </row>
    <row r="104" s="14" customFormat="1">
      <c r="A104" s="14"/>
      <c r="B104" s="255"/>
      <c r="C104" s="256"/>
      <c r="D104" s="240" t="s">
        <v>217</v>
      </c>
      <c r="E104" s="257" t="s">
        <v>19</v>
      </c>
      <c r="F104" s="258" t="s">
        <v>701</v>
      </c>
      <c r="G104" s="256"/>
      <c r="H104" s="259">
        <v>72</v>
      </c>
      <c r="I104" s="260"/>
      <c r="J104" s="256"/>
      <c r="K104" s="256"/>
      <c r="L104" s="261"/>
      <c r="M104" s="262"/>
      <c r="N104" s="263"/>
      <c r="O104" s="263"/>
      <c r="P104" s="263"/>
      <c r="Q104" s="263"/>
      <c r="R104" s="263"/>
      <c r="S104" s="263"/>
      <c r="T104" s="264"/>
      <c r="U104" s="14"/>
      <c r="V104" s="14"/>
      <c r="W104" s="14"/>
      <c r="X104" s="14"/>
      <c r="Y104" s="14"/>
      <c r="Z104" s="14"/>
      <c r="AA104" s="14"/>
      <c r="AB104" s="14"/>
      <c r="AC104" s="14"/>
      <c r="AD104" s="14"/>
      <c r="AE104" s="14"/>
      <c r="AT104" s="265" t="s">
        <v>217</v>
      </c>
      <c r="AU104" s="265" t="s">
        <v>83</v>
      </c>
      <c r="AV104" s="14" t="s">
        <v>83</v>
      </c>
      <c r="AW104" s="14" t="s">
        <v>35</v>
      </c>
      <c r="AX104" s="14" t="s">
        <v>74</v>
      </c>
      <c r="AY104" s="265" t="s">
        <v>204</v>
      </c>
    </row>
    <row r="105" s="15" customFormat="1">
      <c r="A105" s="15"/>
      <c r="B105" s="266"/>
      <c r="C105" s="267"/>
      <c r="D105" s="240" t="s">
        <v>217</v>
      </c>
      <c r="E105" s="268" t="s">
        <v>19</v>
      </c>
      <c r="F105" s="269" t="s">
        <v>268</v>
      </c>
      <c r="G105" s="267"/>
      <c r="H105" s="270">
        <v>86</v>
      </c>
      <c r="I105" s="271"/>
      <c r="J105" s="267"/>
      <c r="K105" s="267"/>
      <c r="L105" s="272"/>
      <c r="M105" s="273"/>
      <c r="N105" s="274"/>
      <c r="O105" s="274"/>
      <c r="P105" s="274"/>
      <c r="Q105" s="274"/>
      <c r="R105" s="274"/>
      <c r="S105" s="274"/>
      <c r="T105" s="275"/>
      <c r="U105" s="15"/>
      <c r="V105" s="15"/>
      <c r="W105" s="15"/>
      <c r="X105" s="15"/>
      <c r="Y105" s="15"/>
      <c r="Z105" s="15"/>
      <c r="AA105" s="15"/>
      <c r="AB105" s="15"/>
      <c r="AC105" s="15"/>
      <c r="AD105" s="15"/>
      <c r="AE105" s="15"/>
      <c r="AT105" s="276" t="s">
        <v>217</v>
      </c>
      <c r="AU105" s="276" t="s">
        <v>83</v>
      </c>
      <c r="AV105" s="15" t="s">
        <v>104</v>
      </c>
      <c r="AW105" s="15" t="s">
        <v>35</v>
      </c>
      <c r="AX105" s="15" t="s">
        <v>81</v>
      </c>
      <c r="AY105" s="276" t="s">
        <v>204</v>
      </c>
    </row>
    <row r="106" s="2" customFormat="1" ht="21.75" customHeight="1">
      <c r="A106" s="38"/>
      <c r="B106" s="39"/>
      <c r="C106" s="227" t="s">
        <v>94</v>
      </c>
      <c r="D106" s="227" t="s">
        <v>207</v>
      </c>
      <c r="E106" s="228" t="s">
        <v>702</v>
      </c>
      <c r="F106" s="229" t="s">
        <v>703</v>
      </c>
      <c r="G106" s="230" t="s">
        <v>286</v>
      </c>
      <c r="H106" s="231">
        <v>10.800000000000001</v>
      </c>
      <c r="I106" s="232"/>
      <c r="J106" s="233">
        <f>ROUND(I106*H106,2)</f>
        <v>0</v>
      </c>
      <c r="K106" s="229" t="s">
        <v>211</v>
      </c>
      <c r="L106" s="44"/>
      <c r="M106" s="234" t="s">
        <v>19</v>
      </c>
      <c r="N106" s="235" t="s">
        <v>45</v>
      </c>
      <c r="O106" s="84"/>
      <c r="P106" s="236">
        <f>O106*H106</f>
        <v>0</v>
      </c>
      <c r="Q106" s="236">
        <v>0</v>
      </c>
      <c r="R106" s="236">
        <f>Q106*H106</f>
        <v>0</v>
      </c>
      <c r="S106" s="236">
        <v>0</v>
      </c>
      <c r="T106" s="237">
        <f>S106*H106</f>
        <v>0</v>
      </c>
      <c r="U106" s="38"/>
      <c r="V106" s="38"/>
      <c r="W106" s="38"/>
      <c r="X106" s="38"/>
      <c r="Y106" s="38"/>
      <c r="Z106" s="38"/>
      <c r="AA106" s="38"/>
      <c r="AB106" s="38"/>
      <c r="AC106" s="38"/>
      <c r="AD106" s="38"/>
      <c r="AE106" s="38"/>
      <c r="AR106" s="238" t="s">
        <v>104</v>
      </c>
      <c r="AT106" s="238" t="s">
        <v>207</v>
      </c>
      <c r="AU106" s="238" t="s">
        <v>83</v>
      </c>
      <c r="AY106" s="17" t="s">
        <v>204</v>
      </c>
      <c r="BE106" s="239">
        <f>IF(N106="základní",J106,0)</f>
        <v>0</v>
      </c>
      <c r="BF106" s="239">
        <f>IF(N106="snížená",J106,0)</f>
        <v>0</v>
      </c>
      <c r="BG106" s="239">
        <f>IF(N106="zákl. přenesená",J106,0)</f>
        <v>0</v>
      </c>
      <c r="BH106" s="239">
        <f>IF(N106="sníž. přenesená",J106,0)</f>
        <v>0</v>
      </c>
      <c r="BI106" s="239">
        <f>IF(N106="nulová",J106,0)</f>
        <v>0</v>
      </c>
      <c r="BJ106" s="17" t="s">
        <v>81</v>
      </c>
      <c r="BK106" s="239">
        <f>ROUND(I106*H106,2)</f>
        <v>0</v>
      </c>
      <c r="BL106" s="17" t="s">
        <v>104</v>
      </c>
      <c r="BM106" s="238" t="s">
        <v>704</v>
      </c>
    </row>
    <row r="107" s="2" customFormat="1">
      <c r="A107" s="38"/>
      <c r="B107" s="39"/>
      <c r="C107" s="40"/>
      <c r="D107" s="240" t="s">
        <v>213</v>
      </c>
      <c r="E107" s="40"/>
      <c r="F107" s="241" t="s">
        <v>705</v>
      </c>
      <c r="G107" s="40"/>
      <c r="H107" s="40"/>
      <c r="I107" s="147"/>
      <c r="J107" s="40"/>
      <c r="K107" s="40"/>
      <c r="L107" s="44"/>
      <c r="M107" s="242"/>
      <c r="N107" s="243"/>
      <c r="O107" s="84"/>
      <c r="P107" s="84"/>
      <c r="Q107" s="84"/>
      <c r="R107" s="84"/>
      <c r="S107" s="84"/>
      <c r="T107" s="85"/>
      <c r="U107" s="38"/>
      <c r="V107" s="38"/>
      <c r="W107" s="38"/>
      <c r="X107" s="38"/>
      <c r="Y107" s="38"/>
      <c r="Z107" s="38"/>
      <c r="AA107" s="38"/>
      <c r="AB107" s="38"/>
      <c r="AC107" s="38"/>
      <c r="AD107" s="38"/>
      <c r="AE107" s="38"/>
      <c r="AT107" s="17" t="s">
        <v>213</v>
      </c>
      <c r="AU107" s="17" t="s">
        <v>83</v>
      </c>
    </row>
    <row r="108" s="2" customFormat="1">
      <c r="A108" s="38"/>
      <c r="B108" s="39"/>
      <c r="C108" s="40"/>
      <c r="D108" s="240" t="s">
        <v>215</v>
      </c>
      <c r="E108" s="40"/>
      <c r="F108" s="244" t="s">
        <v>706</v>
      </c>
      <c r="G108" s="40"/>
      <c r="H108" s="40"/>
      <c r="I108" s="147"/>
      <c r="J108" s="40"/>
      <c r="K108" s="40"/>
      <c r="L108" s="44"/>
      <c r="M108" s="242"/>
      <c r="N108" s="243"/>
      <c r="O108" s="84"/>
      <c r="P108" s="84"/>
      <c r="Q108" s="84"/>
      <c r="R108" s="84"/>
      <c r="S108" s="84"/>
      <c r="T108" s="85"/>
      <c r="U108" s="38"/>
      <c r="V108" s="38"/>
      <c r="W108" s="38"/>
      <c r="X108" s="38"/>
      <c r="Y108" s="38"/>
      <c r="Z108" s="38"/>
      <c r="AA108" s="38"/>
      <c r="AB108" s="38"/>
      <c r="AC108" s="38"/>
      <c r="AD108" s="38"/>
      <c r="AE108" s="38"/>
      <c r="AT108" s="17" t="s">
        <v>215</v>
      </c>
      <c r="AU108" s="17" t="s">
        <v>83</v>
      </c>
    </row>
    <row r="109" s="2" customFormat="1" ht="21.75" customHeight="1">
      <c r="A109" s="38"/>
      <c r="B109" s="39"/>
      <c r="C109" s="227" t="s">
        <v>104</v>
      </c>
      <c r="D109" s="227" t="s">
        <v>207</v>
      </c>
      <c r="E109" s="228" t="s">
        <v>707</v>
      </c>
      <c r="F109" s="229" t="s">
        <v>708</v>
      </c>
      <c r="G109" s="230" t="s">
        <v>709</v>
      </c>
      <c r="H109" s="231">
        <v>40</v>
      </c>
      <c r="I109" s="232"/>
      <c r="J109" s="233">
        <f>ROUND(I109*H109,2)</f>
        <v>0</v>
      </c>
      <c r="K109" s="229" t="s">
        <v>211</v>
      </c>
      <c r="L109" s="44"/>
      <c r="M109" s="234" t="s">
        <v>19</v>
      </c>
      <c r="N109" s="235" t="s">
        <v>45</v>
      </c>
      <c r="O109" s="84"/>
      <c r="P109" s="236">
        <f>O109*H109</f>
        <v>0</v>
      </c>
      <c r="Q109" s="236">
        <v>0</v>
      </c>
      <c r="R109" s="236">
        <f>Q109*H109</f>
        <v>0</v>
      </c>
      <c r="S109" s="236">
        <v>0</v>
      </c>
      <c r="T109" s="237">
        <f>S109*H109</f>
        <v>0</v>
      </c>
      <c r="U109" s="38"/>
      <c r="V109" s="38"/>
      <c r="W109" s="38"/>
      <c r="X109" s="38"/>
      <c r="Y109" s="38"/>
      <c r="Z109" s="38"/>
      <c r="AA109" s="38"/>
      <c r="AB109" s="38"/>
      <c r="AC109" s="38"/>
      <c r="AD109" s="38"/>
      <c r="AE109" s="38"/>
      <c r="AR109" s="238" t="s">
        <v>104</v>
      </c>
      <c r="AT109" s="238" t="s">
        <v>207</v>
      </c>
      <c r="AU109" s="238" t="s">
        <v>83</v>
      </c>
      <c r="AY109" s="17" t="s">
        <v>204</v>
      </c>
      <c r="BE109" s="239">
        <f>IF(N109="základní",J109,0)</f>
        <v>0</v>
      </c>
      <c r="BF109" s="239">
        <f>IF(N109="snížená",J109,0)</f>
        <v>0</v>
      </c>
      <c r="BG109" s="239">
        <f>IF(N109="zákl. přenesená",J109,0)</f>
        <v>0</v>
      </c>
      <c r="BH109" s="239">
        <f>IF(N109="sníž. přenesená",J109,0)</f>
        <v>0</v>
      </c>
      <c r="BI109" s="239">
        <f>IF(N109="nulová",J109,0)</f>
        <v>0</v>
      </c>
      <c r="BJ109" s="17" t="s">
        <v>81</v>
      </c>
      <c r="BK109" s="239">
        <f>ROUND(I109*H109,2)</f>
        <v>0</v>
      </c>
      <c r="BL109" s="17" t="s">
        <v>104</v>
      </c>
      <c r="BM109" s="238" t="s">
        <v>710</v>
      </c>
    </row>
    <row r="110" s="2" customFormat="1">
      <c r="A110" s="38"/>
      <c r="B110" s="39"/>
      <c r="C110" s="40"/>
      <c r="D110" s="240" t="s">
        <v>213</v>
      </c>
      <c r="E110" s="40"/>
      <c r="F110" s="241" t="s">
        <v>711</v>
      </c>
      <c r="G110" s="40"/>
      <c r="H110" s="40"/>
      <c r="I110" s="147"/>
      <c r="J110" s="40"/>
      <c r="K110" s="40"/>
      <c r="L110" s="44"/>
      <c r="M110" s="242"/>
      <c r="N110" s="243"/>
      <c r="O110" s="84"/>
      <c r="P110" s="84"/>
      <c r="Q110" s="84"/>
      <c r="R110" s="84"/>
      <c r="S110" s="84"/>
      <c r="T110" s="85"/>
      <c r="U110" s="38"/>
      <c r="V110" s="38"/>
      <c r="W110" s="38"/>
      <c r="X110" s="38"/>
      <c r="Y110" s="38"/>
      <c r="Z110" s="38"/>
      <c r="AA110" s="38"/>
      <c r="AB110" s="38"/>
      <c r="AC110" s="38"/>
      <c r="AD110" s="38"/>
      <c r="AE110" s="38"/>
      <c r="AT110" s="17" t="s">
        <v>213</v>
      </c>
      <c r="AU110" s="17" t="s">
        <v>83</v>
      </c>
    </row>
    <row r="111" s="2" customFormat="1">
      <c r="A111" s="38"/>
      <c r="B111" s="39"/>
      <c r="C111" s="40"/>
      <c r="D111" s="240" t="s">
        <v>215</v>
      </c>
      <c r="E111" s="40"/>
      <c r="F111" s="244" t="s">
        <v>712</v>
      </c>
      <c r="G111" s="40"/>
      <c r="H111" s="40"/>
      <c r="I111" s="147"/>
      <c r="J111" s="40"/>
      <c r="K111" s="40"/>
      <c r="L111" s="44"/>
      <c r="M111" s="242"/>
      <c r="N111" s="243"/>
      <c r="O111" s="84"/>
      <c r="P111" s="84"/>
      <c r="Q111" s="84"/>
      <c r="R111" s="84"/>
      <c r="S111" s="84"/>
      <c r="T111" s="85"/>
      <c r="U111" s="38"/>
      <c r="V111" s="38"/>
      <c r="W111" s="38"/>
      <c r="X111" s="38"/>
      <c r="Y111" s="38"/>
      <c r="Z111" s="38"/>
      <c r="AA111" s="38"/>
      <c r="AB111" s="38"/>
      <c r="AC111" s="38"/>
      <c r="AD111" s="38"/>
      <c r="AE111" s="38"/>
      <c r="AT111" s="17" t="s">
        <v>215</v>
      </c>
      <c r="AU111" s="17" t="s">
        <v>83</v>
      </c>
    </row>
    <row r="112" s="14" customFormat="1">
      <c r="A112" s="14"/>
      <c r="B112" s="255"/>
      <c r="C112" s="256"/>
      <c r="D112" s="240" t="s">
        <v>217</v>
      </c>
      <c r="E112" s="257" t="s">
        <v>19</v>
      </c>
      <c r="F112" s="258" t="s">
        <v>713</v>
      </c>
      <c r="G112" s="256"/>
      <c r="H112" s="259">
        <v>40</v>
      </c>
      <c r="I112" s="260"/>
      <c r="J112" s="256"/>
      <c r="K112" s="256"/>
      <c r="L112" s="261"/>
      <c r="M112" s="262"/>
      <c r="N112" s="263"/>
      <c r="O112" s="263"/>
      <c r="P112" s="263"/>
      <c r="Q112" s="263"/>
      <c r="R112" s="263"/>
      <c r="S112" s="263"/>
      <c r="T112" s="264"/>
      <c r="U112" s="14"/>
      <c r="V112" s="14"/>
      <c r="W112" s="14"/>
      <c r="X112" s="14"/>
      <c r="Y112" s="14"/>
      <c r="Z112" s="14"/>
      <c r="AA112" s="14"/>
      <c r="AB112" s="14"/>
      <c r="AC112" s="14"/>
      <c r="AD112" s="14"/>
      <c r="AE112" s="14"/>
      <c r="AT112" s="265" t="s">
        <v>217</v>
      </c>
      <c r="AU112" s="265" t="s">
        <v>83</v>
      </c>
      <c r="AV112" s="14" t="s">
        <v>83</v>
      </c>
      <c r="AW112" s="14" t="s">
        <v>35</v>
      </c>
      <c r="AX112" s="14" t="s">
        <v>81</v>
      </c>
      <c r="AY112" s="265" t="s">
        <v>204</v>
      </c>
    </row>
    <row r="113" s="2" customFormat="1" ht="21.75" customHeight="1">
      <c r="A113" s="38"/>
      <c r="B113" s="39"/>
      <c r="C113" s="277" t="s">
        <v>205</v>
      </c>
      <c r="D113" s="277" t="s">
        <v>270</v>
      </c>
      <c r="E113" s="278" t="s">
        <v>714</v>
      </c>
      <c r="F113" s="279" t="s">
        <v>715</v>
      </c>
      <c r="G113" s="280" t="s">
        <v>245</v>
      </c>
      <c r="H113" s="281">
        <v>80</v>
      </c>
      <c r="I113" s="282"/>
      <c r="J113" s="283">
        <f>ROUND(I113*H113,2)</f>
        <v>0</v>
      </c>
      <c r="K113" s="279" t="s">
        <v>211</v>
      </c>
      <c r="L113" s="284"/>
      <c r="M113" s="285" t="s">
        <v>19</v>
      </c>
      <c r="N113" s="286" t="s">
        <v>45</v>
      </c>
      <c r="O113" s="84"/>
      <c r="P113" s="236">
        <f>O113*H113</f>
        <v>0</v>
      </c>
      <c r="Q113" s="236">
        <v>0.0010499999999999999</v>
      </c>
      <c r="R113" s="236">
        <f>Q113*H113</f>
        <v>0.083999999999999991</v>
      </c>
      <c r="S113" s="236">
        <v>0</v>
      </c>
      <c r="T113" s="237">
        <f>S113*H113</f>
        <v>0</v>
      </c>
      <c r="U113" s="38"/>
      <c r="V113" s="38"/>
      <c r="W113" s="38"/>
      <c r="X113" s="38"/>
      <c r="Y113" s="38"/>
      <c r="Z113" s="38"/>
      <c r="AA113" s="38"/>
      <c r="AB113" s="38"/>
      <c r="AC113" s="38"/>
      <c r="AD113" s="38"/>
      <c r="AE113" s="38"/>
      <c r="AR113" s="238" t="s">
        <v>716</v>
      </c>
      <c r="AT113" s="238" t="s">
        <v>270</v>
      </c>
      <c r="AU113" s="238" t="s">
        <v>83</v>
      </c>
      <c r="AY113" s="17" t="s">
        <v>204</v>
      </c>
      <c r="BE113" s="239">
        <f>IF(N113="základní",J113,0)</f>
        <v>0</v>
      </c>
      <c r="BF113" s="239">
        <f>IF(N113="snížená",J113,0)</f>
        <v>0</v>
      </c>
      <c r="BG113" s="239">
        <f>IF(N113="zákl. přenesená",J113,0)</f>
        <v>0</v>
      </c>
      <c r="BH113" s="239">
        <f>IF(N113="sníž. přenesená",J113,0)</f>
        <v>0</v>
      </c>
      <c r="BI113" s="239">
        <f>IF(N113="nulová",J113,0)</f>
        <v>0</v>
      </c>
      <c r="BJ113" s="17" t="s">
        <v>81</v>
      </c>
      <c r="BK113" s="239">
        <f>ROUND(I113*H113,2)</f>
        <v>0</v>
      </c>
      <c r="BL113" s="17" t="s">
        <v>716</v>
      </c>
      <c r="BM113" s="238" t="s">
        <v>717</v>
      </c>
    </row>
    <row r="114" s="2" customFormat="1">
      <c r="A114" s="38"/>
      <c r="B114" s="39"/>
      <c r="C114" s="40"/>
      <c r="D114" s="240" t="s">
        <v>213</v>
      </c>
      <c r="E114" s="40"/>
      <c r="F114" s="241" t="s">
        <v>715</v>
      </c>
      <c r="G114" s="40"/>
      <c r="H114" s="40"/>
      <c r="I114" s="147"/>
      <c r="J114" s="40"/>
      <c r="K114" s="40"/>
      <c r="L114" s="44"/>
      <c r="M114" s="242"/>
      <c r="N114" s="243"/>
      <c r="O114" s="84"/>
      <c r="P114" s="84"/>
      <c r="Q114" s="84"/>
      <c r="R114" s="84"/>
      <c r="S114" s="84"/>
      <c r="T114" s="85"/>
      <c r="U114" s="38"/>
      <c r="V114" s="38"/>
      <c r="W114" s="38"/>
      <c r="X114" s="38"/>
      <c r="Y114" s="38"/>
      <c r="Z114" s="38"/>
      <c r="AA114" s="38"/>
      <c r="AB114" s="38"/>
      <c r="AC114" s="38"/>
      <c r="AD114" s="38"/>
      <c r="AE114" s="38"/>
      <c r="AT114" s="17" t="s">
        <v>213</v>
      </c>
      <c r="AU114" s="17" t="s">
        <v>83</v>
      </c>
    </row>
    <row r="115" s="2" customFormat="1" ht="21.75" customHeight="1">
      <c r="A115" s="38"/>
      <c r="B115" s="39"/>
      <c r="C115" s="227" t="s">
        <v>242</v>
      </c>
      <c r="D115" s="227" t="s">
        <v>207</v>
      </c>
      <c r="E115" s="228" t="s">
        <v>472</v>
      </c>
      <c r="F115" s="229" t="s">
        <v>718</v>
      </c>
      <c r="G115" s="230" t="s">
        <v>261</v>
      </c>
      <c r="H115" s="231">
        <v>6.4800000000000004</v>
      </c>
      <c r="I115" s="232"/>
      <c r="J115" s="233">
        <f>ROUND(I115*H115,2)</f>
        <v>0</v>
      </c>
      <c r="K115" s="229" t="s">
        <v>211</v>
      </c>
      <c r="L115" s="44"/>
      <c r="M115" s="234" t="s">
        <v>19</v>
      </c>
      <c r="N115" s="235" t="s">
        <v>45</v>
      </c>
      <c r="O115" s="84"/>
      <c r="P115" s="236">
        <f>O115*H115</f>
        <v>0</v>
      </c>
      <c r="Q115" s="236">
        <v>0</v>
      </c>
      <c r="R115" s="236">
        <f>Q115*H115</f>
        <v>0</v>
      </c>
      <c r="S115" s="236">
        <v>0</v>
      </c>
      <c r="T115" s="237">
        <f>S115*H115</f>
        <v>0</v>
      </c>
      <c r="U115" s="38"/>
      <c r="V115" s="38"/>
      <c r="W115" s="38"/>
      <c r="X115" s="38"/>
      <c r="Y115" s="38"/>
      <c r="Z115" s="38"/>
      <c r="AA115" s="38"/>
      <c r="AB115" s="38"/>
      <c r="AC115" s="38"/>
      <c r="AD115" s="38"/>
      <c r="AE115" s="38"/>
      <c r="AR115" s="238" t="s">
        <v>104</v>
      </c>
      <c r="AT115" s="238" t="s">
        <v>207</v>
      </c>
      <c r="AU115" s="238" t="s">
        <v>83</v>
      </c>
      <c r="AY115" s="17" t="s">
        <v>204</v>
      </c>
      <c r="BE115" s="239">
        <f>IF(N115="základní",J115,0)</f>
        <v>0</v>
      </c>
      <c r="BF115" s="239">
        <f>IF(N115="snížená",J115,0)</f>
        <v>0</v>
      </c>
      <c r="BG115" s="239">
        <f>IF(N115="zákl. přenesená",J115,0)</f>
        <v>0</v>
      </c>
      <c r="BH115" s="239">
        <f>IF(N115="sníž. přenesená",J115,0)</f>
        <v>0</v>
      </c>
      <c r="BI115" s="239">
        <f>IF(N115="nulová",J115,0)</f>
        <v>0</v>
      </c>
      <c r="BJ115" s="17" t="s">
        <v>81</v>
      </c>
      <c r="BK115" s="239">
        <f>ROUND(I115*H115,2)</f>
        <v>0</v>
      </c>
      <c r="BL115" s="17" t="s">
        <v>104</v>
      </c>
      <c r="BM115" s="238" t="s">
        <v>719</v>
      </c>
    </row>
    <row r="116" s="2" customFormat="1">
      <c r="A116" s="38"/>
      <c r="B116" s="39"/>
      <c r="C116" s="40"/>
      <c r="D116" s="240" t="s">
        <v>213</v>
      </c>
      <c r="E116" s="40"/>
      <c r="F116" s="241" t="s">
        <v>473</v>
      </c>
      <c r="G116" s="40"/>
      <c r="H116" s="40"/>
      <c r="I116" s="147"/>
      <c r="J116" s="40"/>
      <c r="K116" s="40"/>
      <c r="L116" s="44"/>
      <c r="M116" s="242"/>
      <c r="N116" s="243"/>
      <c r="O116" s="84"/>
      <c r="P116" s="84"/>
      <c r="Q116" s="84"/>
      <c r="R116" s="84"/>
      <c r="S116" s="84"/>
      <c r="T116" s="85"/>
      <c r="U116" s="38"/>
      <c r="V116" s="38"/>
      <c r="W116" s="38"/>
      <c r="X116" s="38"/>
      <c r="Y116" s="38"/>
      <c r="Z116" s="38"/>
      <c r="AA116" s="38"/>
      <c r="AB116" s="38"/>
      <c r="AC116" s="38"/>
      <c r="AD116" s="38"/>
      <c r="AE116" s="38"/>
      <c r="AT116" s="17" t="s">
        <v>213</v>
      </c>
      <c r="AU116" s="17" t="s">
        <v>83</v>
      </c>
    </row>
    <row r="117" s="2" customFormat="1">
      <c r="A117" s="38"/>
      <c r="B117" s="39"/>
      <c r="C117" s="40"/>
      <c r="D117" s="240" t="s">
        <v>215</v>
      </c>
      <c r="E117" s="40"/>
      <c r="F117" s="244" t="s">
        <v>720</v>
      </c>
      <c r="G117" s="40"/>
      <c r="H117" s="40"/>
      <c r="I117" s="147"/>
      <c r="J117" s="40"/>
      <c r="K117" s="40"/>
      <c r="L117" s="44"/>
      <c r="M117" s="242"/>
      <c r="N117" s="243"/>
      <c r="O117" s="84"/>
      <c r="P117" s="84"/>
      <c r="Q117" s="84"/>
      <c r="R117" s="84"/>
      <c r="S117" s="84"/>
      <c r="T117" s="85"/>
      <c r="U117" s="38"/>
      <c r="V117" s="38"/>
      <c r="W117" s="38"/>
      <c r="X117" s="38"/>
      <c r="Y117" s="38"/>
      <c r="Z117" s="38"/>
      <c r="AA117" s="38"/>
      <c r="AB117" s="38"/>
      <c r="AC117" s="38"/>
      <c r="AD117" s="38"/>
      <c r="AE117" s="38"/>
      <c r="AT117" s="17" t="s">
        <v>215</v>
      </c>
      <c r="AU117" s="17" t="s">
        <v>83</v>
      </c>
    </row>
    <row r="118" s="14" customFormat="1">
      <c r="A118" s="14"/>
      <c r="B118" s="255"/>
      <c r="C118" s="256"/>
      <c r="D118" s="240" t="s">
        <v>217</v>
      </c>
      <c r="E118" s="257" t="s">
        <v>19</v>
      </c>
      <c r="F118" s="258" t="s">
        <v>721</v>
      </c>
      <c r="G118" s="256"/>
      <c r="H118" s="259">
        <v>6.4800000000000004</v>
      </c>
      <c r="I118" s="260"/>
      <c r="J118" s="256"/>
      <c r="K118" s="256"/>
      <c r="L118" s="261"/>
      <c r="M118" s="262"/>
      <c r="N118" s="263"/>
      <c r="O118" s="263"/>
      <c r="P118" s="263"/>
      <c r="Q118" s="263"/>
      <c r="R118" s="263"/>
      <c r="S118" s="263"/>
      <c r="T118" s="264"/>
      <c r="U118" s="14"/>
      <c r="V118" s="14"/>
      <c r="W118" s="14"/>
      <c r="X118" s="14"/>
      <c r="Y118" s="14"/>
      <c r="Z118" s="14"/>
      <c r="AA118" s="14"/>
      <c r="AB118" s="14"/>
      <c r="AC118" s="14"/>
      <c r="AD118" s="14"/>
      <c r="AE118" s="14"/>
      <c r="AT118" s="265" t="s">
        <v>217</v>
      </c>
      <c r="AU118" s="265" t="s">
        <v>83</v>
      </c>
      <c r="AV118" s="14" t="s">
        <v>83</v>
      </c>
      <c r="AW118" s="14" t="s">
        <v>35</v>
      </c>
      <c r="AX118" s="14" t="s">
        <v>81</v>
      </c>
      <c r="AY118" s="265" t="s">
        <v>204</v>
      </c>
    </row>
    <row r="119" s="2" customFormat="1" ht="33" customHeight="1">
      <c r="A119" s="38"/>
      <c r="B119" s="39"/>
      <c r="C119" s="227" t="s">
        <v>247</v>
      </c>
      <c r="D119" s="227" t="s">
        <v>207</v>
      </c>
      <c r="E119" s="228" t="s">
        <v>722</v>
      </c>
      <c r="F119" s="229" t="s">
        <v>723</v>
      </c>
      <c r="G119" s="230" t="s">
        <v>286</v>
      </c>
      <c r="H119" s="231">
        <v>10.800000000000001</v>
      </c>
      <c r="I119" s="232"/>
      <c r="J119" s="233">
        <f>ROUND(I119*H119,2)</f>
        <v>0</v>
      </c>
      <c r="K119" s="229" t="s">
        <v>211</v>
      </c>
      <c r="L119" s="44"/>
      <c r="M119" s="234" t="s">
        <v>19</v>
      </c>
      <c r="N119" s="235" t="s">
        <v>45</v>
      </c>
      <c r="O119" s="84"/>
      <c r="P119" s="236">
        <f>O119*H119</f>
        <v>0</v>
      </c>
      <c r="Q119" s="236">
        <v>0</v>
      </c>
      <c r="R119" s="236">
        <f>Q119*H119</f>
        <v>0</v>
      </c>
      <c r="S119" s="236">
        <v>0</v>
      </c>
      <c r="T119" s="237">
        <f>S119*H119</f>
        <v>0</v>
      </c>
      <c r="U119" s="38"/>
      <c r="V119" s="38"/>
      <c r="W119" s="38"/>
      <c r="X119" s="38"/>
      <c r="Y119" s="38"/>
      <c r="Z119" s="38"/>
      <c r="AA119" s="38"/>
      <c r="AB119" s="38"/>
      <c r="AC119" s="38"/>
      <c r="AD119" s="38"/>
      <c r="AE119" s="38"/>
      <c r="AR119" s="238" t="s">
        <v>104</v>
      </c>
      <c r="AT119" s="238" t="s">
        <v>207</v>
      </c>
      <c r="AU119" s="238" t="s">
        <v>83</v>
      </c>
      <c r="AY119" s="17" t="s">
        <v>204</v>
      </c>
      <c r="BE119" s="239">
        <f>IF(N119="základní",J119,0)</f>
        <v>0</v>
      </c>
      <c r="BF119" s="239">
        <f>IF(N119="snížená",J119,0)</f>
        <v>0</v>
      </c>
      <c r="BG119" s="239">
        <f>IF(N119="zákl. přenesená",J119,0)</f>
        <v>0</v>
      </c>
      <c r="BH119" s="239">
        <f>IF(N119="sníž. přenesená",J119,0)</f>
        <v>0</v>
      </c>
      <c r="BI119" s="239">
        <f>IF(N119="nulová",J119,0)</f>
        <v>0</v>
      </c>
      <c r="BJ119" s="17" t="s">
        <v>81</v>
      </c>
      <c r="BK119" s="239">
        <f>ROUND(I119*H119,2)</f>
        <v>0</v>
      </c>
      <c r="BL119" s="17" t="s">
        <v>104</v>
      </c>
      <c r="BM119" s="238" t="s">
        <v>724</v>
      </c>
    </row>
    <row r="120" s="2" customFormat="1">
      <c r="A120" s="38"/>
      <c r="B120" s="39"/>
      <c r="C120" s="40"/>
      <c r="D120" s="240" t="s">
        <v>213</v>
      </c>
      <c r="E120" s="40"/>
      <c r="F120" s="241" t="s">
        <v>725</v>
      </c>
      <c r="G120" s="40"/>
      <c r="H120" s="40"/>
      <c r="I120" s="147"/>
      <c r="J120" s="40"/>
      <c r="K120" s="40"/>
      <c r="L120" s="44"/>
      <c r="M120" s="242"/>
      <c r="N120" s="243"/>
      <c r="O120" s="84"/>
      <c r="P120" s="84"/>
      <c r="Q120" s="84"/>
      <c r="R120" s="84"/>
      <c r="S120" s="84"/>
      <c r="T120" s="85"/>
      <c r="U120" s="38"/>
      <c r="V120" s="38"/>
      <c r="W120" s="38"/>
      <c r="X120" s="38"/>
      <c r="Y120" s="38"/>
      <c r="Z120" s="38"/>
      <c r="AA120" s="38"/>
      <c r="AB120" s="38"/>
      <c r="AC120" s="38"/>
      <c r="AD120" s="38"/>
      <c r="AE120" s="38"/>
      <c r="AT120" s="17" t="s">
        <v>213</v>
      </c>
      <c r="AU120" s="17" t="s">
        <v>83</v>
      </c>
    </row>
    <row r="121" s="2" customFormat="1">
      <c r="A121" s="38"/>
      <c r="B121" s="39"/>
      <c r="C121" s="40"/>
      <c r="D121" s="240" t="s">
        <v>215</v>
      </c>
      <c r="E121" s="40"/>
      <c r="F121" s="244" t="s">
        <v>726</v>
      </c>
      <c r="G121" s="40"/>
      <c r="H121" s="40"/>
      <c r="I121" s="147"/>
      <c r="J121" s="40"/>
      <c r="K121" s="40"/>
      <c r="L121" s="44"/>
      <c r="M121" s="242"/>
      <c r="N121" s="243"/>
      <c r="O121" s="84"/>
      <c r="P121" s="84"/>
      <c r="Q121" s="84"/>
      <c r="R121" s="84"/>
      <c r="S121" s="84"/>
      <c r="T121" s="85"/>
      <c r="U121" s="38"/>
      <c r="V121" s="38"/>
      <c r="W121" s="38"/>
      <c r="X121" s="38"/>
      <c r="Y121" s="38"/>
      <c r="Z121" s="38"/>
      <c r="AA121" s="38"/>
      <c r="AB121" s="38"/>
      <c r="AC121" s="38"/>
      <c r="AD121" s="38"/>
      <c r="AE121" s="38"/>
      <c r="AT121" s="17" t="s">
        <v>215</v>
      </c>
      <c r="AU121" s="17" t="s">
        <v>83</v>
      </c>
    </row>
    <row r="122" s="2" customFormat="1" ht="21.75" customHeight="1">
      <c r="A122" s="38"/>
      <c r="B122" s="39"/>
      <c r="C122" s="277" t="s">
        <v>252</v>
      </c>
      <c r="D122" s="277" t="s">
        <v>270</v>
      </c>
      <c r="E122" s="278" t="s">
        <v>727</v>
      </c>
      <c r="F122" s="279" t="s">
        <v>728</v>
      </c>
      <c r="G122" s="280" t="s">
        <v>286</v>
      </c>
      <c r="H122" s="281">
        <v>10.800000000000001</v>
      </c>
      <c r="I122" s="282"/>
      <c r="J122" s="283">
        <f>ROUND(I122*H122,2)</f>
        <v>0</v>
      </c>
      <c r="K122" s="279" t="s">
        <v>211</v>
      </c>
      <c r="L122" s="284"/>
      <c r="M122" s="285" t="s">
        <v>19</v>
      </c>
      <c r="N122" s="286" t="s">
        <v>45</v>
      </c>
      <c r="O122" s="84"/>
      <c r="P122" s="236">
        <f>O122*H122</f>
        <v>0</v>
      </c>
      <c r="Q122" s="236">
        <v>0</v>
      </c>
      <c r="R122" s="236">
        <f>Q122*H122</f>
        <v>0</v>
      </c>
      <c r="S122" s="236">
        <v>0</v>
      </c>
      <c r="T122" s="237">
        <f>S122*H122</f>
        <v>0</v>
      </c>
      <c r="U122" s="38"/>
      <c r="V122" s="38"/>
      <c r="W122" s="38"/>
      <c r="X122" s="38"/>
      <c r="Y122" s="38"/>
      <c r="Z122" s="38"/>
      <c r="AA122" s="38"/>
      <c r="AB122" s="38"/>
      <c r="AC122" s="38"/>
      <c r="AD122" s="38"/>
      <c r="AE122" s="38"/>
      <c r="AR122" s="238" t="s">
        <v>252</v>
      </c>
      <c r="AT122" s="238" t="s">
        <v>270</v>
      </c>
      <c r="AU122" s="238" t="s">
        <v>83</v>
      </c>
      <c r="AY122" s="17" t="s">
        <v>204</v>
      </c>
      <c r="BE122" s="239">
        <f>IF(N122="základní",J122,0)</f>
        <v>0</v>
      </c>
      <c r="BF122" s="239">
        <f>IF(N122="snížená",J122,0)</f>
        <v>0</v>
      </c>
      <c r="BG122" s="239">
        <f>IF(N122="zákl. přenesená",J122,0)</f>
        <v>0</v>
      </c>
      <c r="BH122" s="239">
        <f>IF(N122="sníž. přenesená",J122,0)</f>
        <v>0</v>
      </c>
      <c r="BI122" s="239">
        <f>IF(N122="nulová",J122,0)</f>
        <v>0</v>
      </c>
      <c r="BJ122" s="17" t="s">
        <v>81</v>
      </c>
      <c r="BK122" s="239">
        <f>ROUND(I122*H122,2)</f>
        <v>0</v>
      </c>
      <c r="BL122" s="17" t="s">
        <v>104</v>
      </c>
      <c r="BM122" s="238" t="s">
        <v>729</v>
      </c>
    </row>
    <row r="123" s="2" customFormat="1">
      <c r="A123" s="38"/>
      <c r="B123" s="39"/>
      <c r="C123" s="40"/>
      <c r="D123" s="240" t="s">
        <v>213</v>
      </c>
      <c r="E123" s="40"/>
      <c r="F123" s="241" t="s">
        <v>728</v>
      </c>
      <c r="G123" s="40"/>
      <c r="H123" s="40"/>
      <c r="I123" s="147"/>
      <c r="J123" s="40"/>
      <c r="K123" s="40"/>
      <c r="L123" s="44"/>
      <c r="M123" s="242"/>
      <c r="N123" s="243"/>
      <c r="O123" s="84"/>
      <c r="P123" s="84"/>
      <c r="Q123" s="84"/>
      <c r="R123" s="84"/>
      <c r="S123" s="84"/>
      <c r="T123" s="85"/>
      <c r="U123" s="38"/>
      <c r="V123" s="38"/>
      <c r="W123" s="38"/>
      <c r="X123" s="38"/>
      <c r="Y123" s="38"/>
      <c r="Z123" s="38"/>
      <c r="AA123" s="38"/>
      <c r="AB123" s="38"/>
      <c r="AC123" s="38"/>
      <c r="AD123" s="38"/>
      <c r="AE123" s="38"/>
      <c r="AT123" s="17" t="s">
        <v>213</v>
      </c>
      <c r="AU123" s="17" t="s">
        <v>83</v>
      </c>
    </row>
    <row r="124" s="2" customFormat="1" ht="21.75" customHeight="1">
      <c r="A124" s="38"/>
      <c r="B124" s="39"/>
      <c r="C124" s="277" t="s">
        <v>258</v>
      </c>
      <c r="D124" s="277" t="s">
        <v>270</v>
      </c>
      <c r="E124" s="278" t="s">
        <v>502</v>
      </c>
      <c r="F124" s="279" t="s">
        <v>503</v>
      </c>
      <c r="G124" s="280" t="s">
        <v>261</v>
      </c>
      <c r="H124" s="281">
        <v>0.86399999999999999</v>
      </c>
      <c r="I124" s="282"/>
      <c r="J124" s="283">
        <f>ROUND(I124*H124,2)</f>
        <v>0</v>
      </c>
      <c r="K124" s="279" t="s">
        <v>211</v>
      </c>
      <c r="L124" s="284"/>
      <c r="M124" s="285" t="s">
        <v>19</v>
      </c>
      <c r="N124" s="286" t="s">
        <v>45</v>
      </c>
      <c r="O124" s="84"/>
      <c r="P124" s="236">
        <f>O124*H124</f>
        <v>0</v>
      </c>
      <c r="Q124" s="236">
        <v>2.234</v>
      </c>
      <c r="R124" s="236">
        <f>Q124*H124</f>
        <v>1.9301759999999999</v>
      </c>
      <c r="S124" s="236">
        <v>0</v>
      </c>
      <c r="T124" s="237">
        <f>S124*H124</f>
        <v>0</v>
      </c>
      <c r="U124" s="38"/>
      <c r="V124" s="38"/>
      <c r="W124" s="38"/>
      <c r="X124" s="38"/>
      <c r="Y124" s="38"/>
      <c r="Z124" s="38"/>
      <c r="AA124" s="38"/>
      <c r="AB124" s="38"/>
      <c r="AC124" s="38"/>
      <c r="AD124" s="38"/>
      <c r="AE124" s="38"/>
      <c r="AR124" s="238" t="s">
        <v>716</v>
      </c>
      <c r="AT124" s="238" t="s">
        <v>270</v>
      </c>
      <c r="AU124" s="238" t="s">
        <v>83</v>
      </c>
      <c r="AY124" s="17" t="s">
        <v>204</v>
      </c>
      <c r="BE124" s="239">
        <f>IF(N124="základní",J124,0)</f>
        <v>0</v>
      </c>
      <c r="BF124" s="239">
        <f>IF(N124="snížená",J124,0)</f>
        <v>0</v>
      </c>
      <c r="BG124" s="239">
        <f>IF(N124="zákl. přenesená",J124,0)</f>
        <v>0</v>
      </c>
      <c r="BH124" s="239">
        <f>IF(N124="sníž. přenesená",J124,0)</f>
        <v>0</v>
      </c>
      <c r="BI124" s="239">
        <f>IF(N124="nulová",J124,0)</f>
        <v>0</v>
      </c>
      <c r="BJ124" s="17" t="s">
        <v>81</v>
      </c>
      <c r="BK124" s="239">
        <f>ROUND(I124*H124,2)</f>
        <v>0</v>
      </c>
      <c r="BL124" s="17" t="s">
        <v>716</v>
      </c>
      <c r="BM124" s="238" t="s">
        <v>730</v>
      </c>
    </row>
    <row r="125" s="2" customFormat="1">
      <c r="A125" s="38"/>
      <c r="B125" s="39"/>
      <c r="C125" s="40"/>
      <c r="D125" s="240" t="s">
        <v>213</v>
      </c>
      <c r="E125" s="40"/>
      <c r="F125" s="241" t="s">
        <v>503</v>
      </c>
      <c r="G125" s="40"/>
      <c r="H125" s="40"/>
      <c r="I125" s="147"/>
      <c r="J125" s="40"/>
      <c r="K125" s="40"/>
      <c r="L125" s="44"/>
      <c r="M125" s="242"/>
      <c r="N125" s="243"/>
      <c r="O125" s="84"/>
      <c r="P125" s="84"/>
      <c r="Q125" s="84"/>
      <c r="R125" s="84"/>
      <c r="S125" s="84"/>
      <c r="T125" s="85"/>
      <c r="U125" s="38"/>
      <c r="V125" s="38"/>
      <c r="W125" s="38"/>
      <c r="X125" s="38"/>
      <c r="Y125" s="38"/>
      <c r="Z125" s="38"/>
      <c r="AA125" s="38"/>
      <c r="AB125" s="38"/>
      <c r="AC125" s="38"/>
      <c r="AD125" s="38"/>
      <c r="AE125" s="38"/>
      <c r="AT125" s="17" t="s">
        <v>213</v>
      </c>
      <c r="AU125" s="17" t="s">
        <v>83</v>
      </c>
    </row>
    <row r="126" s="14" customFormat="1">
      <c r="A126" s="14"/>
      <c r="B126" s="255"/>
      <c r="C126" s="256"/>
      <c r="D126" s="240" t="s">
        <v>217</v>
      </c>
      <c r="E126" s="257" t="s">
        <v>19</v>
      </c>
      <c r="F126" s="258" t="s">
        <v>731</v>
      </c>
      <c r="G126" s="256"/>
      <c r="H126" s="259">
        <v>0.86399999999999999</v>
      </c>
      <c r="I126" s="260"/>
      <c r="J126" s="256"/>
      <c r="K126" s="256"/>
      <c r="L126" s="261"/>
      <c r="M126" s="262"/>
      <c r="N126" s="263"/>
      <c r="O126" s="263"/>
      <c r="P126" s="263"/>
      <c r="Q126" s="263"/>
      <c r="R126" s="263"/>
      <c r="S126" s="263"/>
      <c r="T126" s="264"/>
      <c r="U126" s="14"/>
      <c r="V126" s="14"/>
      <c r="W126" s="14"/>
      <c r="X126" s="14"/>
      <c r="Y126" s="14"/>
      <c r="Z126" s="14"/>
      <c r="AA126" s="14"/>
      <c r="AB126" s="14"/>
      <c r="AC126" s="14"/>
      <c r="AD126" s="14"/>
      <c r="AE126" s="14"/>
      <c r="AT126" s="265" t="s">
        <v>217</v>
      </c>
      <c r="AU126" s="265" t="s">
        <v>83</v>
      </c>
      <c r="AV126" s="14" t="s">
        <v>83</v>
      </c>
      <c r="AW126" s="14" t="s">
        <v>35</v>
      </c>
      <c r="AX126" s="14" t="s">
        <v>81</v>
      </c>
      <c r="AY126" s="265" t="s">
        <v>204</v>
      </c>
    </row>
    <row r="127" s="2" customFormat="1" ht="21.75" customHeight="1">
      <c r="A127" s="38"/>
      <c r="B127" s="39"/>
      <c r="C127" s="227" t="s">
        <v>269</v>
      </c>
      <c r="D127" s="227" t="s">
        <v>207</v>
      </c>
      <c r="E127" s="228" t="s">
        <v>732</v>
      </c>
      <c r="F127" s="229" t="s">
        <v>733</v>
      </c>
      <c r="G127" s="230" t="s">
        <v>525</v>
      </c>
      <c r="H127" s="231">
        <v>86</v>
      </c>
      <c r="I127" s="232"/>
      <c r="J127" s="233">
        <f>ROUND(I127*H127,2)</f>
        <v>0</v>
      </c>
      <c r="K127" s="229" t="s">
        <v>211</v>
      </c>
      <c r="L127" s="44"/>
      <c r="M127" s="234" t="s">
        <v>19</v>
      </c>
      <c r="N127" s="235" t="s">
        <v>45</v>
      </c>
      <c r="O127" s="84"/>
      <c r="P127" s="236">
        <f>O127*H127</f>
        <v>0</v>
      </c>
      <c r="Q127" s="236">
        <v>0</v>
      </c>
      <c r="R127" s="236">
        <f>Q127*H127</f>
        <v>0</v>
      </c>
      <c r="S127" s="236">
        <v>0</v>
      </c>
      <c r="T127" s="237">
        <f>S127*H127</f>
        <v>0</v>
      </c>
      <c r="U127" s="38"/>
      <c r="V127" s="38"/>
      <c r="W127" s="38"/>
      <c r="X127" s="38"/>
      <c r="Y127" s="38"/>
      <c r="Z127" s="38"/>
      <c r="AA127" s="38"/>
      <c r="AB127" s="38"/>
      <c r="AC127" s="38"/>
      <c r="AD127" s="38"/>
      <c r="AE127" s="38"/>
      <c r="AR127" s="238" t="s">
        <v>104</v>
      </c>
      <c r="AT127" s="238" t="s">
        <v>207</v>
      </c>
      <c r="AU127" s="238" t="s">
        <v>83</v>
      </c>
      <c r="AY127" s="17" t="s">
        <v>204</v>
      </c>
      <c r="BE127" s="239">
        <f>IF(N127="základní",J127,0)</f>
        <v>0</v>
      </c>
      <c r="BF127" s="239">
        <f>IF(N127="snížená",J127,0)</f>
        <v>0</v>
      </c>
      <c r="BG127" s="239">
        <f>IF(N127="zákl. přenesená",J127,0)</f>
        <v>0</v>
      </c>
      <c r="BH127" s="239">
        <f>IF(N127="sníž. přenesená",J127,0)</f>
        <v>0</v>
      </c>
      <c r="BI127" s="239">
        <f>IF(N127="nulová",J127,0)</f>
        <v>0</v>
      </c>
      <c r="BJ127" s="17" t="s">
        <v>81</v>
      </c>
      <c r="BK127" s="239">
        <f>ROUND(I127*H127,2)</f>
        <v>0</v>
      </c>
      <c r="BL127" s="17" t="s">
        <v>104</v>
      </c>
      <c r="BM127" s="238" t="s">
        <v>734</v>
      </c>
    </row>
    <row r="128" s="2" customFormat="1">
      <c r="A128" s="38"/>
      <c r="B128" s="39"/>
      <c r="C128" s="40"/>
      <c r="D128" s="240" t="s">
        <v>213</v>
      </c>
      <c r="E128" s="40"/>
      <c r="F128" s="241" t="s">
        <v>735</v>
      </c>
      <c r="G128" s="40"/>
      <c r="H128" s="40"/>
      <c r="I128" s="147"/>
      <c r="J128" s="40"/>
      <c r="K128" s="40"/>
      <c r="L128" s="44"/>
      <c r="M128" s="242"/>
      <c r="N128" s="243"/>
      <c r="O128" s="84"/>
      <c r="P128" s="84"/>
      <c r="Q128" s="84"/>
      <c r="R128" s="84"/>
      <c r="S128" s="84"/>
      <c r="T128" s="85"/>
      <c r="U128" s="38"/>
      <c r="V128" s="38"/>
      <c r="W128" s="38"/>
      <c r="X128" s="38"/>
      <c r="Y128" s="38"/>
      <c r="Z128" s="38"/>
      <c r="AA128" s="38"/>
      <c r="AB128" s="38"/>
      <c r="AC128" s="38"/>
      <c r="AD128" s="38"/>
      <c r="AE128" s="38"/>
      <c r="AT128" s="17" t="s">
        <v>213</v>
      </c>
      <c r="AU128" s="17" t="s">
        <v>83</v>
      </c>
    </row>
    <row r="129" s="2" customFormat="1">
      <c r="A129" s="38"/>
      <c r="B129" s="39"/>
      <c r="C129" s="40"/>
      <c r="D129" s="240" t="s">
        <v>215</v>
      </c>
      <c r="E129" s="40"/>
      <c r="F129" s="244" t="s">
        <v>736</v>
      </c>
      <c r="G129" s="40"/>
      <c r="H129" s="40"/>
      <c r="I129" s="147"/>
      <c r="J129" s="40"/>
      <c r="K129" s="40"/>
      <c r="L129" s="44"/>
      <c r="M129" s="242"/>
      <c r="N129" s="243"/>
      <c r="O129" s="84"/>
      <c r="P129" s="84"/>
      <c r="Q129" s="84"/>
      <c r="R129" s="84"/>
      <c r="S129" s="84"/>
      <c r="T129" s="85"/>
      <c r="U129" s="38"/>
      <c r="V129" s="38"/>
      <c r="W129" s="38"/>
      <c r="X129" s="38"/>
      <c r="Y129" s="38"/>
      <c r="Z129" s="38"/>
      <c r="AA129" s="38"/>
      <c r="AB129" s="38"/>
      <c r="AC129" s="38"/>
      <c r="AD129" s="38"/>
      <c r="AE129" s="38"/>
      <c r="AT129" s="17" t="s">
        <v>215</v>
      </c>
      <c r="AU129" s="17" t="s">
        <v>83</v>
      </c>
    </row>
    <row r="130" s="2" customFormat="1" ht="21.75" customHeight="1">
      <c r="A130" s="38"/>
      <c r="B130" s="39"/>
      <c r="C130" s="227" t="s">
        <v>275</v>
      </c>
      <c r="D130" s="227" t="s">
        <v>207</v>
      </c>
      <c r="E130" s="228" t="s">
        <v>737</v>
      </c>
      <c r="F130" s="229" t="s">
        <v>738</v>
      </c>
      <c r="G130" s="230" t="s">
        <v>525</v>
      </c>
      <c r="H130" s="231">
        <v>86</v>
      </c>
      <c r="I130" s="232"/>
      <c r="J130" s="233">
        <f>ROUND(I130*H130,2)</f>
        <v>0</v>
      </c>
      <c r="K130" s="229" t="s">
        <v>211</v>
      </c>
      <c r="L130" s="44"/>
      <c r="M130" s="234" t="s">
        <v>19</v>
      </c>
      <c r="N130" s="235" t="s">
        <v>45</v>
      </c>
      <c r="O130" s="84"/>
      <c r="P130" s="236">
        <f>O130*H130</f>
        <v>0</v>
      </c>
      <c r="Q130" s="236">
        <v>0</v>
      </c>
      <c r="R130" s="236">
        <f>Q130*H130</f>
        <v>0</v>
      </c>
      <c r="S130" s="236">
        <v>0</v>
      </c>
      <c r="T130" s="237">
        <f>S130*H130</f>
        <v>0</v>
      </c>
      <c r="U130" s="38"/>
      <c r="V130" s="38"/>
      <c r="W130" s="38"/>
      <c r="X130" s="38"/>
      <c r="Y130" s="38"/>
      <c r="Z130" s="38"/>
      <c r="AA130" s="38"/>
      <c r="AB130" s="38"/>
      <c r="AC130" s="38"/>
      <c r="AD130" s="38"/>
      <c r="AE130" s="38"/>
      <c r="AR130" s="238" t="s">
        <v>104</v>
      </c>
      <c r="AT130" s="238" t="s">
        <v>207</v>
      </c>
      <c r="AU130" s="238" t="s">
        <v>83</v>
      </c>
      <c r="AY130" s="17" t="s">
        <v>204</v>
      </c>
      <c r="BE130" s="239">
        <f>IF(N130="základní",J130,0)</f>
        <v>0</v>
      </c>
      <c r="BF130" s="239">
        <f>IF(N130="snížená",J130,0)</f>
        <v>0</v>
      </c>
      <c r="BG130" s="239">
        <f>IF(N130="zákl. přenesená",J130,0)</f>
        <v>0</v>
      </c>
      <c r="BH130" s="239">
        <f>IF(N130="sníž. přenesená",J130,0)</f>
        <v>0</v>
      </c>
      <c r="BI130" s="239">
        <f>IF(N130="nulová",J130,0)</f>
        <v>0</v>
      </c>
      <c r="BJ130" s="17" t="s">
        <v>81</v>
      </c>
      <c r="BK130" s="239">
        <f>ROUND(I130*H130,2)</f>
        <v>0</v>
      </c>
      <c r="BL130" s="17" t="s">
        <v>104</v>
      </c>
      <c r="BM130" s="238" t="s">
        <v>739</v>
      </c>
    </row>
    <row r="131" s="2" customFormat="1">
      <c r="A131" s="38"/>
      <c r="B131" s="39"/>
      <c r="C131" s="40"/>
      <c r="D131" s="240" t="s">
        <v>213</v>
      </c>
      <c r="E131" s="40"/>
      <c r="F131" s="241" t="s">
        <v>740</v>
      </c>
      <c r="G131" s="40"/>
      <c r="H131" s="40"/>
      <c r="I131" s="147"/>
      <c r="J131" s="40"/>
      <c r="K131" s="40"/>
      <c r="L131" s="44"/>
      <c r="M131" s="242"/>
      <c r="N131" s="243"/>
      <c r="O131" s="84"/>
      <c r="P131" s="84"/>
      <c r="Q131" s="84"/>
      <c r="R131" s="84"/>
      <c r="S131" s="84"/>
      <c r="T131" s="85"/>
      <c r="U131" s="38"/>
      <c r="V131" s="38"/>
      <c r="W131" s="38"/>
      <c r="X131" s="38"/>
      <c r="Y131" s="38"/>
      <c r="Z131" s="38"/>
      <c r="AA131" s="38"/>
      <c r="AB131" s="38"/>
      <c r="AC131" s="38"/>
      <c r="AD131" s="38"/>
      <c r="AE131" s="38"/>
      <c r="AT131" s="17" t="s">
        <v>213</v>
      </c>
      <c r="AU131" s="17" t="s">
        <v>83</v>
      </c>
    </row>
    <row r="132" s="2" customFormat="1">
      <c r="A132" s="38"/>
      <c r="B132" s="39"/>
      <c r="C132" s="40"/>
      <c r="D132" s="240" t="s">
        <v>215</v>
      </c>
      <c r="E132" s="40"/>
      <c r="F132" s="244" t="s">
        <v>741</v>
      </c>
      <c r="G132" s="40"/>
      <c r="H132" s="40"/>
      <c r="I132" s="147"/>
      <c r="J132" s="40"/>
      <c r="K132" s="40"/>
      <c r="L132" s="44"/>
      <c r="M132" s="242"/>
      <c r="N132" s="243"/>
      <c r="O132" s="84"/>
      <c r="P132" s="84"/>
      <c r="Q132" s="84"/>
      <c r="R132" s="84"/>
      <c r="S132" s="84"/>
      <c r="T132" s="85"/>
      <c r="U132" s="38"/>
      <c r="V132" s="38"/>
      <c r="W132" s="38"/>
      <c r="X132" s="38"/>
      <c r="Y132" s="38"/>
      <c r="Z132" s="38"/>
      <c r="AA132" s="38"/>
      <c r="AB132" s="38"/>
      <c r="AC132" s="38"/>
      <c r="AD132" s="38"/>
      <c r="AE132" s="38"/>
      <c r="AT132" s="17" t="s">
        <v>215</v>
      </c>
      <c r="AU132" s="17" t="s">
        <v>83</v>
      </c>
    </row>
    <row r="133" s="2" customFormat="1" ht="21.75" customHeight="1">
      <c r="A133" s="38"/>
      <c r="B133" s="39"/>
      <c r="C133" s="277" t="s">
        <v>283</v>
      </c>
      <c r="D133" s="277" t="s">
        <v>270</v>
      </c>
      <c r="E133" s="278" t="s">
        <v>742</v>
      </c>
      <c r="F133" s="279" t="s">
        <v>743</v>
      </c>
      <c r="G133" s="280" t="s">
        <v>250</v>
      </c>
      <c r="H133" s="281">
        <v>40.661000000000001</v>
      </c>
      <c r="I133" s="282"/>
      <c r="J133" s="283">
        <f>ROUND(I133*H133,2)</f>
        <v>0</v>
      </c>
      <c r="K133" s="279" t="s">
        <v>211</v>
      </c>
      <c r="L133" s="284"/>
      <c r="M133" s="285" t="s">
        <v>19</v>
      </c>
      <c r="N133" s="286" t="s">
        <v>45</v>
      </c>
      <c r="O133" s="84"/>
      <c r="P133" s="236">
        <f>O133*H133</f>
        <v>0</v>
      </c>
      <c r="Q133" s="236">
        <v>1</v>
      </c>
      <c r="R133" s="236">
        <f>Q133*H133</f>
        <v>40.661000000000001</v>
      </c>
      <c r="S133" s="236">
        <v>0</v>
      </c>
      <c r="T133" s="237">
        <f>S133*H133</f>
        <v>0</v>
      </c>
      <c r="U133" s="38"/>
      <c r="V133" s="38"/>
      <c r="W133" s="38"/>
      <c r="X133" s="38"/>
      <c r="Y133" s="38"/>
      <c r="Z133" s="38"/>
      <c r="AA133" s="38"/>
      <c r="AB133" s="38"/>
      <c r="AC133" s="38"/>
      <c r="AD133" s="38"/>
      <c r="AE133" s="38"/>
      <c r="AR133" s="238" t="s">
        <v>252</v>
      </c>
      <c r="AT133" s="238" t="s">
        <v>270</v>
      </c>
      <c r="AU133" s="238" t="s">
        <v>83</v>
      </c>
      <c r="AY133" s="17" t="s">
        <v>204</v>
      </c>
      <c r="BE133" s="239">
        <f>IF(N133="základní",J133,0)</f>
        <v>0</v>
      </c>
      <c r="BF133" s="239">
        <f>IF(N133="snížená",J133,0)</f>
        <v>0</v>
      </c>
      <c r="BG133" s="239">
        <f>IF(N133="zákl. přenesená",J133,0)</f>
        <v>0</v>
      </c>
      <c r="BH133" s="239">
        <f>IF(N133="sníž. přenesená",J133,0)</f>
        <v>0</v>
      </c>
      <c r="BI133" s="239">
        <f>IF(N133="nulová",J133,0)</f>
        <v>0</v>
      </c>
      <c r="BJ133" s="17" t="s">
        <v>81</v>
      </c>
      <c r="BK133" s="239">
        <f>ROUND(I133*H133,2)</f>
        <v>0</v>
      </c>
      <c r="BL133" s="17" t="s">
        <v>104</v>
      </c>
      <c r="BM133" s="238" t="s">
        <v>744</v>
      </c>
    </row>
    <row r="134" s="2" customFormat="1">
      <c r="A134" s="38"/>
      <c r="B134" s="39"/>
      <c r="C134" s="40"/>
      <c r="D134" s="240" t="s">
        <v>213</v>
      </c>
      <c r="E134" s="40"/>
      <c r="F134" s="241" t="s">
        <v>743</v>
      </c>
      <c r="G134" s="40"/>
      <c r="H134" s="40"/>
      <c r="I134" s="147"/>
      <c r="J134" s="40"/>
      <c r="K134" s="40"/>
      <c r="L134" s="44"/>
      <c r="M134" s="242"/>
      <c r="N134" s="243"/>
      <c r="O134" s="84"/>
      <c r="P134" s="84"/>
      <c r="Q134" s="84"/>
      <c r="R134" s="84"/>
      <c r="S134" s="84"/>
      <c r="T134" s="85"/>
      <c r="U134" s="38"/>
      <c r="V134" s="38"/>
      <c r="W134" s="38"/>
      <c r="X134" s="38"/>
      <c r="Y134" s="38"/>
      <c r="Z134" s="38"/>
      <c r="AA134" s="38"/>
      <c r="AB134" s="38"/>
      <c r="AC134" s="38"/>
      <c r="AD134" s="38"/>
      <c r="AE134" s="38"/>
      <c r="AT134" s="17" t="s">
        <v>213</v>
      </c>
      <c r="AU134" s="17" t="s">
        <v>83</v>
      </c>
    </row>
    <row r="135" s="14" customFormat="1">
      <c r="A135" s="14"/>
      <c r="B135" s="255"/>
      <c r="C135" s="256"/>
      <c r="D135" s="240" t="s">
        <v>217</v>
      </c>
      <c r="E135" s="257" t="s">
        <v>19</v>
      </c>
      <c r="F135" s="258" t="s">
        <v>745</v>
      </c>
      <c r="G135" s="256"/>
      <c r="H135" s="259">
        <v>40.661000000000001</v>
      </c>
      <c r="I135" s="260"/>
      <c r="J135" s="256"/>
      <c r="K135" s="256"/>
      <c r="L135" s="261"/>
      <c r="M135" s="262"/>
      <c r="N135" s="263"/>
      <c r="O135" s="263"/>
      <c r="P135" s="263"/>
      <c r="Q135" s="263"/>
      <c r="R135" s="263"/>
      <c r="S135" s="263"/>
      <c r="T135" s="264"/>
      <c r="U135" s="14"/>
      <c r="V135" s="14"/>
      <c r="W135" s="14"/>
      <c r="X135" s="14"/>
      <c r="Y135" s="14"/>
      <c r="Z135" s="14"/>
      <c r="AA135" s="14"/>
      <c r="AB135" s="14"/>
      <c r="AC135" s="14"/>
      <c r="AD135" s="14"/>
      <c r="AE135" s="14"/>
      <c r="AT135" s="265" t="s">
        <v>217</v>
      </c>
      <c r="AU135" s="265" t="s">
        <v>83</v>
      </c>
      <c r="AV135" s="14" t="s">
        <v>83</v>
      </c>
      <c r="AW135" s="14" t="s">
        <v>35</v>
      </c>
      <c r="AX135" s="14" t="s">
        <v>81</v>
      </c>
      <c r="AY135" s="265" t="s">
        <v>204</v>
      </c>
    </row>
    <row r="136" s="2" customFormat="1" ht="21.75" customHeight="1">
      <c r="A136" s="38"/>
      <c r="B136" s="39"/>
      <c r="C136" s="277" t="s">
        <v>292</v>
      </c>
      <c r="D136" s="277" t="s">
        <v>270</v>
      </c>
      <c r="E136" s="278" t="s">
        <v>746</v>
      </c>
      <c r="F136" s="279" t="s">
        <v>747</v>
      </c>
      <c r="G136" s="280" t="s">
        <v>286</v>
      </c>
      <c r="H136" s="281">
        <v>7</v>
      </c>
      <c r="I136" s="282"/>
      <c r="J136" s="283">
        <f>ROUND(I136*H136,2)</f>
        <v>0</v>
      </c>
      <c r="K136" s="279" t="s">
        <v>211</v>
      </c>
      <c r="L136" s="284"/>
      <c r="M136" s="285" t="s">
        <v>19</v>
      </c>
      <c r="N136" s="286" t="s">
        <v>45</v>
      </c>
      <c r="O136" s="84"/>
      <c r="P136" s="236">
        <f>O136*H136</f>
        <v>0</v>
      </c>
      <c r="Q136" s="236">
        <v>0</v>
      </c>
      <c r="R136" s="236">
        <f>Q136*H136</f>
        <v>0</v>
      </c>
      <c r="S136" s="236">
        <v>0</v>
      </c>
      <c r="T136" s="237">
        <f>S136*H136</f>
        <v>0</v>
      </c>
      <c r="U136" s="38"/>
      <c r="V136" s="38"/>
      <c r="W136" s="38"/>
      <c r="X136" s="38"/>
      <c r="Y136" s="38"/>
      <c r="Z136" s="38"/>
      <c r="AA136" s="38"/>
      <c r="AB136" s="38"/>
      <c r="AC136" s="38"/>
      <c r="AD136" s="38"/>
      <c r="AE136" s="38"/>
      <c r="AR136" s="238" t="s">
        <v>716</v>
      </c>
      <c r="AT136" s="238" t="s">
        <v>270</v>
      </c>
      <c r="AU136" s="238" t="s">
        <v>83</v>
      </c>
      <c r="AY136" s="17" t="s">
        <v>204</v>
      </c>
      <c r="BE136" s="239">
        <f>IF(N136="základní",J136,0)</f>
        <v>0</v>
      </c>
      <c r="BF136" s="239">
        <f>IF(N136="snížená",J136,0)</f>
        <v>0</v>
      </c>
      <c r="BG136" s="239">
        <f>IF(N136="zákl. přenesená",J136,0)</f>
        <v>0</v>
      </c>
      <c r="BH136" s="239">
        <f>IF(N136="sníž. přenesená",J136,0)</f>
        <v>0</v>
      </c>
      <c r="BI136" s="239">
        <f>IF(N136="nulová",J136,0)</f>
        <v>0</v>
      </c>
      <c r="BJ136" s="17" t="s">
        <v>81</v>
      </c>
      <c r="BK136" s="239">
        <f>ROUND(I136*H136,2)</f>
        <v>0</v>
      </c>
      <c r="BL136" s="17" t="s">
        <v>716</v>
      </c>
      <c r="BM136" s="238" t="s">
        <v>748</v>
      </c>
    </row>
    <row r="137" s="2" customFormat="1">
      <c r="A137" s="38"/>
      <c r="B137" s="39"/>
      <c r="C137" s="40"/>
      <c r="D137" s="240" t="s">
        <v>213</v>
      </c>
      <c r="E137" s="40"/>
      <c r="F137" s="241" t="s">
        <v>747</v>
      </c>
      <c r="G137" s="40"/>
      <c r="H137" s="40"/>
      <c r="I137" s="147"/>
      <c r="J137" s="40"/>
      <c r="K137" s="40"/>
      <c r="L137" s="44"/>
      <c r="M137" s="242"/>
      <c r="N137" s="243"/>
      <c r="O137" s="84"/>
      <c r="P137" s="84"/>
      <c r="Q137" s="84"/>
      <c r="R137" s="84"/>
      <c r="S137" s="84"/>
      <c r="T137" s="85"/>
      <c r="U137" s="38"/>
      <c r="V137" s="38"/>
      <c r="W137" s="38"/>
      <c r="X137" s="38"/>
      <c r="Y137" s="38"/>
      <c r="Z137" s="38"/>
      <c r="AA137" s="38"/>
      <c r="AB137" s="38"/>
      <c r="AC137" s="38"/>
      <c r="AD137" s="38"/>
      <c r="AE137" s="38"/>
      <c r="AT137" s="17" t="s">
        <v>213</v>
      </c>
      <c r="AU137" s="17" t="s">
        <v>83</v>
      </c>
    </row>
    <row r="138" s="2" customFormat="1" ht="21.75" customHeight="1">
      <c r="A138" s="38"/>
      <c r="B138" s="39"/>
      <c r="C138" s="277" t="s">
        <v>300</v>
      </c>
      <c r="D138" s="277" t="s">
        <v>270</v>
      </c>
      <c r="E138" s="278" t="s">
        <v>749</v>
      </c>
      <c r="F138" s="279" t="s">
        <v>750</v>
      </c>
      <c r="G138" s="280" t="s">
        <v>286</v>
      </c>
      <c r="H138" s="281">
        <v>32.399999999999999</v>
      </c>
      <c r="I138" s="282"/>
      <c r="J138" s="283">
        <f>ROUND(I138*H138,2)</f>
        <v>0</v>
      </c>
      <c r="K138" s="279" t="s">
        <v>211</v>
      </c>
      <c r="L138" s="284"/>
      <c r="M138" s="285" t="s">
        <v>19</v>
      </c>
      <c r="N138" s="286" t="s">
        <v>45</v>
      </c>
      <c r="O138" s="84"/>
      <c r="P138" s="236">
        <f>O138*H138</f>
        <v>0</v>
      </c>
      <c r="Q138" s="236">
        <v>0</v>
      </c>
      <c r="R138" s="236">
        <f>Q138*H138</f>
        <v>0</v>
      </c>
      <c r="S138" s="236">
        <v>0</v>
      </c>
      <c r="T138" s="237">
        <f>S138*H138</f>
        <v>0</v>
      </c>
      <c r="U138" s="38"/>
      <c r="V138" s="38"/>
      <c r="W138" s="38"/>
      <c r="X138" s="38"/>
      <c r="Y138" s="38"/>
      <c r="Z138" s="38"/>
      <c r="AA138" s="38"/>
      <c r="AB138" s="38"/>
      <c r="AC138" s="38"/>
      <c r="AD138" s="38"/>
      <c r="AE138" s="38"/>
      <c r="AR138" s="238" t="s">
        <v>716</v>
      </c>
      <c r="AT138" s="238" t="s">
        <v>270</v>
      </c>
      <c r="AU138" s="238" t="s">
        <v>83</v>
      </c>
      <c r="AY138" s="17" t="s">
        <v>204</v>
      </c>
      <c r="BE138" s="239">
        <f>IF(N138="základní",J138,0)</f>
        <v>0</v>
      </c>
      <c r="BF138" s="239">
        <f>IF(N138="snížená",J138,0)</f>
        <v>0</v>
      </c>
      <c r="BG138" s="239">
        <f>IF(N138="zákl. přenesená",J138,0)</f>
        <v>0</v>
      </c>
      <c r="BH138" s="239">
        <f>IF(N138="sníž. přenesená",J138,0)</f>
        <v>0</v>
      </c>
      <c r="BI138" s="239">
        <f>IF(N138="nulová",J138,0)</f>
        <v>0</v>
      </c>
      <c r="BJ138" s="17" t="s">
        <v>81</v>
      </c>
      <c r="BK138" s="239">
        <f>ROUND(I138*H138,2)</f>
        <v>0</v>
      </c>
      <c r="BL138" s="17" t="s">
        <v>716</v>
      </c>
      <c r="BM138" s="238" t="s">
        <v>751</v>
      </c>
    </row>
    <row r="139" s="2" customFormat="1">
      <c r="A139" s="38"/>
      <c r="B139" s="39"/>
      <c r="C139" s="40"/>
      <c r="D139" s="240" t="s">
        <v>213</v>
      </c>
      <c r="E139" s="40"/>
      <c r="F139" s="241" t="s">
        <v>750</v>
      </c>
      <c r="G139" s="40"/>
      <c r="H139" s="40"/>
      <c r="I139" s="147"/>
      <c r="J139" s="40"/>
      <c r="K139" s="40"/>
      <c r="L139" s="44"/>
      <c r="M139" s="242"/>
      <c r="N139" s="243"/>
      <c r="O139" s="84"/>
      <c r="P139" s="84"/>
      <c r="Q139" s="84"/>
      <c r="R139" s="84"/>
      <c r="S139" s="84"/>
      <c r="T139" s="85"/>
      <c r="U139" s="38"/>
      <c r="V139" s="38"/>
      <c r="W139" s="38"/>
      <c r="X139" s="38"/>
      <c r="Y139" s="38"/>
      <c r="Z139" s="38"/>
      <c r="AA139" s="38"/>
      <c r="AB139" s="38"/>
      <c r="AC139" s="38"/>
      <c r="AD139" s="38"/>
      <c r="AE139" s="38"/>
      <c r="AT139" s="17" t="s">
        <v>213</v>
      </c>
      <c r="AU139" s="17" t="s">
        <v>83</v>
      </c>
    </row>
    <row r="140" s="14" customFormat="1">
      <c r="A140" s="14"/>
      <c r="B140" s="255"/>
      <c r="C140" s="256"/>
      <c r="D140" s="240" t="s">
        <v>217</v>
      </c>
      <c r="E140" s="257" t="s">
        <v>19</v>
      </c>
      <c r="F140" s="258" t="s">
        <v>752</v>
      </c>
      <c r="G140" s="256"/>
      <c r="H140" s="259">
        <v>32.399999999999999</v>
      </c>
      <c r="I140" s="260"/>
      <c r="J140" s="256"/>
      <c r="K140" s="256"/>
      <c r="L140" s="261"/>
      <c r="M140" s="262"/>
      <c r="N140" s="263"/>
      <c r="O140" s="263"/>
      <c r="P140" s="263"/>
      <c r="Q140" s="263"/>
      <c r="R140" s="263"/>
      <c r="S140" s="263"/>
      <c r="T140" s="264"/>
      <c r="U140" s="14"/>
      <c r="V140" s="14"/>
      <c r="W140" s="14"/>
      <c r="X140" s="14"/>
      <c r="Y140" s="14"/>
      <c r="Z140" s="14"/>
      <c r="AA140" s="14"/>
      <c r="AB140" s="14"/>
      <c r="AC140" s="14"/>
      <c r="AD140" s="14"/>
      <c r="AE140" s="14"/>
      <c r="AT140" s="265" t="s">
        <v>217</v>
      </c>
      <c r="AU140" s="265" t="s">
        <v>83</v>
      </c>
      <c r="AV140" s="14" t="s">
        <v>83</v>
      </c>
      <c r="AW140" s="14" t="s">
        <v>35</v>
      </c>
      <c r="AX140" s="14" t="s">
        <v>81</v>
      </c>
      <c r="AY140" s="265" t="s">
        <v>204</v>
      </c>
    </row>
    <row r="141" s="2" customFormat="1" ht="21.75" customHeight="1">
      <c r="A141" s="38"/>
      <c r="B141" s="39"/>
      <c r="C141" s="277" t="s">
        <v>8</v>
      </c>
      <c r="D141" s="277" t="s">
        <v>270</v>
      </c>
      <c r="E141" s="278" t="s">
        <v>753</v>
      </c>
      <c r="F141" s="279" t="s">
        <v>754</v>
      </c>
      <c r="G141" s="280" t="s">
        <v>525</v>
      </c>
      <c r="H141" s="281">
        <v>86</v>
      </c>
      <c r="I141" s="282"/>
      <c r="J141" s="283">
        <f>ROUND(I141*H141,2)</f>
        <v>0</v>
      </c>
      <c r="K141" s="279" t="s">
        <v>211</v>
      </c>
      <c r="L141" s="284"/>
      <c r="M141" s="285" t="s">
        <v>19</v>
      </c>
      <c r="N141" s="286" t="s">
        <v>45</v>
      </c>
      <c r="O141" s="84"/>
      <c r="P141" s="236">
        <f>O141*H141</f>
        <v>0</v>
      </c>
      <c r="Q141" s="236">
        <v>0.00031</v>
      </c>
      <c r="R141" s="236">
        <f>Q141*H141</f>
        <v>0.02666</v>
      </c>
      <c r="S141" s="236">
        <v>0</v>
      </c>
      <c r="T141" s="237">
        <f>S141*H141</f>
        <v>0</v>
      </c>
      <c r="U141" s="38"/>
      <c r="V141" s="38"/>
      <c r="W141" s="38"/>
      <c r="X141" s="38"/>
      <c r="Y141" s="38"/>
      <c r="Z141" s="38"/>
      <c r="AA141" s="38"/>
      <c r="AB141" s="38"/>
      <c r="AC141" s="38"/>
      <c r="AD141" s="38"/>
      <c r="AE141" s="38"/>
      <c r="AR141" s="238" t="s">
        <v>716</v>
      </c>
      <c r="AT141" s="238" t="s">
        <v>270</v>
      </c>
      <c r="AU141" s="238" t="s">
        <v>83</v>
      </c>
      <c r="AY141" s="17" t="s">
        <v>204</v>
      </c>
      <c r="BE141" s="239">
        <f>IF(N141="základní",J141,0)</f>
        <v>0</v>
      </c>
      <c r="BF141" s="239">
        <f>IF(N141="snížená",J141,0)</f>
        <v>0</v>
      </c>
      <c r="BG141" s="239">
        <f>IF(N141="zákl. přenesená",J141,0)</f>
        <v>0</v>
      </c>
      <c r="BH141" s="239">
        <f>IF(N141="sníž. přenesená",J141,0)</f>
        <v>0</v>
      </c>
      <c r="BI141" s="239">
        <f>IF(N141="nulová",J141,0)</f>
        <v>0</v>
      </c>
      <c r="BJ141" s="17" t="s">
        <v>81</v>
      </c>
      <c r="BK141" s="239">
        <f>ROUND(I141*H141,2)</f>
        <v>0</v>
      </c>
      <c r="BL141" s="17" t="s">
        <v>716</v>
      </c>
      <c r="BM141" s="238" t="s">
        <v>755</v>
      </c>
    </row>
    <row r="142" s="2" customFormat="1">
      <c r="A142" s="38"/>
      <c r="B142" s="39"/>
      <c r="C142" s="40"/>
      <c r="D142" s="240" t="s">
        <v>213</v>
      </c>
      <c r="E142" s="40"/>
      <c r="F142" s="241" t="s">
        <v>754</v>
      </c>
      <c r="G142" s="40"/>
      <c r="H142" s="40"/>
      <c r="I142" s="147"/>
      <c r="J142" s="40"/>
      <c r="K142" s="40"/>
      <c r="L142" s="44"/>
      <c r="M142" s="242"/>
      <c r="N142" s="243"/>
      <c r="O142" s="84"/>
      <c r="P142" s="84"/>
      <c r="Q142" s="84"/>
      <c r="R142" s="84"/>
      <c r="S142" s="84"/>
      <c r="T142" s="85"/>
      <c r="U142" s="38"/>
      <c r="V142" s="38"/>
      <c r="W142" s="38"/>
      <c r="X142" s="38"/>
      <c r="Y142" s="38"/>
      <c r="Z142" s="38"/>
      <c r="AA142" s="38"/>
      <c r="AB142" s="38"/>
      <c r="AC142" s="38"/>
      <c r="AD142" s="38"/>
      <c r="AE142" s="38"/>
      <c r="AT142" s="17" t="s">
        <v>213</v>
      </c>
      <c r="AU142" s="17" t="s">
        <v>83</v>
      </c>
    </row>
    <row r="143" s="2" customFormat="1" ht="21.75" customHeight="1">
      <c r="A143" s="38"/>
      <c r="B143" s="39"/>
      <c r="C143" s="227" t="s">
        <v>311</v>
      </c>
      <c r="D143" s="227" t="s">
        <v>207</v>
      </c>
      <c r="E143" s="228" t="s">
        <v>756</v>
      </c>
      <c r="F143" s="229" t="s">
        <v>757</v>
      </c>
      <c r="G143" s="230" t="s">
        <v>286</v>
      </c>
      <c r="H143" s="231">
        <v>45</v>
      </c>
      <c r="I143" s="232"/>
      <c r="J143" s="233">
        <f>ROUND(I143*H143,2)</f>
        <v>0</v>
      </c>
      <c r="K143" s="229" t="s">
        <v>211</v>
      </c>
      <c r="L143" s="44"/>
      <c r="M143" s="234" t="s">
        <v>19</v>
      </c>
      <c r="N143" s="235" t="s">
        <v>45</v>
      </c>
      <c r="O143" s="84"/>
      <c r="P143" s="236">
        <f>O143*H143</f>
        <v>0</v>
      </c>
      <c r="Q143" s="236">
        <v>0</v>
      </c>
      <c r="R143" s="236">
        <f>Q143*H143</f>
        <v>0</v>
      </c>
      <c r="S143" s="236">
        <v>0</v>
      </c>
      <c r="T143" s="237">
        <f>S143*H143</f>
        <v>0</v>
      </c>
      <c r="U143" s="38"/>
      <c r="V143" s="38"/>
      <c r="W143" s="38"/>
      <c r="X143" s="38"/>
      <c r="Y143" s="38"/>
      <c r="Z143" s="38"/>
      <c r="AA143" s="38"/>
      <c r="AB143" s="38"/>
      <c r="AC143" s="38"/>
      <c r="AD143" s="38"/>
      <c r="AE143" s="38"/>
      <c r="AR143" s="238" t="s">
        <v>104</v>
      </c>
      <c r="AT143" s="238" t="s">
        <v>207</v>
      </c>
      <c r="AU143" s="238" t="s">
        <v>83</v>
      </c>
      <c r="AY143" s="17" t="s">
        <v>204</v>
      </c>
      <c r="BE143" s="239">
        <f>IF(N143="základní",J143,0)</f>
        <v>0</v>
      </c>
      <c r="BF143" s="239">
        <f>IF(N143="snížená",J143,0)</f>
        <v>0</v>
      </c>
      <c r="BG143" s="239">
        <f>IF(N143="zákl. přenesená",J143,0)</f>
        <v>0</v>
      </c>
      <c r="BH143" s="239">
        <f>IF(N143="sníž. přenesená",J143,0)</f>
        <v>0</v>
      </c>
      <c r="BI143" s="239">
        <f>IF(N143="nulová",J143,0)</f>
        <v>0</v>
      </c>
      <c r="BJ143" s="17" t="s">
        <v>81</v>
      </c>
      <c r="BK143" s="239">
        <f>ROUND(I143*H143,2)</f>
        <v>0</v>
      </c>
      <c r="BL143" s="17" t="s">
        <v>104</v>
      </c>
      <c r="BM143" s="238" t="s">
        <v>758</v>
      </c>
    </row>
    <row r="144" s="2" customFormat="1">
      <c r="A144" s="38"/>
      <c r="B144" s="39"/>
      <c r="C144" s="40"/>
      <c r="D144" s="240" t="s">
        <v>213</v>
      </c>
      <c r="E144" s="40"/>
      <c r="F144" s="241" t="s">
        <v>759</v>
      </c>
      <c r="G144" s="40"/>
      <c r="H144" s="40"/>
      <c r="I144" s="147"/>
      <c r="J144" s="40"/>
      <c r="K144" s="40"/>
      <c r="L144" s="44"/>
      <c r="M144" s="242"/>
      <c r="N144" s="243"/>
      <c r="O144" s="84"/>
      <c r="P144" s="84"/>
      <c r="Q144" s="84"/>
      <c r="R144" s="84"/>
      <c r="S144" s="84"/>
      <c r="T144" s="85"/>
      <c r="U144" s="38"/>
      <c r="V144" s="38"/>
      <c r="W144" s="38"/>
      <c r="X144" s="38"/>
      <c r="Y144" s="38"/>
      <c r="Z144" s="38"/>
      <c r="AA144" s="38"/>
      <c r="AB144" s="38"/>
      <c r="AC144" s="38"/>
      <c r="AD144" s="38"/>
      <c r="AE144" s="38"/>
      <c r="AT144" s="17" t="s">
        <v>213</v>
      </c>
      <c r="AU144" s="17" t="s">
        <v>83</v>
      </c>
    </row>
    <row r="145" s="2" customFormat="1">
      <c r="A145" s="38"/>
      <c r="B145" s="39"/>
      <c r="C145" s="40"/>
      <c r="D145" s="240" t="s">
        <v>215</v>
      </c>
      <c r="E145" s="40"/>
      <c r="F145" s="244" t="s">
        <v>760</v>
      </c>
      <c r="G145" s="40"/>
      <c r="H145" s="40"/>
      <c r="I145" s="147"/>
      <c r="J145" s="40"/>
      <c r="K145" s="40"/>
      <c r="L145" s="44"/>
      <c r="M145" s="242"/>
      <c r="N145" s="243"/>
      <c r="O145" s="84"/>
      <c r="P145" s="84"/>
      <c r="Q145" s="84"/>
      <c r="R145" s="84"/>
      <c r="S145" s="84"/>
      <c r="T145" s="85"/>
      <c r="U145" s="38"/>
      <c r="V145" s="38"/>
      <c r="W145" s="38"/>
      <c r="X145" s="38"/>
      <c r="Y145" s="38"/>
      <c r="Z145" s="38"/>
      <c r="AA145" s="38"/>
      <c r="AB145" s="38"/>
      <c r="AC145" s="38"/>
      <c r="AD145" s="38"/>
      <c r="AE145" s="38"/>
      <c r="AT145" s="17" t="s">
        <v>215</v>
      </c>
      <c r="AU145" s="17" t="s">
        <v>83</v>
      </c>
    </row>
    <row r="146" s="14" customFormat="1">
      <c r="A146" s="14"/>
      <c r="B146" s="255"/>
      <c r="C146" s="256"/>
      <c r="D146" s="240" t="s">
        <v>217</v>
      </c>
      <c r="E146" s="257" t="s">
        <v>19</v>
      </c>
      <c r="F146" s="258" t="s">
        <v>761</v>
      </c>
      <c r="G146" s="256"/>
      <c r="H146" s="259">
        <v>45</v>
      </c>
      <c r="I146" s="260"/>
      <c r="J146" s="256"/>
      <c r="K146" s="256"/>
      <c r="L146" s="261"/>
      <c r="M146" s="262"/>
      <c r="N146" s="263"/>
      <c r="O146" s="263"/>
      <c r="P146" s="263"/>
      <c r="Q146" s="263"/>
      <c r="R146" s="263"/>
      <c r="S146" s="263"/>
      <c r="T146" s="264"/>
      <c r="U146" s="14"/>
      <c r="V146" s="14"/>
      <c r="W146" s="14"/>
      <c r="X146" s="14"/>
      <c r="Y146" s="14"/>
      <c r="Z146" s="14"/>
      <c r="AA146" s="14"/>
      <c r="AB146" s="14"/>
      <c r="AC146" s="14"/>
      <c r="AD146" s="14"/>
      <c r="AE146" s="14"/>
      <c r="AT146" s="265" t="s">
        <v>217</v>
      </c>
      <c r="AU146" s="265" t="s">
        <v>83</v>
      </c>
      <c r="AV146" s="14" t="s">
        <v>83</v>
      </c>
      <c r="AW146" s="14" t="s">
        <v>35</v>
      </c>
      <c r="AX146" s="14" t="s">
        <v>81</v>
      </c>
      <c r="AY146" s="265" t="s">
        <v>204</v>
      </c>
    </row>
    <row r="147" s="12" customFormat="1" ht="25.92" customHeight="1">
      <c r="A147" s="12"/>
      <c r="B147" s="211"/>
      <c r="C147" s="212"/>
      <c r="D147" s="213" t="s">
        <v>73</v>
      </c>
      <c r="E147" s="214" t="s">
        <v>762</v>
      </c>
      <c r="F147" s="214" t="s">
        <v>763</v>
      </c>
      <c r="G147" s="212"/>
      <c r="H147" s="212"/>
      <c r="I147" s="215"/>
      <c r="J147" s="216">
        <f>BK147</f>
        <v>0</v>
      </c>
      <c r="K147" s="212"/>
      <c r="L147" s="217"/>
      <c r="M147" s="218"/>
      <c r="N147" s="219"/>
      <c r="O147" s="219"/>
      <c r="P147" s="220">
        <f>SUM(P148:P177)</f>
        <v>0</v>
      </c>
      <c r="Q147" s="219"/>
      <c r="R147" s="220">
        <f>SUM(R148:R177)</f>
        <v>0</v>
      </c>
      <c r="S147" s="219"/>
      <c r="T147" s="221">
        <f>SUM(T148:T177)</f>
        <v>0</v>
      </c>
      <c r="U147" s="12"/>
      <c r="V147" s="12"/>
      <c r="W147" s="12"/>
      <c r="X147" s="12"/>
      <c r="Y147" s="12"/>
      <c r="Z147" s="12"/>
      <c r="AA147" s="12"/>
      <c r="AB147" s="12"/>
      <c r="AC147" s="12"/>
      <c r="AD147" s="12"/>
      <c r="AE147" s="12"/>
      <c r="AR147" s="222" t="s">
        <v>104</v>
      </c>
      <c r="AT147" s="223" t="s">
        <v>73</v>
      </c>
      <c r="AU147" s="223" t="s">
        <v>74</v>
      </c>
      <c r="AY147" s="222" t="s">
        <v>204</v>
      </c>
      <c r="BK147" s="224">
        <f>SUM(BK148:BK177)</f>
        <v>0</v>
      </c>
    </row>
    <row r="148" s="2" customFormat="1" ht="21.75" customHeight="1">
      <c r="A148" s="38"/>
      <c r="B148" s="39"/>
      <c r="C148" s="227" t="s">
        <v>316</v>
      </c>
      <c r="D148" s="227" t="s">
        <v>207</v>
      </c>
      <c r="E148" s="228" t="s">
        <v>584</v>
      </c>
      <c r="F148" s="229" t="s">
        <v>764</v>
      </c>
      <c r="G148" s="230" t="s">
        <v>250</v>
      </c>
      <c r="H148" s="231">
        <v>4.3899999999999997</v>
      </c>
      <c r="I148" s="232"/>
      <c r="J148" s="233">
        <f>ROUND(I148*H148,2)</f>
        <v>0</v>
      </c>
      <c r="K148" s="229" t="s">
        <v>211</v>
      </c>
      <c r="L148" s="44"/>
      <c r="M148" s="234" t="s">
        <v>19</v>
      </c>
      <c r="N148" s="235" t="s">
        <v>45</v>
      </c>
      <c r="O148" s="84"/>
      <c r="P148" s="236">
        <f>O148*H148</f>
        <v>0</v>
      </c>
      <c r="Q148" s="236">
        <v>0</v>
      </c>
      <c r="R148" s="236">
        <f>Q148*H148</f>
        <v>0</v>
      </c>
      <c r="S148" s="236">
        <v>0</v>
      </c>
      <c r="T148" s="237">
        <f>S148*H148</f>
        <v>0</v>
      </c>
      <c r="U148" s="38"/>
      <c r="V148" s="38"/>
      <c r="W148" s="38"/>
      <c r="X148" s="38"/>
      <c r="Y148" s="38"/>
      <c r="Z148" s="38"/>
      <c r="AA148" s="38"/>
      <c r="AB148" s="38"/>
      <c r="AC148" s="38"/>
      <c r="AD148" s="38"/>
      <c r="AE148" s="38"/>
      <c r="AR148" s="238" t="s">
        <v>104</v>
      </c>
      <c r="AT148" s="238" t="s">
        <v>207</v>
      </c>
      <c r="AU148" s="238" t="s">
        <v>81</v>
      </c>
      <c r="AY148" s="17" t="s">
        <v>204</v>
      </c>
      <c r="BE148" s="239">
        <f>IF(N148="základní",J148,0)</f>
        <v>0</v>
      </c>
      <c r="BF148" s="239">
        <f>IF(N148="snížená",J148,0)</f>
        <v>0</v>
      </c>
      <c r="BG148" s="239">
        <f>IF(N148="zákl. přenesená",J148,0)</f>
        <v>0</v>
      </c>
      <c r="BH148" s="239">
        <f>IF(N148="sníž. přenesená",J148,0)</f>
        <v>0</v>
      </c>
      <c r="BI148" s="239">
        <f>IF(N148="nulová",J148,0)</f>
        <v>0</v>
      </c>
      <c r="BJ148" s="17" t="s">
        <v>81</v>
      </c>
      <c r="BK148" s="239">
        <f>ROUND(I148*H148,2)</f>
        <v>0</v>
      </c>
      <c r="BL148" s="17" t="s">
        <v>104</v>
      </c>
      <c r="BM148" s="238" t="s">
        <v>765</v>
      </c>
    </row>
    <row r="149" s="2" customFormat="1">
      <c r="A149" s="38"/>
      <c r="B149" s="39"/>
      <c r="C149" s="40"/>
      <c r="D149" s="240" t="s">
        <v>213</v>
      </c>
      <c r="E149" s="40"/>
      <c r="F149" s="241" t="s">
        <v>585</v>
      </c>
      <c r="G149" s="40"/>
      <c r="H149" s="40"/>
      <c r="I149" s="147"/>
      <c r="J149" s="40"/>
      <c r="K149" s="40"/>
      <c r="L149" s="44"/>
      <c r="M149" s="242"/>
      <c r="N149" s="243"/>
      <c r="O149" s="84"/>
      <c r="P149" s="84"/>
      <c r="Q149" s="84"/>
      <c r="R149" s="84"/>
      <c r="S149" s="84"/>
      <c r="T149" s="85"/>
      <c r="U149" s="38"/>
      <c r="V149" s="38"/>
      <c r="W149" s="38"/>
      <c r="X149" s="38"/>
      <c r="Y149" s="38"/>
      <c r="Z149" s="38"/>
      <c r="AA149" s="38"/>
      <c r="AB149" s="38"/>
      <c r="AC149" s="38"/>
      <c r="AD149" s="38"/>
      <c r="AE149" s="38"/>
      <c r="AT149" s="17" t="s">
        <v>213</v>
      </c>
      <c r="AU149" s="17" t="s">
        <v>81</v>
      </c>
    </row>
    <row r="150" s="2" customFormat="1">
      <c r="A150" s="38"/>
      <c r="B150" s="39"/>
      <c r="C150" s="40"/>
      <c r="D150" s="240" t="s">
        <v>215</v>
      </c>
      <c r="E150" s="40"/>
      <c r="F150" s="244" t="s">
        <v>429</v>
      </c>
      <c r="G150" s="40"/>
      <c r="H150" s="40"/>
      <c r="I150" s="147"/>
      <c r="J150" s="40"/>
      <c r="K150" s="40"/>
      <c r="L150" s="44"/>
      <c r="M150" s="242"/>
      <c r="N150" s="243"/>
      <c r="O150" s="84"/>
      <c r="P150" s="84"/>
      <c r="Q150" s="84"/>
      <c r="R150" s="84"/>
      <c r="S150" s="84"/>
      <c r="T150" s="85"/>
      <c r="U150" s="38"/>
      <c r="V150" s="38"/>
      <c r="W150" s="38"/>
      <c r="X150" s="38"/>
      <c r="Y150" s="38"/>
      <c r="Z150" s="38"/>
      <c r="AA150" s="38"/>
      <c r="AB150" s="38"/>
      <c r="AC150" s="38"/>
      <c r="AD150" s="38"/>
      <c r="AE150" s="38"/>
      <c r="AT150" s="17" t="s">
        <v>215</v>
      </c>
      <c r="AU150" s="17" t="s">
        <v>81</v>
      </c>
    </row>
    <row r="151" s="2" customFormat="1">
      <c r="A151" s="38"/>
      <c r="B151" s="39"/>
      <c r="C151" s="40"/>
      <c r="D151" s="240" t="s">
        <v>240</v>
      </c>
      <c r="E151" s="40"/>
      <c r="F151" s="244" t="s">
        <v>280</v>
      </c>
      <c r="G151" s="40"/>
      <c r="H151" s="40"/>
      <c r="I151" s="147"/>
      <c r="J151" s="40"/>
      <c r="K151" s="40"/>
      <c r="L151" s="44"/>
      <c r="M151" s="242"/>
      <c r="N151" s="243"/>
      <c r="O151" s="84"/>
      <c r="P151" s="84"/>
      <c r="Q151" s="84"/>
      <c r="R151" s="84"/>
      <c r="S151" s="84"/>
      <c r="T151" s="85"/>
      <c r="U151" s="38"/>
      <c r="V151" s="38"/>
      <c r="W151" s="38"/>
      <c r="X151" s="38"/>
      <c r="Y151" s="38"/>
      <c r="Z151" s="38"/>
      <c r="AA151" s="38"/>
      <c r="AB151" s="38"/>
      <c r="AC151" s="38"/>
      <c r="AD151" s="38"/>
      <c r="AE151" s="38"/>
      <c r="AT151" s="17" t="s">
        <v>240</v>
      </c>
      <c r="AU151" s="17" t="s">
        <v>81</v>
      </c>
    </row>
    <row r="152" s="14" customFormat="1">
      <c r="A152" s="14"/>
      <c r="B152" s="255"/>
      <c r="C152" s="256"/>
      <c r="D152" s="240" t="s">
        <v>217</v>
      </c>
      <c r="E152" s="257" t="s">
        <v>19</v>
      </c>
      <c r="F152" s="258" t="s">
        <v>766</v>
      </c>
      <c r="G152" s="256"/>
      <c r="H152" s="259">
        <v>4.2999999999999998</v>
      </c>
      <c r="I152" s="260"/>
      <c r="J152" s="256"/>
      <c r="K152" s="256"/>
      <c r="L152" s="261"/>
      <c r="M152" s="262"/>
      <c r="N152" s="263"/>
      <c r="O152" s="263"/>
      <c r="P152" s="263"/>
      <c r="Q152" s="263"/>
      <c r="R152" s="263"/>
      <c r="S152" s="263"/>
      <c r="T152" s="264"/>
      <c r="U152" s="14"/>
      <c r="V152" s="14"/>
      <c r="W152" s="14"/>
      <c r="X152" s="14"/>
      <c r="Y152" s="14"/>
      <c r="Z152" s="14"/>
      <c r="AA152" s="14"/>
      <c r="AB152" s="14"/>
      <c r="AC152" s="14"/>
      <c r="AD152" s="14"/>
      <c r="AE152" s="14"/>
      <c r="AT152" s="265" t="s">
        <v>217</v>
      </c>
      <c r="AU152" s="265" t="s">
        <v>81</v>
      </c>
      <c r="AV152" s="14" t="s">
        <v>83</v>
      </c>
      <c r="AW152" s="14" t="s">
        <v>35</v>
      </c>
      <c r="AX152" s="14" t="s">
        <v>74</v>
      </c>
      <c r="AY152" s="265" t="s">
        <v>204</v>
      </c>
    </row>
    <row r="153" s="14" customFormat="1">
      <c r="A153" s="14"/>
      <c r="B153" s="255"/>
      <c r="C153" s="256"/>
      <c r="D153" s="240" t="s">
        <v>217</v>
      </c>
      <c r="E153" s="257" t="s">
        <v>19</v>
      </c>
      <c r="F153" s="258" t="s">
        <v>767</v>
      </c>
      <c r="G153" s="256"/>
      <c r="H153" s="259">
        <v>0.089999999999999997</v>
      </c>
      <c r="I153" s="260"/>
      <c r="J153" s="256"/>
      <c r="K153" s="256"/>
      <c r="L153" s="261"/>
      <c r="M153" s="262"/>
      <c r="N153" s="263"/>
      <c r="O153" s="263"/>
      <c r="P153" s="263"/>
      <c r="Q153" s="263"/>
      <c r="R153" s="263"/>
      <c r="S153" s="263"/>
      <c r="T153" s="264"/>
      <c r="U153" s="14"/>
      <c r="V153" s="14"/>
      <c r="W153" s="14"/>
      <c r="X153" s="14"/>
      <c r="Y153" s="14"/>
      <c r="Z153" s="14"/>
      <c r="AA153" s="14"/>
      <c r="AB153" s="14"/>
      <c r="AC153" s="14"/>
      <c r="AD153" s="14"/>
      <c r="AE153" s="14"/>
      <c r="AT153" s="265" t="s">
        <v>217</v>
      </c>
      <c r="AU153" s="265" t="s">
        <v>81</v>
      </c>
      <c r="AV153" s="14" t="s">
        <v>83</v>
      </c>
      <c r="AW153" s="14" t="s">
        <v>35</v>
      </c>
      <c r="AX153" s="14" t="s">
        <v>74</v>
      </c>
      <c r="AY153" s="265" t="s">
        <v>204</v>
      </c>
    </row>
    <row r="154" s="15" customFormat="1">
      <c r="A154" s="15"/>
      <c r="B154" s="266"/>
      <c r="C154" s="267"/>
      <c r="D154" s="240" t="s">
        <v>217</v>
      </c>
      <c r="E154" s="268" t="s">
        <v>19</v>
      </c>
      <c r="F154" s="269" t="s">
        <v>268</v>
      </c>
      <c r="G154" s="267"/>
      <c r="H154" s="270">
        <v>4.3899999999999997</v>
      </c>
      <c r="I154" s="271"/>
      <c r="J154" s="267"/>
      <c r="K154" s="267"/>
      <c r="L154" s="272"/>
      <c r="M154" s="273"/>
      <c r="N154" s="274"/>
      <c r="O154" s="274"/>
      <c r="P154" s="274"/>
      <c r="Q154" s="274"/>
      <c r="R154" s="274"/>
      <c r="S154" s="274"/>
      <c r="T154" s="275"/>
      <c r="U154" s="15"/>
      <c r="V154" s="15"/>
      <c r="W154" s="15"/>
      <c r="X154" s="15"/>
      <c r="Y154" s="15"/>
      <c r="Z154" s="15"/>
      <c r="AA154" s="15"/>
      <c r="AB154" s="15"/>
      <c r="AC154" s="15"/>
      <c r="AD154" s="15"/>
      <c r="AE154" s="15"/>
      <c r="AT154" s="276" t="s">
        <v>217</v>
      </c>
      <c r="AU154" s="276" t="s">
        <v>81</v>
      </c>
      <c r="AV154" s="15" t="s">
        <v>104</v>
      </c>
      <c r="AW154" s="15" t="s">
        <v>35</v>
      </c>
      <c r="AX154" s="15" t="s">
        <v>81</v>
      </c>
      <c r="AY154" s="276" t="s">
        <v>204</v>
      </c>
    </row>
    <row r="155" s="2" customFormat="1" ht="21.75" customHeight="1">
      <c r="A155" s="38"/>
      <c r="B155" s="39"/>
      <c r="C155" s="227" t="s">
        <v>321</v>
      </c>
      <c r="D155" s="227" t="s">
        <v>207</v>
      </c>
      <c r="E155" s="228" t="s">
        <v>425</v>
      </c>
      <c r="F155" s="229" t="s">
        <v>768</v>
      </c>
      <c r="G155" s="230" t="s">
        <v>250</v>
      </c>
      <c r="H155" s="231">
        <v>96.183000000000007</v>
      </c>
      <c r="I155" s="232"/>
      <c r="J155" s="233">
        <f>ROUND(I155*H155,2)</f>
        <v>0</v>
      </c>
      <c r="K155" s="229" t="s">
        <v>211</v>
      </c>
      <c r="L155" s="44"/>
      <c r="M155" s="234" t="s">
        <v>19</v>
      </c>
      <c r="N155" s="235" t="s">
        <v>45</v>
      </c>
      <c r="O155" s="84"/>
      <c r="P155" s="236">
        <f>O155*H155</f>
        <v>0</v>
      </c>
      <c r="Q155" s="236">
        <v>0</v>
      </c>
      <c r="R155" s="236">
        <f>Q155*H155</f>
        <v>0</v>
      </c>
      <c r="S155" s="236">
        <v>0</v>
      </c>
      <c r="T155" s="237">
        <f>S155*H155</f>
        <v>0</v>
      </c>
      <c r="U155" s="38"/>
      <c r="V155" s="38"/>
      <c r="W155" s="38"/>
      <c r="X155" s="38"/>
      <c r="Y155" s="38"/>
      <c r="Z155" s="38"/>
      <c r="AA155" s="38"/>
      <c r="AB155" s="38"/>
      <c r="AC155" s="38"/>
      <c r="AD155" s="38"/>
      <c r="AE155" s="38"/>
      <c r="AR155" s="238" t="s">
        <v>769</v>
      </c>
      <c r="AT155" s="238" t="s">
        <v>207</v>
      </c>
      <c r="AU155" s="238" t="s">
        <v>81</v>
      </c>
      <c r="AY155" s="17" t="s">
        <v>204</v>
      </c>
      <c r="BE155" s="239">
        <f>IF(N155="základní",J155,0)</f>
        <v>0</v>
      </c>
      <c r="BF155" s="239">
        <f>IF(N155="snížená",J155,0)</f>
        <v>0</v>
      </c>
      <c r="BG155" s="239">
        <f>IF(N155="zákl. přenesená",J155,0)</f>
        <v>0</v>
      </c>
      <c r="BH155" s="239">
        <f>IF(N155="sníž. přenesená",J155,0)</f>
        <v>0</v>
      </c>
      <c r="BI155" s="239">
        <f>IF(N155="nulová",J155,0)</f>
        <v>0</v>
      </c>
      <c r="BJ155" s="17" t="s">
        <v>81</v>
      </c>
      <c r="BK155" s="239">
        <f>ROUND(I155*H155,2)</f>
        <v>0</v>
      </c>
      <c r="BL155" s="17" t="s">
        <v>769</v>
      </c>
      <c r="BM155" s="238" t="s">
        <v>770</v>
      </c>
    </row>
    <row r="156" s="2" customFormat="1">
      <c r="A156" s="38"/>
      <c r="B156" s="39"/>
      <c r="C156" s="40"/>
      <c r="D156" s="240" t="s">
        <v>213</v>
      </c>
      <c r="E156" s="40"/>
      <c r="F156" s="241" t="s">
        <v>426</v>
      </c>
      <c r="G156" s="40"/>
      <c r="H156" s="40"/>
      <c r="I156" s="147"/>
      <c r="J156" s="40"/>
      <c r="K156" s="40"/>
      <c r="L156" s="44"/>
      <c r="M156" s="242"/>
      <c r="N156" s="243"/>
      <c r="O156" s="84"/>
      <c r="P156" s="84"/>
      <c r="Q156" s="84"/>
      <c r="R156" s="84"/>
      <c r="S156" s="84"/>
      <c r="T156" s="85"/>
      <c r="U156" s="38"/>
      <c r="V156" s="38"/>
      <c r="W156" s="38"/>
      <c r="X156" s="38"/>
      <c r="Y156" s="38"/>
      <c r="Z156" s="38"/>
      <c r="AA156" s="38"/>
      <c r="AB156" s="38"/>
      <c r="AC156" s="38"/>
      <c r="AD156" s="38"/>
      <c r="AE156" s="38"/>
      <c r="AT156" s="17" t="s">
        <v>213</v>
      </c>
      <c r="AU156" s="17" t="s">
        <v>81</v>
      </c>
    </row>
    <row r="157" s="2" customFormat="1">
      <c r="A157" s="38"/>
      <c r="B157" s="39"/>
      <c r="C157" s="40"/>
      <c r="D157" s="240" t="s">
        <v>215</v>
      </c>
      <c r="E157" s="40"/>
      <c r="F157" s="244" t="s">
        <v>429</v>
      </c>
      <c r="G157" s="40"/>
      <c r="H157" s="40"/>
      <c r="I157" s="147"/>
      <c r="J157" s="40"/>
      <c r="K157" s="40"/>
      <c r="L157" s="44"/>
      <c r="M157" s="242"/>
      <c r="N157" s="243"/>
      <c r="O157" s="84"/>
      <c r="P157" s="84"/>
      <c r="Q157" s="84"/>
      <c r="R157" s="84"/>
      <c r="S157" s="84"/>
      <c r="T157" s="85"/>
      <c r="U157" s="38"/>
      <c r="V157" s="38"/>
      <c r="W157" s="38"/>
      <c r="X157" s="38"/>
      <c r="Y157" s="38"/>
      <c r="Z157" s="38"/>
      <c r="AA157" s="38"/>
      <c r="AB157" s="38"/>
      <c r="AC157" s="38"/>
      <c r="AD157" s="38"/>
      <c r="AE157" s="38"/>
      <c r="AT157" s="17" t="s">
        <v>215</v>
      </c>
      <c r="AU157" s="17" t="s">
        <v>81</v>
      </c>
    </row>
    <row r="158" s="14" customFormat="1">
      <c r="A158" s="14"/>
      <c r="B158" s="255"/>
      <c r="C158" s="256"/>
      <c r="D158" s="240" t="s">
        <v>217</v>
      </c>
      <c r="E158" s="257" t="s">
        <v>19</v>
      </c>
      <c r="F158" s="258" t="s">
        <v>771</v>
      </c>
      <c r="G158" s="256"/>
      <c r="H158" s="259">
        <v>40.661000000000001</v>
      </c>
      <c r="I158" s="260"/>
      <c r="J158" s="256"/>
      <c r="K158" s="256"/>
      <c r="L158" s="261"/>
      <c r="M158" s="262"/>
      <c r="N158" s="263"/>
      <c r="O158" s="263"/>
      <c r="P158" s="263"/>
      <c r="Q158" s="263"/>
      <c r="R158" s="263"/>
      <c r="S158" s="263"/>
      <c r="T158" s="264"/>
      <c r="U158" s="14"/>
      <c r="V158" s="14"/>
      <c r="W158" s="14"/>
      <c r="X158" s="14"/>
      <c r="Y158" s="14"/>
      <c r="Z158" s="14"/>
      <c r="AA158" s="14"/>
      <c r="AB158" s="14"/>
      <c r="AC158" s="14"/>
      <c r="AD158" s="14"/>
      <c r="AE158" s="14"/>
      <c r="AT158" s="265" t="s">
        <v>217</v>
      </c>
      <c r="AU158" s="265" t="s">
        <v>81</v>
      </c>
      <c r="AV158" s="14" t="s">
        <v>83</v>
      </c>
      <c r="AW158" s="14" t="s">
        <v>35</v>
      </c>
      <c r="AX158" s="14" t="s">
        <v>74</v>
      </c>
      <c r="AY158" s="265" t="s">
        <v>204</v>
      </c>
    </row>
    <row r="159" s="14" customFormat="1">
      <c r="A159" s="14"/>
      <c r="B159" s="255"/>
      <c r="C159" s="256"/>
      <c r="D159" s="240" t="s">
        <v>217</v>
      </c>
      <c r="E159" s="257" t="s">
        <v>19</v>
      </c>
      <c r="F159" s="258" t="s">
        <v>772</v>
      </c>
      <c r="G159" s="256"/>
      <c r="H159" s="259">
        <v>40.661000000000001</v>
      </c>
      <c r="I159" s="260"/>
      <c r="J159" s="256"/>
      <c r="K159" s="256"/>
      <c r="L159" s="261"/>
      <c r="M159" s="262"/>
      <c r="N159" s="263"/>
      <c r="O159" s="263"/>
      <c r="P159" s="263"/>
      <c r="Q159" s="263"/>
      <c r="R159" s="263"/>
      <c r="S159" s="263"/>
      <c r="T159" s="264"/>
      <c r="U159" s="14"/>
      <c r="V159" s="14"/>
      <c r="W159" s="14"/>
      <c r="X159" s="14"/>
      <c r="Y159" s="14"/>
      <c r="Z159" s="14"/>
      <c r="AA159" s="14"/>
      <c r="AB159" s="14"/>
      <c r="AC159" s="14"/>
      <c r="AD159" s="14"/>
      <c r="AE159" s="14"/>
      <c r="AT159" s="265" t="s">
        <v>217</v>
      </c>
      <c r="AU159" s="265" t="s">
        <v>81</v>
      </c>
      <c r="AV159" s="14" t="s">
        <v>83</v>
      </c>
      <c r="AW159" s="14" t="s">
        <v>35</v>
      </c>
      <c r="AX159" s="14" t="s">
        <v>74</v>
      </c>
      <c r="AY159" s="265" t="s">
        <v>204</v>
      </c>
    </row>
    <row r="160" s="14" customFormat="1">
      <c r="A160" s="14"/>
      <c r="B160" s="255"/>
      <c r="C160" s="256"/>
      <c r="D160" s="240" t="s">
        <v>217</v>
      </c>
      <c r="E160" s="257" t="s">
        <v>19</v>
      </c>
      <c r="F160" s="258" t="s">
        <v>773</v>
      </c>
      <c r="G160" s="256"/>
      <c r="H160" s="259">
        <v>12.960000000000001</v>
      </c>
      <c r="I160" s="260"/>
      <c r="J160" s="256"/>
      <c r="K160" s="256"/>
      <c r="L160" s="261"/>
      <c r="M160" s="262"/>
      <c r="N160" s="263"/>
      <c r="O160" s="263"/>
      <c r="P160" s="263"/>
      <c r="Q160" s="263"/>
      <c r="R160" s="263"/>
      <c r="S160" s="263"/>
      <c r="T160" s="264"/>
      <c r="U160" s="14"/>
      <c r="V160" s="14"/>
      <c r="W160" s="14"/>
      <c r="X160" s="14"/>
      <c r="Y160" s="14"/>
      <c r="Z160" s="14"/>
      <c r="AA160" s="14"/>
      <c r="AB160" s="14"/>
      <c r="AC160" s="14"/>
      <c r="AD160" s="14"/>
      <c r="AE160" s="14"/>
      <c r="AT160" s="265" t="s">
        <v>217</v>
      </c>
      <c r="AU160" s="265" t="s">
        <v>81</v>
      </c>
      <c r="AV160" s="14" t="s">
        <v>83</v>
      </c>
      <c r="AW160" s="14" t="s">
        <v>35</v>
      </c>
      <c r="AX160" s="14" t="s">
        <v>74</v>
      </c>
      <c r="AY160" s="265" t="s">
        <v>204</v>
      </c>
    </row>
    <row r="161" s="14" customFormat="1">
      <c r="A161" s="14"/>
      <c r="B161" s="255"/>
      <c r="C161" s="256"/>
      <c r="D161" s="240" t="s">
        <v>217</v>
      </c>
      <c r="E161" s="257" t="s">
        <v>19</v>
      </c>
      <c r="F161" s="258" t="s">
        <v>774</v>
      </c>
      <c r="G161" s="256"/>
      <c r="H161" s="259">
        <v>1.901</v>
      </c>
      <c r="I161" s="260"/>
      <c r="J161" s="256"/>
      <c r="K161" s="256"/>
      <c r="L161" s="261"/>
      <c r="M161" s="262"/>
      <c r="N161" s="263"/>
      <c r="O161" s="263"/>
      <c r="P161" s="263"/>
      <c r="Q161" s="263"/>
      <c r="R161" s="263"/>
      <c r="S161" s="263"/>
      <c r="T161" s="264"/>
      <c r="U161" s="14"/>
      <c r="V161" s="14"/>
      <c r="W161" s="14"/>
      <c r="X161" s="14"/>
      <c r="Y161" s="14"/>
      <c r="Z161" s="14"/>
      <c r="AA161" s="14"/>
      <c r="AB161" s="14"/>
      <c r="AC161" s="14"/>
      <c r="AD161" s="14"/>
      <c r="AE161" s="14"/>
      <c r="AT161" s="265" t="s">
        <v>217</v>
      </c>
      <c r="AU161" s="265" t="s">
        <v>81</v>
      </c>
      <c r="AV161" s="14" t="s">
        <v>83</v>
      </c>
      <c r="AW161" s="14" t="s">
        <v>35</v>
      </c>
      <c r="AX161" s="14" t="s">
        <v>74</v>
      </c>
      <c r="AY161" s="265" t="s">
        <v>204</v>
      </c>
    </row>
    <row r="162" s="15" customFormat="1">
      <c r="A162" s="15"/>
      <c r="B162" s="266"/>
      <c r="C162" s="267"/>
      <c r="D162" s="240" t="s">
        <v>217</v>
      </c>
      <c r="E162" s="268" t="s">
        <v>19</v>
      </c>
      <c r="F162" s="269" t="s">
        <v>268</v>
      </c>
      <c r="G162" s="267"/>
      <c r="H162" s="270">
        <v>96.183000000000007</v>
      </c>
      <c r="I162" s="271"/>
      <c r="J162" s="267"/>
      <c r="K162" s="267"/>
      <c r="L162" s="272"/>
      <c r="M162" s="273"/>
      <c r="N162" s="274"/>
      <c r="O162" s="274"/>
      <c r="P162" s="274"/>
      <c r="Q162" s="274"/>
      <c r="R162" s="274"/>
      <c r="S162" s="274"/>
      <c r="T162" s="275"/>
      <c r="U162" s="15"/>
      <c r="V162" s="15"/>
      <c r="W162" s="15"/>
      <c r="X162" s="15"/>
      <c r="Y162" s="15"/>
      <c r="Z162" s="15"/>
      <c r="AA162" s="15"/>
      <c r="AB162" s="15"/>
      <c r="AC162" s="15"/>
      <c r="AD162" s="15"/>
      <c r="AE162" s="15"/>
      <c r="AT162" s="276" t="s">
        <v>217</v>
      </c>
      <c r="AU162" s="276" t="s">
        <v>81</v>
      </c>
      <c r="AV162" s="15" t="s">
        <v>104</v>
      </c>
      <c r="AW162" s="15" t="s">
        <v>35</v>
      </c>
      <c r="AX162" s="15" t="s">
        <v>81</v>
      </c>
      <c r="AY162" s="276" t="s">
        <v>204</v>
      </c>
    </row>
    <row r="163" s="2" customFormat="1" ht="33" customHeight="1">
      <c r="A163" s="38"/>
      <c r="B163" s="39"/>
      <c r="C163" s="227" t="s">
        <v>327</v>
      </c>
      <c r="D163" s="227" t="s">
        <v>207</v>
      </c>
      <c r="E163" s="228" t="s">
        <v>775</v>
      </c>
      <c r="F163" s="229" t="s">
        <v>776</v>
      </c>
      <c r="G163" s="230" t="s">
        <v>250</v>
      </c>
      <c r="H163" s="231">
        <v>5.3899999999999997</v>
      </c>
      <c r="I163" s="232"/>
      <c r="J163" s="233">
        <f>ROUND(I163*H163,2)</f>
        <v>0</v>
      </c>
      <c r="K163" s="229" t="s">
        <v>211</v>
      </c>
      <c r="L163" s="44"/>
      <c r="M163" s="234" t="s">
        <v>19</v>
      </c>
      <c r="N163" s="235" t="s">
        <v>45</v>
      </c>
      <c r="O163" s="84"/>
      <c r="P163" s="236">
        <f>O163*H163</f>
        <v>0</v>
      </c>
      <c r="Q163" s="236">
        <v>0</v>
      </c>
      <c r="R163" s="236">
        <f>Q163*H163</f>
        <v>0</v>
      </c>
      <c r="S163" s="236">
        <v>0</v>
      </c>
      <c r="T163" s="237">
        <f>S163*H163</f>
        <v>0</v>
      </c>
      <c r="U163" s="38"/>
      <c r="V163" s="38"/>
      <c r="W163" s="38"/>
      <c r="X163" s="38"/>
      <c r="Y163" s="38"/>
      <c r="Z163" s="38"/>
      <c r="AA163" s="38"/>
      <c r="AB163" s="38"/>
      <c r="AC163" s="38"/>
      <c r="AD163" s="38"/>
      <c r="AE163" s="38"/>
      <c r="AR163" s="238" t="s">
        <v>104</v>
      </c>
      <c r="AT163" s="238" t="s">
        <v>207</v>
      </c>
      <c r="AU163" s="238" t="s">
        <v>81</v>
      </c>
      <c r="AY163" s="17" t="s">
        <v>204</v>
      </c>
      <c r="BE163" s="239">
        <f>IF(N163="základní",J163,0)</f>
        <v>0</v>
      </c>
      <c r="BF163" s="239">
        <f>IF(N163="snížená",J163,0)</f>
        <v>0</v>
      </c>
      <c r="BG163" s="239">
        <f>IF(N163="zákl. přenesená",J163,0)</f>
        <v>0</v>
      </c>
      <c r="BH163" s="239">
        <f>IF(N163="sníž. přenesená",J163,0)</f>
        <v>0</v>
      </c>
      <c r="BI163" s="239">
        <f>IF(N163="nulová",J163,0)</f>
        <v>0</v>
      </c>
      <c r="BJ163" s="17" t="s">
        <v>81</v>
      </c>
      <c r="BK163" s="239">
        <f>ROUND(I163*H163,2)</f>
        <v>0</v>
      </c>
      <c r="BL163" s="17" t="s">
        <v>104</v>
      </c>
      <c r="BM163" s="238" t="s">
        <v>777</v>
      </c>
    </row>
    <row r="164" s="2" customFormat="1">
      <c r="A164" s="38"/>
      <c r="B164" s="39"/>
      <c r="C164" s="40"/>
      <c r="D164" s="240" t="s">
        <v>213</v>
      </c>
      <c r="E164" s="40"/>
      <c r="F164" s="241" t="s">
        <v>778</v>
      </c>
      <c r="G164" s="40"/>
      <c r="H164" s="40"/>
      <c r="I164" s="147"/>
      <c r="J164" s="40"/>
      <c r="K164" s="40"/>
      <c r="L164" s="44"/>
      <c r="M164" s="242"/>
      <c r="N164" s="243"/>
      <c r="O164" s="84"/>
      <c r="P164" s="84"/>
      <c r="Q164" s="84"/>
      <c r="R164" s="84"/>
      <c r="S164" s="84"/>
      <c r="T164" s="85"/>
      <c r="U164" s="38"/>
      <c r="V164" s="38"/>
      <c r="W164" s="38"/>
      <c r="X164" s="38"/>
      <c r="Y164" s="38"/>
      <c r="Z164" s="38"/>
      <c r="AA164" s="38"/>
      <c r="AB164" s="38"/>
      <c r="AC164" s="38"/>
      <c r="AD164" s="38"/>
      <c r="AE164" s="38"/>
      <c r="AT164" s="17" t="s">
        <v>213</v>
      </c>
      <c r="AU164" s="17" t="s">
        <v>81</v>
      </c>
    </row>
    <row r="165" s="2" customFormat="1">
      <c r="A165" s="38"/>
      <c r="B165" s="39"/>
      <c r="C165" s="40"/>
      <c r="D165" s="240" t="s">
        <v>215</v>
      </c>
      <c r="E165" s="40"/>
      <c r="F165" s="244" t="s">
        <v>429</v>
      </c>
      <c r="G165" s="40"/>
      <c r="H165" s="40"/>
      <c r="I165" s="147"/>
      <c r="J165" s="40"/>
      <c r="K165" s="40"/>
      <c r="L165" s="44"/>
      <c r="M165" s="242"/>
      <c r="N165" s="243"/>
      <c r="O165" s="84"/>
      <c r="P165" s="84"/>
      <c r="Q165" s="84"/>
      <c r="R165" s="84"/>
      <c r="S165" s="84"/>
      <c r="T165" s="85"/>
      <c r="U165" s="38"/>
      <c r="V165" s="38"/>
      <c r="W165" s="38"/>
      <c r="X165" s="38"/>
      <c r="Y165" s="38"/>
      <c r="Z165" s="38"/>
      <c r="AA165" s="38"/>
      <c r="AB165" s="38"/>
      <c r="AC165" s="38"/>
      <c r="AD165" s="38"/>
      <c r="AE165" s="38"/>
      <c r="AT165" s="17" t="s">
        <v>215</v>
      </c>
      <c r="AU165" s="17" t="s">
        <v>81</v>
      </c>
    </row>
    <row r="166" s="14" customFormat="1">
      <c r="A166" s="14"/>
      <c r="B166" s="255"/>
      <c r="C166" s="256"/>
      <c r="D166" s="240" t="s">
        <v>217</v>
      </c>
      <c r="E166" s="257" t="s">
        <v>19</v>
      </c>
      <c r="F166" s="258" t="s">
        <v>779</v>
      </c>
      <c r="G166" s="256"/>
      <c r="H166" s="259">
        <v>5.2999999999999998</v>
      </c>
      <c r="I166" s="260"/>
      <c r="J166" s="256"/>
      <c r="K166" s="256"/>
      <c r="L166" s="261"/>
      <c r="M166" s="262"/>
      <c r="N166" s="263"/>
      <c r="O166" s="263"/>
      <c r="P166" s="263"/>
      <c r="Q166" s="263"/>
      <c r="R166" s="263"/>
      <c r="S166" s="263"/>
      <c r="T166" s="264"/>
      <c r="U166" s="14"/>
      <c r="V166" s="14"/>
      <c r="W166" s="14"/>
      <c r="X166" s="14"/>
      <c r="Y166" s="14"/>
      <c r="Z166" s="14"/>
      <c r="AA166" s="14"/>
      <c r="AB166" s="14"/>
      <c r="AC166" s="14"/>
      <c r="AD166" s="14"/>
      <c r="AE166" s="14"/>
      <c r="AT166" s="265" t="s">
        <v>217</v>
      </c>
      <c r="AU166" s="265" t="s">
        <v>81</v>
      </c>
      <c r="AV166" s="14" t="s">
        <v>83</v>
      </c>
      <c r="AW166" s="14" t="s">
        <v>35</v>
      </c>
      <c r="AX166" s="14" t="s">
        <v>74</v>
      </c>
      <c r="AY166" s="265" t="s">
        <v>204</v>
      </c>
    </row>
    <row r="167" s="14" customFormat="1">
      <c r="A167" s="14"/>
      <c r="B167" s="255"/>
      <c r="C167" s="256"/>
      <c r="D167" s="240" t="s">
        <v>217</v>
      </c>
      <c r="E167" s="257" t="s">
        <v>19</v>
      </c>
      <c r="F167" s="258" t="s">
        <v>780</v>
      </c>
      <c r="G167" s="256"/>
      <c r="H167" s="259">
        <v>0.089999999999999997</v>
      </c>
      <c r="I167" s="260"/>
      <c r="J167" s="256"/>
      <c r="K167" s="256"/>
      <c r="L167" s="261"/>
      <c r="M167" s="262"/>
      <c r="N167" s="263"/>
      <c r="O167" s="263"/>
      <c r="P167" s="263"/>
      <c r="Q167" s="263"/>
      <c r="R167" s="263"/>
      <c r="S167" s="263"/>
      <c r="T167" s="264"/>
      <c r="U167" s="14"/>
      <c r="V167" s="14"/>
      <c r="W167" s="14"/>
      <c r="X167" s="14"/>
      <c r="Y167" s="14"/>
      <c r="Z167" s="14"/>
      <c r="AA167" s="14"/>
      <c r="AB167" s="14"/>
      <c r="AC167" s="14"/>
      <c r="AD167" s="14"/>
      <c r="AE167" s="14"/>
      <c r="AT167" s="265" t="s">
        <v>217</v>
      </c>
      <c r="AU167" s="265" t="s">
        <v>81</v>
      </c>
      <c r="AV167" s="14" t="s">
        <v>83</v>
      </c>
      <c r="AW167" s="14" t="s">
        <v>35</v>
      </c>
      <c r="AX167" s="14" t="s">
        <v>74</v>
      </c>
      <c r="AY167" s="265" t="s">
        <v>204</v>
      </c>
    </row>
    <row r="168" s="15" customFormat="1">
      <c r="A168" s="15"/>
      <c r="B168" s="266"/>
      <c r="C168" s="267"/>
      <c r="D168" s="240" t="s">
        <v>217</v>
      </c>
      <c r="E168" s="268" t="s">
        <v>19</v>
      </c>
      <c r="F168" s="269" t="s">
        <v>268</v>
      </c>
      <c r="G168" s="267"/>
      <c r="H168" s="270">
        <v>5.3899999999999997</v>
      </c>
      <c r="I168" s="271"/>
      <c r="J168" s="267"/>
      <c r="K168" s="267"/>
      <c r="L168" s="272"/>
      <c r="M168" s="273"/>
      <c r="N168" s="274"/>
      <c r="O168" s="274"/>
      <c r="P168" s="274"/>
      <c r="Q168" s="274"/>
      <c r="R168" s="274"/>
      <c r="S168" s="274"/>
      <c r="T168" s="275"/>
      <c r="U168" s="15"/>
      <c r="V168" s="15"/>
      <c r="W168" s="15"/>
      <c r="X168" s="15"/>
      <c r="Y168" s="15"/>
      <c r="Z168" s="15"/>
      <c r="AA168" s="15"/>
      <c r="AB168" s="15"/>
      <c r="AC168" s="15"/>
      <c r="AD168" s="15"/>
      <c r="AE168" s="15"/>
      <c r="AT168" s="276" t="s">
        <v>217</v>
      </c>
      <c r="AU168" s="276" t="s">
        <v>81</v>
      </c>
      <c r="AV168" s="15" t="s">
        <v>104</v>
      </c>
      <c r="AW168" s="15" t="s">
        <v>35</v>
      </c>
      <c r="AX168" s="15" t="s">
        <v>81</v>
      </c>
      <c r="AY168" s="276" t="s">
        <v>204</v>
      </c>
    </row>
    <row r="169" s="2" customFormat="1" ht="33" customHeight="1">
      <c r="A169" s="38"/>
      <c r="B169" s="39"/>
      <c r="C169" s="227" t="s">
        <v>333</v>
      </c>
      <c r="D169" s="227" t="s">
        <v>207</v>
      </c>
      <c r="E169" s="228" t="s">
        <v>781</v>
      </c>
      <c r="F169" s="229" t="s">
        <v>782</v>
      </c>
      <c r="G169" s="230" t="s">
        <v>250</v>
      </c>
      <c r="H169" s="231">
        <v>5.2999999999999998</v>
      </c>
      <c r="I169" s="232"/>
      <c r="J169" s="233">
        <f>ROUND(I169*H169,2)</f>
        <v>0</v>
      </c>
      <c r="K169" s="229" t="s">
        <v>211</v>
      </c>
      <c r="L169" s="44"/>
      <c r="M169" s="234" t="s">
        <v>19</v>
      </c>
      <c r="N169" s="235" t="s">
        <v>45</v>
      </c>
      <c r="O169" s="84"/>
      <c r="P169" s="236">
        <f>O169*H169</f>
        <v>0</v>
      </c>
      <c r="Q169" s="236">
        <v>0</v>
      </c>
      <c r="R169" s="236">
        <f>Q169*H169</f>
        <v>0</v>
      </c>
      <c r="S169" s="236">
        <v>0</v>
      </c>
      <c r="T169" s="237">
        <f>S169*H169</f>
        <v>0</v>
      </c>
      <c r="U169" s="38"/>
      <c r="V169" s="38"/>
      <c r="W169" s="38"/>
      <c r="X169" s="38"/>
      <c r="Y169" s="38"/>
      <c r="Z169" s="38"/>
      <c r="AA169" s="38"/>
      <c r="AB169" s="38"/>
      <c r="AC169" s="38"/>
      <c r="AD169" s="38"/>
      <c r="AE169" s="38"/>
      <c r="AR169" s="238" t="s">
        <v>104</v>
      </c>
      <c r="AT169" s="238" t="s">
        <v>207</v>
      </c>
      <c r="AU169" s="238" t="s">
        <v>81</v>
      </c>
      <c r="AY169" s="17" t="s">
        <v>204</v>
      </c>
      <c r="BE169" s="239">
        <f>IF(N169="základní",J169,0)</f>
        <v>0</v>
      </c>
      <c r="BF169" s="239">
        <f>IF(N169="snížená",J169,0)</f>
        <v>0</v>
      </c>
      <c r="BG169" s="239">
        <f>IF(N169="zákl. přenesená",J169,0)</f>
        <v>0</v>
      </c>
      <c r="BH169" s="239">
        <f>IF(N169="sníž. přenesená",J169,0)</f>
        <v>0</v>
      </c>
      <c r="BI169" s="239">
        <f>IF(N169="nulová",J169,0)</f>
        <v>0</v>
      </c>
      <c r="BJ169" s="17" t="s">
        <v>81</v>
      </c>
      <c r="BK169" s="239">
        <f>ROUND(I169*H169,2)</f>
        <v>0</v>
      </c>
      <c r="BL169" s="17" t="s">
        <v>104</v>
      </c>
      <c r="BM169" s="238" t="s">
        <v>783</v>
      </c>
    </row>
    <row r="170" s="2" customFormat="1">
      <c r="A170" s="38"/>
      <c r="B170" s="39"/>
      <c r="C170" s="40"/>
      <c r="D170" s="240" t="s">
        <v>213</v>
      </c>
      <c r="E170" s="40"/>
      <c r="F170" s="241" t="s">
        <v>784</v>
      </c>
      <c r="G170" s="40"/>
      <c r="H170" s="40"/>
      <c r="I170" s="147"/>
      <c r="J170" s="40"/>
      <c r="K170" s="40"/>
      <c r="L170" s="44"/>
      <c r="M170" s="242"/>
      <c r="N170" s="243"/>
      <c r="O170" s="84"/>
      <c r="P170" s="84"/>
      <c r="Q170" s="84"/>
      <c r="R170" s="84"/>
      <c r="S170" s="84"/>
      <c r="T170" s="85"/>
      <c r="U170" s="38"/>
      <c r="V170" s="38"/>
      <c r="W170" s="38"/>
      <c r="X170" s="38"/>
      <c r="Y170" s="38"/>
      <c r="Z170" s="38"/>
      <c r="AA170" s="38"/>
      <c r="AB170" s="38"/>
      <c r="AC170" s="38"/>
      <c r="AD170" s="38"/>
      <c r="AE170" s="38"/>
      <c r="AT170" s="17" t="s">
        <v>213</v>
      </c>
      <c r="AU170" s="17" t="s">
        <v>81</v>
      </c>
    </row>
    <row r="171" s="2" customFormat="1">
      <c r="A171" s="38"/>
      <c r="B171" s="39"/>
      <c r="C171" s="40"/>
      <c r="D171" s="240" t="s">
        <v>215</v>
      </c>
      <c r="E171" s="40"/>
      <c r="F171" s="244" t="s">
        <v>429</v>
      </c>
      <c r="G171" s="40"/>
      <c r="H171" s="40"/>
      <c r="I171" s="147"/>
      <c r="J171" s="40"/>
      <c r="K171" s="40"/>
      <c r="L171" s="44"/>
      <c r="M171" s="242"/>
      <c r="N171" s="243"/>
      <c r="O171" s="84"/>
      <c r="P171" s="84"/>
      <c r="Q171" s="84"/>
      <c r="R171" s="84"/>
      <c r="S171" s="84"/>
      <c r="T171" s="85"/>
      <c r="U171" s="38"/>
      <c r="V171" s="38"/>
      <c r="W171" s="38"/>
      <c r="X171" s="38"/>
      <c r="Y171" s="38"/>
      <c r="Z171" s="38"/>
      <c r="AA171" s="38"/>
      <c r="AB171" s="38"/>
      <c r="AC171" s="38"/>
      <c r="AD171" s="38"/>
      <c r="AE171" s="38"/>
      <c r="AT171" s="17" t="s">
        <v>215</v>
      </c>
      <c r="AU171" s="17" t="s">
        <v>81</v>
      </c>
    </row>
    <row r="172" s="14" customFormat="1">
      <c r="A172" s="14"/>
      <c r="B172" s="255"/>
      <c r="C172" s="256"/>
      <c r="D172" s="240" t="s">
        <v>217</v>
      </c>
      <c r="E172" s="257" t="s">
        <v>19</v>
      </c>
      <c r="F172" s="258" t="s">
        <v>779</v>
      </c>
      <c r="G172" s="256"/>
      <c r="H172" s="259">
        <v>5.2999999999999998</v>
      </c>
      <c r="I172" s="260"/>
      <c r="J172" s="256"/>
      <c r="K172" s="256"/>
      <c r="L172" s="261"/>
      <c r="M172" s="262"/>
      <c r="N172" s="263"/>
      <c r="O172" s="263"/>
      <c r="P172" s="263"/>
      <c r="Q172" s="263"/>
      <c r="R172" s="263"/>
      <c r="S172" s="263"/>
      <c r="T172" s="264"/>
      <c r="U172" s="14"/>
      <c r="V172" s="14"/>
      <c r="W172" s="14"/>
      <c r="X172" s="14"/>
      <c r="Y172" s="14"/>
      <c r="Z172" s="14"/>
      <c r="AA172" s="14"/>
      <c r="AB172" s="14"/>
      <c r="AC172" s="14"/>
      <c r="AD172" s="14"/>
      <c r="AE172" s="14"/>
      <c r="AT172" s="265" t="s">
        <v>217</v>
      </c>
      <c r="AU172" s="265" t="s">
        <v>81</v>
      </c>
      <c r="AV172" s="14" t="s">
        <v>83</v>
      </c>
      <c r="AW172" s="14" t="s">
        <v>35</v>
      </c>
      <c r="AX172" s="14" t="s">
        <v>81</v>
      </c>
      <c r="AY172" s="265" t="s">
        <v>204</v>
      </c>
    </row>
    <row r="173" s="2" customFormat="1" ht="16.5" customHeight="1">
      <c r="A173" s="38"/>
      <c r="B173" s="39"/>
      <c r="C173" s="227" t="s">
        <v>7</v>
      </c>
      <c r="D173" s="227" t="s">
        <v>207</v>
      </c>
      <c r="E173" s="228" t="s">
        <v>446</v>
      </c>
      <c r="F173" s="229" t="s">
        <v>785</v>
      </c>
      <c r="G173" s="230" t="s">
        <v>250</v>
      </c>
      <c r="H173" s="231">
        <v>53.621000000000002</v>
      </c>
      <c r="I173" s="232"/>
      <c r="J173" s="233">
        <f>ROUND(I173*H173,2)</f>
        <v>0</v>
      </c>
      <c r="K173" s="229" t="s">
        <v>19</v>
      </c>
      <c r="L173" s="44"/>
      <c r="M173" s="234" t="s">
        <v>19</v>
      </c>
      <c r="N173" s="235" t="s">
        <v>45</v>
      </c>
      <c r="O173" s="84"/>
      <c r="P173" s="236">
        <f>O173*H173</f>
        <v>0</v>
      </c>
      <c r="Q173" s="236">
        <v>0</v>
      </c>
      <c r="R173" s="236">
        <f>Q173*H173</f>
        <v>0</v>
      </c>
      <c r="S173" s="236">
        <v>0</v>
      </c>
      <c r="T173" s="237">
        <f>S173*H173</f>
        <v>0</v>
      </c>
      <c r="U173" s="38"/>
      <c r="V173" s="38"/>
      <c r="W173" s="38"/>
      <c r="X173" s="38"/>
      <c r="Y173" s="38"/>
      <c r="Z173" s="38"/>
      <c r="AA173" s="38"/>
      <c r="AB173" s="38"/>
      <c r="AC173" s="38"/>
      <c r="AD173" s="38"/>
      <c r="AE173" s="38"/>
      <c r="AR173" s="238" t="s">
        <v>104</v>
      </c>
      <c r="AT173" s="238" t="s">
        <v>207</v>
      </c>
      <c r="AU173" s="238" t="s">
        <v>81</v>
      </c>
      <c r="AY173" s="17" t="s">
        <v>204</v>
      </c>
      <c r="BE173" s="239">
        <f>IF(N173="základní",J173,0)</f>
        <v>0</v>
      </c>
      <c r="BF173" s="239">
        <f>IF(N173="snížená",J173,0)</f>
        <v>0</v>
      </c>
      <c r="BG173" s="239">
        <f>IF(N173="zákl. přenesená",J173,0)</f>
        <v>0</v>
      </c>
      <c r="BH173" s="239">
        <f>IF(N173="sníž. přenesená",J173,0)</f>
        <v>0</v>
      </c>
      <c r="BI173" s="239">
        <f>IF(N173="nulová",J173,0)</f>
        <v>0</v>
      </c>
      <c r="BJ173" s="17" t="s">
        <v>81</v>
      </c>
      <c r="BK173" s="239">
        <f>ROUND(I173*H173,2)</f>
        <v>0</v>
      </c>
      <c r="BL173" s="17" t="s">
        <v>104</v>
      </c>
      <c r="BM173" s="238" t="s">
        <v>786</v>
      </c>
    </row>
    <row r="174" s="2" customFormat="1">
      <c r="A174" s="38"/>
      <c r="B174" s="39"/>
      <c r="C174" s="40"/>
      <c r="D174" s="240" t="s">
        <v>213</v>
      </c>
      <c r="E174" s="40"/>
      <c r="F174" s="241" t="s">
        <v>447</v>
      </c>
      <c r="G174" s="40"/>
      <c r="H174" s="40"/>
      <c r="I174" s="147"/>
      <c r="J174" s="40"/>
      <c r="K174" s="40"/>
      <c r="L174" s="44"/>
      <c r="M174" s="242"/>
      <c r="N174" s="243"/>
      <c r="O174" s="84"/>
      <c r="P174" s="84"/>
      <c r="Q174" s="84"/>
      <c r="R174" s="84"/>
      <c r="S174" s="84"/>
      <c r="T174" s="85"/>
      <c r="U174" s="38"/>
      <c r="V174" s="38"/>
      <c r="W174" s="38"/>
      <c r="X174" s="38"/>
      <c r="Y174" s="38"/>
      <c r="Z174" s="38"/>
      <c r="AA174" s="38"/>
      <c r="AB174" s="38"/>
      <c r="AC174" s="38"/>
      <c r="AD174" s="38"/>
      <c r="AE174" s="38"/>
      <c r="AT174" s="17" t="s">
        <v>213</v>
      </c>
      <c r="AU174" s="17" t="s">
        <v>81</v>
      </c>
    </row>
    <row r="175" s="14" customFormat="1">
      <c r="A175" s="14"/>
      <c r="B175" s="255"/>
      <c r="C175" s="256"/>
      <c r="D175" s="240" t="s">
        <v>217</v>
      </c>
      <c r="E175" s="257" t="s">
        <v>19</v>
      </c>
      <c r="F175" s="258" t="s">
        <v>771</v>
      </c>
      <c r="G175" s="256"/>
      <c r="H175" s="259">
        <v>40.661000000000001</v>
      </c>
      <c r="I175" s="260"/>
      <c r="J175" s="256"/>
      <c r="K175" s="256"/>
      <c r="L175" s="261"/>
      <c r="M175" s="262"/>
      <c r="N175" s="263"/>
      <c r="O175" s="263"/>
      <c r="P175" s="263"/>
      <c r="Q175" s="263"/>
      <c r="R175" s="263"/>
      <c r="S175" s="263"/>
      <c r="T175" s="264"/>
      <c r="U175" s="14"/>
      <c r="V175" s="14"/>
      <c r="W175" s="14"/>
      <c r="X175" s="14"/>
      <c r="Y175" s="14"/>
      <c r="Z175" s="14"/>
      <c r="AA175" s="14"/>
      <c r="AB175" s="14"/>
      <c r="AC175" s="14"/>
      <c r="AD175" s="14"/>
      <c r="AE175" s="14"/>
      <c r="AT175" s="265" t="s">
        <v>217</v>
      </c>
      <c r="AU175" s="265" t="s">
        <v>81</v>
      </c>
      <c r="AV175" s="14" t="s">
        <v>83</v>
      </c>
      <c r="AW175" s="14" t="s">
        <v>35</v>
      </c>
      <c r="AX175" s="14" t="s">
        <v>74</v>
      </c>
      <c r="AY175" s="265" t="s">
        <v>204</v>
      </c>
    </row>
    <row r="176" s="14" customFormat="1">
      <c r="A176" s="14"/>
      <c r="B176" s="255"/>
      <c r="C176" s="256"/>
      <c r="D176" s="240" t="s">
        <v>217</v>
      </c>
      <c r="E176" s="257" t="s">
        <v>19</v>
      </c>
      <c r="F176" s="258" t="s">
        <v>773</v>
      </c>
      <c r="G176" s="256"/>
      <c r="H176" s="259">
        <v>12.960000000000001</v>
      </c>
      <c r="I176" s="260"/>
      <c r="J176" s="256"/>
      <c r="K176" s="256"/>
      <c r="L176" s="261"/>
      <c r="M176" s="262"/>
      <c r="N176" s="263"/>
      <c r="O176" s="263"/>
      <c r="P176" s="263"/>
      <c r="Q176" s="263"/>
      <c r="R176" s="263"/>
      <c r="S176" s="263"/>
      <c r="T176" s="264"/>
      <c r="U176" s="14"/>
      <c r="V176" s="14"/>
      <c r="W176" s="14"/>
      <c r="X176" s="14"/>
      <c r="Y176" s="14"/>
      <c r="Z176" s="14"/>
      <c r="AA176" s="14"/>
      <c r="AB176" s="14"/>
      <c r="AC176" s="14"/>
      <c r="AD176" s="14"/>
      <c r="AE176" s="14"/>
      <c r="AT176" s="265" t="s">
        <v>217</v>
      </c>
      <c r="AU176" s="265" t="s">
        <v>81</v>
      </c>
      <c r="AV176" s="14" t="s">
        <v>83</v>
      </c>
      <c r="AW176" s="14" t="s">
        <v>35</v>
      </c>
      <c r="AX176" s="14" t="s">
        <v>74</v>
      </c>
      <c r="AY176" s="265" t="s">
        <v>204</v>
      </c>
    </row>
    <row r="177" s="15" customFormat="1">
      <c r="A177" s="15"/>
      <c r="B177" s="266"/>
      <c r="C177" s="267"/>
      <c r="D177" s="240" t="s">
        <v>217</v>
      </c>
      <c r="E177" s="268" t="s">
        <v>19</v>
      </c>
      <c r="F177" s="269" t="s">
        <v>268</v>
      </c>
      <c r="G177" s="267"/>
      <c r="H177" s="270">
        <v>53.621000000000002</v>
      </c>
      <c r="I177" s="271"/>
      <c r="J177" s="267"/>
      <c r="K177" s="267"/>
      <c r="L177" s="272"/>
      <c r="M177" s="291"/>
      <c r="N177" s="292"/>
      <c r="O177" s="292"/>
      <c r="P177" s="292"/>
      <c r="Q177" s="292"/>
      <c r="R177" s="292"/>
      <c r="S177" s="292"/>
      <c r="T177" s="293"/>
      <c r="U177" s="15"/>
      <c r="V177" s="15"/>
      <c r="W177" s="15"/>
      <c r="X177" s="15"/>
      <c r="Y177" s="15"/>
      <c r="Z177" s="15"/>
      <c r="AA177" s="15"/>
      <c r="AB177" s="15"/>
      <c r="AC177" s="15"/>
      <c r="AD177" s="15"/>
      <c r="AE177" s="15"/>
      <c r="AT177" s="276" t="s">
        <v>217</v>
      </c>
      <c r="AU177" s="276" t="s">
        <v>81</v>
      </c>
      <c r="AV177" s="15" t="s">
        <v>104</v>
      </c>
      <c r="AW177" s="15" t="s">
        <v>35</v>
      </c>
      <c r="AX177" s="15" t="s">
        <v>81</v>
      </c>
      <c r="AY177" s="276" t="s">
        <v>204</v>
      </c>
    </row>
    <row r="178" s="2" customFormat="1" ht="6.96" customHeight="1">
      <c r="A178" s="38"/>
      <c r="B178" s="59"/>
      <c r="C178" s="60"/>
      <c r="D178" s="60"/>
      <c r="E178" s="60"/>
      <c r="F178" s="60"/>
      <c r="G178" s="60"/>
      <c r="H178" s="60"/>
      <c r="I178" s="176"/>
      <c r="J178" s="60"/>
      <c r="K178" s="60"/>
      <c r="L178" s="44"/>
      <c r="M178" s="38"/>
      <c r="O178" s="38"/>
      <c r="P178" s="38"/>
      <c r="Q178" s="38"/>
      <c r="R178" s="38"/>
      <c r="S178" s="38"/>
      <c r="T178" s="38"/>
      <c r="U178" s="38"/>
      <c r="V178" s="38"/>
      <c r="W178" s="38"/>
      <c r="X178" s="38"/>
      <c r="Y178" s="38"/>
      <c r="Z178" s="38"/>
      <c r="AA178" s="38"/>
      <c r="AB178" s="38"/>
      <c r="AC178" s="38"/>
      <c r="AD178" s="38"/>
      <c r="AE178" s="38"/>
    </row>
  </sheetData>
  <sheetProtection sheet="1" autoFilter="0" formatColumns="0" formatRows="0" objects="1" scenarios="1" spinCount="100000" saltValue="zl9JjsV5Vh7zQdtj9ilJnO3IjGjt9TW66NWRuL09KD3fexUMQm281Ncz8mykLop2TGSmd9XoQ4EwcgdRcno/2Q==" hashValue="IcxK9dBIQiYZNXT1SUPFT+gIS4xxljr0g6mDlJn7QAYI3bQpqSxc9my/1mglwCvfuP7W2uXHCnromUg1wDpefQ==" algorithmName="SHA-512" password="CC35"/>
  <autoFilter ref="C93:K177"/>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108</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180</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469</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687</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787</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ROUND(J94,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ROUND((SUM(BE94:BE167)),  2)</f>
        <v>0</v>
      </c>
      <c r="G37" s="38"/>
      <c r="H37" s="38"/>
      <c r="I37" s="165">
        <v>0.20999999999999999</v>
      </c>
      <c r="J37" s="164">
        <f>ROUND(((SUM(BE94:BE167))*I37),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ROUND((SUM(BF94:BF167)),  2)</f>
        <v>0</v>
      </c>
      <c r="G38" s="38"/>
      <c r="H38" s="38"/>
      <c r="I38" s="165">
        <v>0.14999999999999999</v>
      </c>
      <c r="J38" s="164">
        <f>ROUND(((SUM(BF94:BF167))*I38),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ROUND((SUM(BG94:BG167)),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ROUND((SUM(BH94:BH167)),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ROUND((SUM(BI94:BI167)),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180</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469</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687</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02.32 - SO 02.32 - P2979 km 441,727</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J94</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187</v>
      </c>
      <c r="E68" s="189"/>
      <c r="F68" s="189"/>
      <c r="G68" s="189"/>
      <c r="H68" s="189"/>
      <c r="I68" s="190"/>
      <c r="J68" s="191">
        <f>J95</f>
        <v>0</v>
      </c>
      <c r="K68" s="187"/>
      <c r="L68" s="192"/>
      <c r="S68" s="9"/>
      <c r="T68" s="9"/>
      <c r="U68" s="9"/>
      <c r="V68" s="9"/>
      <c r="W68" s="9"/>
      <c r="X68" s="9"/>
      <c r="Y68" s="9"/>
      <c r="Z68" s="9"/>
      <c r="AA68" s="9"/>
      <c r="AB68" s="9"/>
      <c r="AC68" s="9"/>
      <c r="AD68" s="9"/>
      <c r="AE68" s="9"/>
    </row>
    <row r="69" hidden="1" s="10" customFormat="1" ht="19.92" customHeight="1">
      <c r="A69" s="10"/>
      <c r="B69" s="193"/>
      <c r="C69" s="125"/>
      <c r="D69" s="194" t="s">
        <v>188</v>
      </c>
      <c r="E69" s="195"/>
      <c r="F69" s="195"/>
      <c r="G69" s="195"/>
      <c r="H69" s="195"/>
      <c r="I69" s="196"/>
      <c r="J69" s="197">
        <f>J96</f>
        <v>0</v>
      </c>
      <c r="K69" s="125"/>
      <c r="L69" s="198"/>
      <c r="S69" s="10"/>
      <c r="T69" s="10"/>
      <c r="U69" s="10"/>
      <c r="V69" s="10"/>
      <c r="W69" s="10"/>
      <c r="X69" s="10"/>
      <c r="Y69" s="10"/>
      <c r="Z69" s="10"/>
      <c r="AA69" s="10"/>
      <c r="AB69" s="10"/>
      <c r="AC69" s="10"/>
      <c r="AD69" s="10"/>
      <c r="AE69" s="10"/>
    </row>
    <row r="70" hidden="1" s="9" customFormat="1" ht="24.96" customHeight="1">
      <c r="A70" s="9"/>
      <c r="B70" s="186"/>
      <c r="C70" s="187"/>
      <c r="D70" s="188" t="s">
        <v>689</v>
      </c>
      <c r="E70" s="189"/>
      <c r="F70" s="189"/>
      <c r="G70" s="189"/>
      <c r="H70" s="189"/>
      <c r="I70" s="190"/>
      <c r="J70" s="191">
        <f>J141</f>
        <v>0</v>
      </c>
      <c r="K70" s="187"/>
      <c r="L70" s="192"/>
      <c r="S70" s="9"/>
      <c r="T70" s="9"/>
      <c r="U70" s="9"/>
      <c r="V70" s="9"/>
      <c r="W70" s="9"/>
      <c r="X70" s="9"/>
      <c r="Y70" s="9"/>
      <c r="Z70" s="9"/>
      <c r="AA70" s="9"/>
      <c r="AB70" s="9"/>
      <c r="AC70" s="9"/>
      <c r="AD70" s="9"/>
      <c r="AE70" s="9"/>
    </row>
    <row r="71" hidden="1" s="2" customFormat="1" ht="21.84" customHeight="1">
      <c r="A71" s="38"/>
      <c r="B71" s="39"/>
      <c r="C71" s="40"/>
      <c r="D71" s="40"/>
      <c r="E71" s="40"/>
      <c r="F71" s="40"/>
      <c r="G71" s="40"/>
      <c r="H71" s="40"/>
      <c r="I71" s="147"/>
      <c r="J71" s="40"/>
      <c r="K71" s="40"/>
      <c r="L71" s="148"/>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176"/>
      <c r="J72" s="60"/>
      <c r="K72" s="60"/>
      <c r="L72" s="148"/>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179"/>
      <c r="J76" s="62"/>
      <c r="K76" s="62"/>
      <c r="L76" s="148"/>
      <c r="S76" s="38"/>
      <c r="T76" s="38"/>
      <c r="U76" s="38"/>
      <c r="V76" s="38"/>
      <c r="W76" s="38"/>
      <c r="X76" s="38"/>
      <c r="Y76" s="38"/>
      <c r="Z76" s="38"/>
      <c r="AA76" s="38"/>
      <c r="AB76" s="38"/>
      <c r="AC76" s="38"/>
      <c r="AD76" s="38"/>
      <c r="AE76" s="38"/>
    </row>
    <row r="77" s="2" customFormat="1" ht="24.96" customHeight="1">
      <c r="A77" s="38"/>
      <c r="B77" s="39"/>
      <c r="C77" s="23" t="s">
        <v>189</v>
      </c>
      <c r="D77" s="40"/>
      <c r="E77" s="40"/>
      <c r="F77" s="40"/>
      <c r="G77" s="40"/>
      <c r="H77" s="40"/>
      <c r="I77" s="147"/>
      <c r="J77" s="40"/>
      <c r="K77" s="40"/>
      <c r="L77" s="148"/>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147"/>
      <c r="J78" s="40"/>
      <c r="K78" s="40"/>
      <c r="L78" s="148"/>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147"/>
      <c r="J79" s="40"/>
      <c r="K79" s="40"/>
      <c r="L79" s="148"/>
      <c r="S79" s="38"/>
      <c r="T79" s="38"/>
      <c r="U79" s="38"/>
      <c r="V79" s="38"/>
      <c r="W79" s="38"/>
      <c r="X79" s="38"/>
      <c r="Y79" s="38"/>
      <c r="Z79" s="38"/>
      <c r="AA79" s="38"/>
      <c r="AB79" s="38"/>
      <c r="AC79" s="38"/>
      <c r="AD79" s="38"/>
      <c r="AE79" s="38"/>
    </row>
    <row r="80" s="2" customFormat="1" ht="16.5" customHeight="1">
      <c r="A80" s="38"/>
      <c r="B80" s="39"/>
      <c r="C80" s="40"/>
      <c r="D80" s="40"/>
      <c r="E80" s="180" t="str">
        <f>E7</f>
        <v>Oprava trati v úseku Velké Březno - Boletice n/L km 440,200 - 443,320</v>
      </c>
      <c r="F80" s="32"/>
      <c r="G80" s="32"/>
      <c r="H80" s="32"/>
      <c r="I80" s="147"/>
      <c r="J80" s="40"/>
      <c r="K80" s="40"/>
      <c r="L80" s="148"/>
      <c r="S80" s="38"/>
      <c r="T80" s="38"/>
      <c r="U80" s="38"/>
      <c r="V80" s="38"/>
      <c r="W80" s="38"/>
      <c r="X80" s="38"/>
      <c r="Y80" s="38"/>
      <c r="Z80" s="38"/>
      <c r="AA80" s="38"/>
      <c r="AB80" s="38"/>
      <c r="AC80" s="38"/>
      <c r="AD80" s="38"/>
      <c r="AE80" s="38"/>
    </row>
    <row r="81" s="1" customFormat="1" ht="12" customHeight="1">
      <c r="B81" s="21"/>
      <c r="C81" s="32" t="s">
        <v>179</v>
      </c>
      <c r="D81" s="22"/>
      <c r="E81" s="22"/>
      <c r="F81" s="22"/>
      <c r="G81" s="22"/>
      <c r="H81" s="22"/>
      <c r="I81" s="139"/>
      <c r="J81" s="22"/>
      <c r="K81" s="22"/>
      <c r="L81" s="20"/>
    </row>
    <row r="82" s="1" customFormat="1" ht="16.5" customHeight="1">
      <c r="B82" s="21"/>
      <c r="C82" s="22"/>
      <c r="D82" s="22"/>
      <c r="E82" s="180" t="s">
        <v>180</v>
      </c>
      <c r="F82" s="22"/>
      <c r="G82" s="22"/>
      <c r="H82" s="22"/>
      <c r="I82" s="139"/>
      <c r="J82" s="22"/>
      <c r="K82" s="22"/>
      <c r="L82" s="20"/>
    </row>
    <row r="83" s="1" customFormat="1" ht="12" customHeight="1">
      <c r="B83" s="21"/>
      <c r="C83" s="32" t="s">
        <v>181</v>
      </c>
      <c r="D83" s="22"/>
      <c r="E83" s="22"/>
      <c r="F83" s="22"/>
      <c r="G83" s="22"/>
      <c r="H83" s="22"/>
      <c r="I83" s="139"/>
      <c r="J83" s="22"/>
      <c r="K83" s="22"/>
      <c r="L83" s="20"/>
    </row>
    <row r="84" s="2" customFormat="1" ht="16.5" customHeight="1">
      <c r="A84" s="38"/>
      <c r="B84" s="39"/>
      <c r="C84" s="40"/>
      <c r="D84" s="40"/>
      <c r="E84" s="290" t="s">
        <v>469</v>
      </c>
      <c r="F84" s="40"/>
      <c r="G84" s="40"/>
      <c r="H84" s="40"/>
      <c r="I84" s="147"/>
      <c r="J84" s="40"/>
      <c r="K84" s="40"/>
      <c r="L84" s="148"/>
      <c r="S84" s="38"/>
      <c r="T84" s="38"/>
      <c r="U84" s="38"/>
      <c r="V84" s="38"/>
      <c r="W84" s="38"/>
      <c r="X84" s="38"/>
      <c r="Y84" s="38"/>
      <c r="Z84" s="38"/>
      <c r="AA84" s="38"/>
      <c r="AB84" s="38"/>
      <c r="AC84" s="38"/>
      <c r="AD84" s="38"/>
      <c r="AE84" s="38"/>
    </row>
    <row r="85" s="2" customFormat="1" ht="12" customHeight="1">
      <c r="A85" s="38"/>
      <c r="B85" s="39"/>
      <c r="C85" s="32" t="s">
        <v>687</v>
      </c>
      <c r="D85" s="40"/>
      <c r="E85" s="40"/>
      <c r="F85" s="40"/>
      <c r="G85" s="40"/>
      <c r="H85" s="40"/>
      <c r="I85" s="147"/>
      <c r="J85" s="40"/>
      <c r="K85" s="40"/>
      <c r="L85" s="148"/>
      <c r="S85" s="38"/>
      <c r="T85" s="38"/>
      <c r="U85" s="38"/>
      <c r="V85" s="38"/>
      <c r="W85" s="38"/>
      <c r="X85" s="38"/>
      <c r="Y85" s="38"/>
      <c r="Z85" s="38"/>
      <c r="AA85" s="38"/>
      <c r="AB85" s="38"/>
      <c r="AC85" s="38"/>
      <c r="AD85" s="38"/>
      <c r="AE85" s="38"/>
    </row>
    <row r="86" s="2" customFormat="1" ht="16.5" customHeight="1">
      <c r="A86" s="38"/>
      <c r="B86" s="39"/>
      <c r="C86" s="40"/>
      <c r="D86" s="40"/>
      <c r="E86" s="69" t="str">
        <f>E13</f>
        <v>02.32 - SO 02.32 - P2979 km 441,727</v>
      </c>
      <c r="F86" s="40"/>
      <c r="G86" s="40"/>
      <c r="H86" s="40"/>
      <c r="I86" s="147"/>
      <c r="J86" s="40"/>
      <c r="K86" s="40"/>
      <c r="L86" s="148"/>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147"/>
      <c r="J87" s="40"/>
      <c r="K87" s="40"/>
      <c r="L87" s="148"/>
      <c r="S87" s="38"/>
      <c r="T87" s="38"/>
      <c r="U87" s="38"/>
      <c r="V87" s="38"/>
      <c r="W87" s="38"/>
      <c r="X87" s="38"/>
      <c r="Y87" s="38"/>
      <c r="Z87" s="38"/>
      <c r="AA87" s="38"/>
      <c r="AB87" s="38"/>
      <c r="AC87" s="38"/>
      <c r="AD87" s="38"/>
      <c r="AE87" s="38"/>
    </row>
    <row r="88" s="2" customFormat="1" ht="12" customHeight="1">
      <c r="A88" s="38"/>
      <c r="B88" s="39"/>
      <c r="C88" s="32" t="s">
        <v>21</v>
      </c>
      <c r="D88" s="40"/>
      <c r="E88" s="40"/>
      <c r="F88" s="27" t="str">
        <f>F16</f>
        <v>trať 073</v>
      </c>
      <c r="G88" s="40"/>
      <c r="H88" s="40"/>
      <c r="I88" s="150" t="s">
        <v>23</v>
      </c>
      <c r="J88" s="72" t="str">
        <f>IF(J16="","",J16)</f>
        <v>14. 2. 2020</v>
      </c>
      <c r="K88" s="40"/>
      <c r="L88" s="148"/>
      <c r="S88" s="38"/>
      <c r="T88" s="38"/>
      <c r="U88" s="38"/>
      <c r="V88" s="38"/>
      <c r="W88" s="38"/>
      <c r="X88" s="38"/>
      <c r="Y88" s="38"/>
      <c r="Z88" s="38"/>
      <c r="AA88" s="38"/>
      <c r="AB88" s="38"/>
      <c r="AC88" s="38"/>
      <c r="AD88" s="38"/>
      <c r="AE88" s="38"/>
    </row>
    <row r="89" s="2" customFormat="1" ht="6.96" customHeight="1">
      <c r="A89" s="38"/>
      <c r="B89" s="39"/>
      <c r="C89" s="40"/>
      <c r="D89" s="40"/>
      <c r="E89" s="40"/>
      <c r="F89" s="40"/>
      <c r="G89" s="40"/>
      <c r="H89" s="40"/>
      <c r="I89" s="147"/>
      <c r="J89" s="40"/>
      <c r="K89" s="40"/>
      <c r="L89" s="148"/>
      <c r="S89" s="38"/>
      <c r="T89" s="38"/>
      <c r="U89" s="38"/>
      <c r="V89" s="38"/>
      <c r="W89" s="38"/>
      <c r="X89" s="38"/>
      <c r="Y89" s="38"/>
      <c r="Z89" s="38"/>
      <c r="AA89" s="38"/>
      <c r="AB89" s="38"/>
      <c r="AC89" s="38"/>
      <c r="AD89" s="38"/>
      <c r="AE89" s="38"/>
    </row>
    <row r="90" s="2" customFormat="1" ht="15.15" customHeight="1">
      <c r="A90" s="38"/>
      <c r="B90" s="39"/>
      <c r="C90" s="32" t="s">
        <v>25</v>
      </c>
      <c r="D90" s="40"/>
      <c r="E90" s="40"/>
      <c r="F90" s="27" t="str">
        <f>E19</f>
        <v>Správa železnic, OŘ ÚNL</v>
      </c>
      <c r="G90" s="40"/>
      <c r="H90" s="40"/>
      <c r="I90" s="150" t="s">
        <v>33</v>
      </c>
      <c r="J90" s="36" t="str">
        <f>E25</f>
        <v xml:space="preserve"> </v>
      </c>
      <c r="K90" s="40"/>
      <c r="L90" s="148"/>
      <c r="S90" s="38"/>
      <c r="T90" s="38"/>
      <c r="U90" s="38"/>
      <c r="V90" s="38"/>
      <c r="W90" s="38"/>
      <c r="X90" s="38"/>
      <c r="Y90" s="38"/>
      <c r="Z90" s="38"/>
      <c r="AA90" s="38"/>
      <c r="AB90" s="38"/>
      <c r="AC90" s="38"/>
      <c r="AD90" s="38"/>
      <c r="AE90" s="38"/>
    </row>
    <row r="91" s="2" customFormat="1" ht="15.15" customHeight="1">
      <c r="A91" s="38"/>
      <c r="B91" s="39"/>
      <c r="C91" s="32" t="s">
        <v>31</v>
      </c>
      <c r="D91" s="40"/>
      <c r="E91" s="40"/>
      <c r="F91" s="27" t="str">
        <f>IF(E22="","",E22)</f>
        <v>Vyplň údaj</v>
      </c>
      <c r="G91" s="40"/>
      <c r="H91" s="40"/>
      <c r="I91" s="150" t="s">
        <v>36</v>
      </c>
      <c r="J91" s="36" t="str">
        <f>E28</f>
        <v>Věra Trnková</v>
      </c>
      <c r="K91" s="40"/>
      <c r="L91" s="148"/>
      <c r="S91" s="38"/>
      <c r="T91" s="38"/>
      <c r="U91" s="38"/>
      <c r="V91" s="38"/>
      <c r="W91" s="38"/>
      <c r="X91" s="38"/>
      <c r="Y91" s="38"/>
      <c r="Z91" s="38"/>
      <c r="AA91" s="38"/>
      <c r="AB91" s="38"/>
      <c r="AC91" s="38"/>
      <c r="AD91" s="38"/>
      <c r="AE91" s="38"/>
    </row>
    <row r="92" s="2" customFormat="1" ht="10.32" customHeight="1">
      <c r="A92" s="38"/>
      <c r="B92" s="39"/>
      <c r="C92" s="40"/>
      <c r="D92" s="40"/>
      <c r="E92" s="40"/>
      <c r="F92" s="40"/>
      <c r="G92" s="40"/>
      <c r="H92" s="40"/>
      <c r="I92" s="147"/>
      <c r="J92" s="40"/>
      <c r="K92" s="40"/>
      <c r="L92" s="148"/>
      <c r="S92" s="38"/>
      <c r="T92" s="38"/>
      <c r="U92" s="38"/>
      <c r="V92" s="38"/>
      <c r="W92" s="38"/>
      <c r="X92" s="38"/>
      <c r="Y92" s="38"/>
      <c r="Z92" s="38"/>
      <c r="AA92" s="38"/>
      <c r="AB92" s="38"/>
      <c r="AC92" s="38"/>
      <c r="AD92" s="38"/>
      <c r="AE92" s="38"/>
    </row>
    <row r="93" s="11" customFormat="1" ht="29.28" customHeight="1">
      <c r="A93" s="199"/>
      <c r="B93" s="200"/>
      <c r="C93" s="201" t="s">
        <v>190</v>
      </c>
      <c r="D93" s="202" t="s">
        <v>59</v>
      </c>
      <c r="E93" s="202" t="s">
        <v>55</v>
      </c>
      <c r="F93" s="202" t="s">
        <v>56</v>
      </c>
      <c r="G93" s="202" t="s">
        <v>191</v>
      </c>
      <c r="H93" s="202" t="s">
        <v>192</v>
      </c>
      <c r="I93" s="203" t="s">
        <v>193</v>
      </c>
      <c r="J93" s="202" t="s">
        <v>185</v>
      </c>
      <c r="K93" s="204" t="s">
        <v>194</v>
      </c>
      <c r="L93" s="205"/>
      <c r="M93" s="92" t="s">
        <v>19</v>
      </c>
      <c r="N93" s="93" t="s">
        <v>44</v>
      </c>
      <c r="O93" s="93" t="s">
        <v>195</v>
      </c>
      <c r="P93" s="93" t="s">
        <v>196</v>
      </c>
      <c r="Q93" s="93" t="s">
        <v>197</v>
      </c>
      <c r="R93" s="93" t="s">
        <v>198</v>
      </c>
      <c r="S93" s="93" t="s">
        <v>199</v>
      </c>
      <c r="T93" s="94" t="s">
        <v>200</v>
      </c>
      <c r="U93" s="199"/>
      <c r="V93" s="199"/>
      <c r="W93" s="199"/>
      <c r="X93" s="199"/>
      <c r="Y93" s="199"/>
      <c r="Z93" s="199"/>
      <c r="AA93" s="199"/>
      <c r="AB93" s="199"/>
      <c r="AC93" s="199"/>
      <c r="AD93" s="199"/>
      <c r="AE93" s="199"/>
    </row>
    <row r="94" s="2" customFormat="1" ht="22.8" customHeight="1">
      <c r="A94" s="38"/>
      <c r="B94" s="39"/>
      <c r="C94" s="99" t="s">
        <v>201</v>
      </c>
      <c r="D94" s="40"/>
      <c r="E94" s="40"/>
      <c r="F94" s="40"/>
      <c r="G94" s="40"/>
      <c r="H94" s="40"/>
      <c r="I94" s="147"/>
      <c r="J94" s="206">
        <f>BK94</f>
        <v>0</v>
      </c>
      <c r="K94" s="40"/>
      <c r="L94" s="44"/>
      <c r="M94" s="95"/>
      <c r="N94" s="207"/>
      <c r="O94" s="96"/>
      <c r="P94" s="208">
        <f>P95+P141</f>
        <v>0</v>
      </c>
      <c r="Q94" s="96"/>
      <c r="R94" s="208">
        <f>R95+R141</f>
        <v>18.027261999999997</v>
      </c>
      <c r="S94" s="96"/>
      <c r="T94" s="209">
        <f>T95+T141</f>
        <v>0</v>
      </c>
      <c r="U94" s="38"/>
      <c r="V94" s="38"/>
      <c r="W94" s="38"/>
      <c r="X94" s="38"/>
      <c r="Y94" s="38"/>
      <c r="Z94" s="38"/>
      <c r="AA94" s="38"/>
      <c r="AB94" s="38"/>
      <c r="AC94" s="38"/>
      <c r="AD94" s="38"/>
      <c r="AE94" s="38"/>
      <c r="AT94" s="17" t="s">
        <v>73</v>
      </c>
      <c r="AU94" s="17" t="s">
        <v>186</v>
      </c>
      <c r="BK94" s="210">
        <f>BK95+BK141</f>
        <v>0</v>
      </c>
    </row>
    <row r="95" s="12" customFormat="1" ht="25.92" customHeight="1">
      <c r="A95" s="12"/>
      <c r="B95" s="211"/>
      <c r="C95" s="212"/>
      <c r="D95" s="213" t="s">
        <v>73</v>
      </c>
      <c r="E95" s="214" t="s">
        <v>202</v>
      </c>
      <c r="F95" s="214" t="s">
        <v>203</v>
      </c>
      <c r="G95" s="212"/>
      <c r="H95" s="212"/>
      <c r="I95" s="215"/>
      <c r="J95" s="216">
        <f>BK95</f>
        <v>0</v>
      </c>
      <c r="K95" s="212"/>
      <c r="L95" s="217"/>
      <c r="M95" s="218"/>
      <c r="N95" s="219"/>
      <c r="O95" s="219"/>
      <c r="P95" s="220">
        <f>P96</f>
        <v>0</v>
      </c>
      <c r="Q95" s="219"/>
      <c r="R95" s="220">
        <f>R96</f>
        <v>18.027261999999997</v>
      </c>
      <c r="S95" s="219"/>
      <c r="T95" s="221">
        <f>T96</f>
        <v>0</v>
      </c>
      <c r="U95" s="12"/>
      <c r="V95" s="12"/>
      <c r="W95" s="12"/>
      <c r="X95" s="12"/>
      <c r="Y95" s="12"/>
      <c r="Z95" s="12"/>
      <c r="AA95" s="12"/>
      <c r="AB95" s="12"/>
      <c r="AC95" s="12"/>
      <c r="AD95" s="12"/>
      <c r="AE95" s="12"/>
      <c r="AR95" s="222" t="s">
        <v>81</v>
      </c>
      <c r="AT95" s="223" t="s">
        <v>73</v>
      </c>
      <c r="AU95" s="223" t="s">
        <v>74</v>
      </c>
      <c r="AY95" s="222" t="s">
        <v>204</v>
      </c>
      <c r="BK95" s="224">
        <f>BK96</f>
        <v>0</v>
      </c>
    </row>
    <row r="96" s="12" customFormat="1" ht="22.8" customHeight="1">
      <c r="A96" s="12"/>
      <c r="B96" s="211"/>
      <c r="C96" s="212"/>
      <c r="D96" s="213" t="s">
        <v>73</v>
      </c>
      <c r="E96" s="225" t="s">
        <v>205</v>
      </c>
      <c r="F96" s="225" t="s">
        <v>206</v>
      </c>
      <c r="G96" s="212"/>
      <c r="H96" s="212"/>
      <c r="I96" s="215"/>
      <c r="J96" s="226">
        <f>BK96</f>
        <v>0</v>
      </c>
      <c r="K96" s="212"/>
      <c r="L96" s="217"/>
      <c r="M96" s="218"/>
      <c r="N96" s="219"/>
      <c r="O96" s="219"/>
      <c r="P96" s="220">
        <f>SUM(P97:P140)</f>
        <v>0</v>
      </c>
      <c r="Q96" s="219"/>
      <c r="R96" s="220">
        <f>SUM(R97:R140)</f>
        <v>18.027261999999997</v>
      </c>
      <c r="S96" s="219"/>
      <c r="T96" s="221">
        <f>SUM(T97:T140)</f>
        <v>0</v>
      </c>
      <c r="U96" s="12"/>
      <c r="V96" s="12"/>
      <c r="W96" s="12"/>
      <c r="X96" s="12"/>
      <c r="Y96" s="12"/>
      <c r="Z96" s="12"/>
      <c r="AA96" s="12"/>
      <c r="AB96" s="12"/>
      <c r="AC96" s="12"/>
      <c r="AD96" s="12"/>
      <c r="AE96" s="12"/>
      <c r="AR96" s="222" t="s">
        <v>81</v>
      </c>
      <c r="AT96" s="223" t="s">
        <v>73</v>
      </c>
      <c r="AU96" s="223" t="s">
        <v>81</v>
      </c>
      <c r="AY96" s="222" t="s">
        <v>204</v>
      </c>
      <c r="BK96" s="224">
        <f>SUM(BK97:BK140)</f>
        <v>0</v>
      </c>
    </row>
    <row r="97" s="2" customFormat="1" ht="21.75" customHeight="1">
      <c r="A97" s="38"/>
      <c r="B97" s="39"/>
      <c r="C97" s="227" t="s">
        <v>81</v>
      </c>
      <c r="D97" s="227" t="s">
        <v>207</v>
      </c>
      <c r="E97" s="228" t="s">
        <v>695</v>
      </c>
      <c r="F97" s="229" t="s">
        <v>696</v>
      </c>
      <c r="G97" s="230" t="s">
        <v>525</v>
      </c>
      <c r="H97" s="231">
        <v>31</v>
      </c>
      <c r="I97" s="232"/>
      <c r="J97" s="233">
        <f>ROUND(I97*H97,2)</f>
        <v>0</v>
      </c>
      <c r="K97" s="229" t="s">
        <v>211</v>
      </c>
      <c r="L97" s="44"/>
      <c r="M97" s="234" t="s">
        <v>19</v>
      </c>
      <c r="N97" s="235" t="s">
        <v>45</v>
      </c>
      <c r="O97" s="84"/>
      <c r="P97" s="236">
        <f>O97*H97</f>
        <v>0</v>
      </c>
      <c r="Q97" s="236">
        <v>0</v>
      </c>
      <c r="R97" s="236">
        <f>Q97*H97</f>
        <v>0</v>
      </c>
      <c r="S97" s="236">
        <v>0</v>
      </c>
      <c r="T97" s="237">
        <f>S97*H97</f>
        <v>0</v>
      </c>
      <c r="U97" s="38"/>
      <c r="V97" s="38"/>
      <c r="W97" s="38"/>
      <c r="X97" s="38"/>
      <c r="Y97" s="38"/>
      <c r="Z97" s="38"/>
      <c r="AA97" s="38"/>
      <c r="AB97" s="38"/>
      <c r="AC97" s="38"/>
      <c r="AD97" s="38"/>
      <c r="AE97" s="38"/>
      <c r="AR97" s="238" t="s">
        <v>104</v>
      </c>
      <c r="AT97" s="238" t="s">
        <v>207</v>
      </c>
      <c r="AU97" s="238" t="s">
        <v>83</v>
      </c>
      <c r="AY97" s="17" t="s">
        <v>204</v>
      </c>
      <c r="BE97" s="239">
        <f>IF(N97="základní",J97,0)</f>
        <v>0</v>
      </c>
      <c r="BF97" s="239">
        <f>IF(N97="snížená",J97,0)</f>
        <v>0</v>
      </c>
      <c r="BG97" s="239">
        <f>IF(N97="zákl. přenesená",J97,0)</f>
        <v>0</v>
      </c>
      <c r="BH97" s="239">
        <f>IF(N97="sníž. přenesená",J97,0)</f>
        <v>0</v>
      </c>
      <c r="BI97" s="239">
        <f>IF(N97="nulová",J97,0)</f>
        <v>0</v>
      </c>
      <c r="BJ97" s="17" t="s">
        <v>81</v>
      </c>
      <c r="BK97" s="239">
        <f>ROUND(I97*H97,2)</f>
        <v>0</v>
      </c>
      <c r="BL97" s="17" t="s">
        <v>104</v>
      </c>
      <c r="BM97" s="238" t="s">
        <v>788</v>
      </c>
    </row>
    <row r="98" s="2" customFormat="1">
      <c r="A98" s="38"/>
      <c r="B98" s="39"/>
      <c r="C98" s="40"/>
      <c r="D98" s="240" t="s">
        <v>213</v>
      </c>
      <c r="E98" s="40"/>
      <c r="F98" s="241" t="s">
        <v>698</v>
      </c>
      <c r="G98" s="40"/>
      <c r="H98" s="40"/>
      <c r="I98" s="147"/>
      <c r="J98" s="40"/>
      <c r="K98" s="40"/>
      <c r="L98" s="44"/>
      <c r="M98" s="242"/>
      <c r="N98" s="243"/>
      <c r="O98" s="84"/>
      <c r="P98" s="84"/>
      <c r="Q98" s="84"/>
      <c r="R98" s="84"/>
      <c r="S98" s="84"/>
      <c r="T98" s="85"/>
      <c r="U98" s="38"/>
      <c r="V98" s="38"/>
      <c r="W98" s="38"/>
      <c r="X98" s="38"/>
      <c r="Y98" s="38"/>
      <c r="Z98" s="38"/>
      <c r="AA98" s="38"/>
      <c r="AB98" s="38"/>
      <c r="AC98" s="38"/>
      <c r="AD98" s="38"/>
      <c r="AE98" s="38"/>
      <c r="AT98" s="17" t="s">
        <v>213</v>
      </c>
      <c r="AU98" s="17" t="s">
        <v>83</v>
      </c>
    </row>
    <row r="99" s="2" customFormat="1">
      <c r="A99" s="38"/>
      <c r="B99" s="39"/>
      <c r="C99" s="40"/>
      <c r="D99" s="240" t="s">
        <v>215</v>
      </c>
      <c r="E99" s="40"/>
      <c r="F99" s="244" t="s">
        <v>699</v>
      </c>
      <c r="G99" s="40"/>
      <c r="H99" s="40"/>
      <c r="I99" s="147"/>
      <c r="J99" s="40"/>
      <c r="K99" s="40"/>
      <c r="L99" s="44"/>
      <c r="M99" s="242"/>
      <c r="N99" s="243"/>
      <c r="O99" s="84"/>
      <c r="P99" s="84"/>
      <c r="Q99" s="84"/>
      <c r="R99" s="84"/>
      <c r="S99" s="84"/>
      <c r="T99" s="85"/>
      <c r="U99" s="38"/>
      <c r="V99" s="38"/>
      <c r="W99" s="38"/>
      <c r="X99" s="38"/>
      <c r="Y99" s="38"/>
      <c r="Z99" s="38"/>
      <c r="AA99" s="38"/>
      <c r="AB99" s="38"/>
      <c r="AC99" s="38"/>
      <c r="AD99" s="38"/>
      <c r="AE99" s="38"/>
      <c r="AT99" s="17" t="s">
        <v>215</v>
      </c>
      <c r="AU99" s="17" t="s">
        <v>83</v>
      </c>
    </row>
    <row r="100" s="14" customFormat="1">
      <c r="A100" s="14"/>
      <c r="B100" s="255"/>
      <c r="C100" s="256"/>
      <c r="D100" s="240" t="s">
        <v>217</v>
      </c>
      <c r="E100" s="257" t="s">
        <v>19</v>
      </c>
      <c r="F100" s="258" t="s">
        <v>789</v>
      </c>
      <c r="G100" s="256"/>
      <c r="H100" s="259">
        <v>18</v>
      </c>
      <c r="I100" s="260"/>
      <c r="J100" s="256"/>
      <c r="K100" s="256"/>
      <c r="L100" s="261"/>
      <c r="M100" s="262"/>
      <c r="N100" s="263"/>
      <c r="O100" s="263"/>
      <c r="P100" s="263"/>
      <c r="Q100" s="263"/>
      <c r="R100" s="263"/>
      <c r="S100" s="263"/>
      <c r="T100" s="264"/>
      <c r="U100" s="14"/>
      <c r="V100" s="14"/>
      <c r="W100" s="14"/>
      <c r="X100" s="14"/>
      <c r="Y100" s="14"/>
      <c r="Z100" s="14"/>
      <c r="AA100" s="14"/>
      <c r="AB100" s="14"/>
      <c r="AC100" s="14"/>
      <c r="AD100" s="14"/>
      <c r="AE100" s="14"/>
      <c r="AT100" s="265" t="s">
        <v>217</v>
      </c>
      <c r="AU100" s="265" t="s">
        <v>83</v>
      </c>
      <c r="AV100" s="14" t="s">
        <v>83</v>
      </c>
      <c r="AW100" s="14" t="s">
        <v>35</v>
      </c>
      <c r="AX100" s="14" t="s">
        <v>74</v>
      </c>
      <c r="AY100" s="265" t="s">
        <v>204</v>
      </c>
    </row>
    <row r="101" s="14" customFormat="1">
      <c r="A101" s="14"/>
      <c r="B101" s="255"/>
      <c r="C101" s="256"/>
      <c r="D101" s="240" t="s">
        <v>217</v>
      </c>
      <c r="E101" s="257" t="s">
        <v>19</v>
      </c>
      <c r="F101" s="258" t="s">
        <v>790</v>
      </c>
      <c r="G101" s="256"/>
      <c r="H101" s="259">
        <v>13</v>
      </c>
      <c r="I101" s="260"/>
      <c r="J101" s="256"/>
      <c r="K101" s="256"/>
      <c r="L101" s="261"/>
      <c r="M101" s="262"/>
      <c r="N101" s="263"/>
      <c r="O101" s="263"/>
      <c r="P101" s="263"/>
      <c r="Q101" s="263"/>
      <c r="R101" s="263"/>
      <c r="S101" s="263"/>
      <c r="T101" s="264"/>
      <c r="U101" s="14"/>
      <c r="V101" s="14"/>
      <c r="W101" s="14"/>
      <c r="X101" s="14"/>
      <c r="Y101" s="14"/>
      <c r="Z101" s="14"/>
      <c r="AA101" s="14"/>
      <c r="AB101" s="14"/>
      <c r="AC101" s="14"/>
      <c r="AD101" s="14"/>
      <c r="AE101" s="14"/>
      <c r="AT101" s="265" t="s">
        <v>217</v>
      </c>
      <c r="AU101" s="265" t="s">
        <v>83</v>
      </c>
      <c r="AV101" s="14" t="s">
        <v>83</v>
      </c>
      <c r="AW101" s="14" t="s">
        <v>35</v>
      </c>
      <c r="AX101" s="14" t="s">
        <v>74</v>
      </c>
      <c r="AY101" s="265" t="s">
        <v>204</v>
      </c>
    </row>
    <row r="102" s="15" customFormat="1">
      <c r="A102" s="15"/>
      <c r="B102" s="266"/>
      <c r="C102" s="267"/>
      <c r="D102" s="240" t="s">
        <v>217</v>
      </c>
      <c r="E102" s="268" t="s">
        <v>19</v>
      </c>
      <c r="F102" s="269" t="s">
        <v>268</v>
      </c>
      <c r="G102" s="267"/>
      <c r="H102" s="270">
        <v>31</v>
      </c>
      <c r="I102" s="271"/>
      <c r="J102" s="267"/>
      <c r="K102" s="267"/>
      <c r="L102" s="272"/>
      <c r="M102" s="273"/>
      <c r="N102" s="274"/>
      <c r="O102" s="274"/>
      <c r="P102" s="274"/>
      <c r="Q102" s="274"/>
      <c r="R102" s="274"/>
      <c r="S102" s="274"/>
      <c r="T102" s="275"/>
      <c r="U102" s="15"/>
      <c r="V102" s="15"/>
      <c r="W102" s="15"/>
      <c r="X102" s="15"/>
      <c r="Y102" s="15"/>
      <c r="Z102" s="15"/>
      <c r="AA102" s="15"/>
      <c r="AB102" s="15"/>
      <c r="AC102" s="15"/>
      <c r="AD102" s="15"/>
      <c r="AE102" s="15"/>
      <c r="AT102" s="276" t="s">
        <v>217</v>
      </c>
      <c r="AU102" s="276" t="s">
        <v>83</v>
      </c>
      <c r="AV102" s="15" t="s">
        <v>104</v>
      </c>
      <c r="AW102" s="15" t="s">
        <v>35</v>
      </c>
      <c r="AX102" s="15" t="s">
        <v>81</v>
      </c>
      <c r="AY102" s="276" t="s">
        <v>204</v>
      </c>
    </row>
    <row r="103" s="2" customFormat="1" ht="21.75" customHeight="1">
      <c r="A103" s="38"/>
      <c r="B103" s="39"/>
      <c r="C103" s="227" t="s">
        <v>83</v>
      </c>
      <c r="D103" s="227" t="s">
        <v>207</v>
      </c>
      <c r="E103" s="228" t="s">
        <v>791</v>
      </c>
      <c r="F103" s="229" t="s">
        <v>792</v>
      </c>
      <c r="G103" s="230" t="s">
        <v>245</v>
      </c>
      <c r="H103" s="231">
        <v>2</v>
      </c>
      <c r="I103" s="232"/>
      <c r="J103" s="233">
        <f>ROUND(I103*H103,2)</f>
        <v>0</v>
      </c>
      <c r="K103" s="229" t="s">
        <v>211</v>
      </c>
      <c r="L103" s="44"/>
      <c r="M103" s="234" t="s">
        <v>19</v>
      </c>
      <c r="N103" s="235" t="s">
        <v>45</v>
      </c>
      <c r="O103" s="84"/>
      <c r="P103" s="236">
        <f>O103*H103</f>
        <v>0</v>
      </c>
      <c r="Q103" s="236">
        <v>0</v>
      </c>
      <c r="R103" s="236">
        <f>Q103*H103</f>
        <v>0</v>
      </c>
      <c r="S103" s="236">
        <v>0</v>
      </c>
      <c r="T103" s="237">
        <f>S103*H103</f>
        <v>0</v>
      </c>
      <c r="U103" s="38"/>
      <c r="V103" s="38"/>
      <c r="W103" s="38"/>
      <c r="X103" s="38"/>
      <c r="Y103" s="38"/>
      <c r="Z103" s="38"/>
      <c r="AA103" s="38"/>
      <c r="AB103" s="38"/>
      <c r="AC103" s="38"/>
      <c r="AD103" s="38"/>
      <c r="AE103" s="38"/>
      <c r="AR103" s="238" t="s">
        <v>104</v>
      </c>
      <c r="AT103" s="238" t="s">
        <v>207</v>
      </c>
      <c r="AU103" s="238" t="s">
        <v>83</v>
      </c>
      <c r="AY103" s="17" t="s">
        <v>204</v>
      </c>
      <c r="BE103" s="239">
        <f>IF(N103="základní",J103,0)</f>
        <v>0</v>
      </c>
      <c r="BF103" s="239">
        <f>IF(N103="snížená",J103,0)</f>
        <v>0</v>
      </c>
      <c r="BG103" s="239">
        <f>IF(N103="zákl. přenesená",J103,0)</f>
        <v>0</v>
      </c>
      <c r="BH103" s="239">
        <f>IF(N103="sníž. přenesená",J103,0)</f>
        <v>0</v>
      </c>
      <c r="BI103" s="239">
        <f>IF(N103="nulová",J103,0)</f>
        <v>0</v>
      </c>
      <c r="BJ103" s="17" t="s">
        <v>81</v>
      </c>
      <c r="BK103" s="239">
        <f>ROUND(I103*H103,2)</f>
        <v>0</v>
      </c>
      <c r="BL103" s="17" t="s">
        <v>104</v>
      </c>
      <c r="BM103" s="238" t="s">
        <v>793</v>
      </c>
    </row>
    <row r="104" s="2" customFormat="1">
      <c r="A104" s="38"/>
      <c r="B104" s="39"/>
      <c r="C104" s="40"/>
      <c r="D104" s="240" t="s">
        <v>213</v>
      </c>
      <c r="E104" s="40"/>
      <c r="F104" s="241" t="s">
        <v>794</v>
      </c>
      <c r="G104" s="40"/>
      <c r="H104" s="40"/>
      <c r="I104" s="147"/>
      <c r="J104" s="40"/>
      <c r="K104" s="40"/>
      <c r="L104" s="44"/>
      <c r="M104" s="242"/>
      <c r="N104" s="243"/>
      <c r="O104" s="84"/>
      <c r="P104" s="84"/>
      <c r="Q104" s="84"/>
      <c r="R104" s="84"/>
      <c r="S104" s="84"/>
      <c r="T104" s="85"/>
      <c r="U104" s="38"/>
      <c r="V104" s="38"/>
      <c r="W104" s="38"/>
      <c r="X104" s="38"/>
      <c r="Y104" s="38"/>
      <c r="Z104" s="38"/>
      <c r="AA104" s="38"/>
      <c r="AB104" s="38"/>
      <c r="AC104" s="38"/>
      <c r="AD104" s="38"/>
      <c r="AE104" s="38"/>
      <c r="AT104" s="17" t="s">
        <v>213</v>
      </c>
      <c r="AU104" s="17" t="s">
        <v>83</v>
      </c>
    </row>
    <row r="105" s="2" customFormat="1">
      <c r="A105" s="38"/>
      <c r="B105" s="39"/>
      <c r="C105" s="40"/>
      <c r="D105" s="240" t="s">
        <v>215</v>
      </c>
      <c r="E105" s="40"/>
      <c r="F105" s="244" t="s">
        <v>795</v>
      </c>
      <c r="G105" s="40"/>
      <c r="H105" s="40"/>
      <c r="I105" s="147"/>
      <c r="J105" s="40"/>
      <c r="K105" s="40"/>
      <c r="L105" s="44"/>
      <c r="M105" s="242"/>
      <c r="N105" s="243"/>
      <c r="O105" s="84"/>
      <c r="P105" s="84"/>
      <c r="Q105" s="84"/>
      <c r="R105" s="84"/>
      <c r="S105" s="84"/>
      <c r="T105" s="85"/>
      <c r="U105" s="38"/>
      <c r="V105" s="38"/>
      <c r="W105" s="38"/>
      <c r="X105" s="38"/>
      <c r="Y105" s="38"/>
      <c r="Z105" s="38"/>
      <c r="AA105" s="38"/>
      <c r="AB105" s="38"/>
      <c r="AC105" s="38"/>
      <c r="AD105" s="38"/>
      <c r="AE105" s="38"/>
      <c r="AT105" s="17" t="s">
        <v>215</v>
      </c>
      <c r="AU105" s="17" t="s">
        <v>83</v>
      </c>
    </row>
    <row r="106" s="2" customFormat="1" ht="21.75" customHeight="1">
      <c r="A106" s="38"/>
      <c r="B106" s="39"/>
      <c r="C106" s="227" t="s">
        <v>94</v>
      </c>
      <c r="D106" s="227" t="s">
        <v>207</v>
      </c>
      <c r="E106" s="228" t="s">
        <v>707</v>
      </c>
      <c r="F106" s="229" t="s">
        <v>708</v>
      </c>
      <c r="G106" s="230" t="s">
        <v>709</v>
      </c>
      <c r="H106" s="231">
        <v>28</v>
      </c>
      <c r="I106" s="232"/>
      <c r="J106" s="233">
        <f>ROUND(I106*H106,2)</f>
        <v>0</v>
      </c>
      <c r="K106" s="229" t="s">
        <v>211</v>
      </c>
      <c r="L106" s="44"/>
      <c r="M106" s="234" t="s">
        <v>19</v>
      </c>
      <c r="N106" s="235" t="s">
        <v>45</v>
      </c>
      <c r="O106" s="84"/>
      <c r="P106" s="236">
        <f>O106*H106</f>
        <v>0</v>
      </c>
      <c r="Q106" s="236">
        <v>0</v>
      </c>
      <c r="R106" s="236">
        <f>Q106*H106</f>
        <v>0</v>
      </c>
      <c r="S106" s="236">
        <v>0</v>
      </c>
      <c r="T106" s="237">
        <f>S106*H106</f>
        <v>0</v>
      </c>
      <c r="U106" s="38"/>
      <c r="V106" s="38"/>
      <c r="W106" s="38"/>
      <c r="X106" s="38"/>
      <c r="Y106" s="38"/>
      <c r="Z106" s="38"/>
      <c r="AA106" s="38"/>
      <c r="AB106" s="38"/>
      <c r="AC106" s="38"/>
      <c r="AD106" s="38"/>
      <c r="AE106" s="38"/>
      <c r="AR106" s="238" t="s">
        <v>104</v>
      </c>
      <c r="AT106" s="238" t="s">
        <v>207</v>
      </c>
      <c r="AU106" s="238" t="s">
        <v>83</v>
      </c>
      <c r="AY106" s="17" t="s">
        <v>204</v>
      </c>
      <c r="BE106" s="239">
        <f>IF(N106="základní",J106,0)</f>
        <v>0</v>
      </c>
      <c r="BF106" s="239">
        <f>IF(N106="snížená",J106,0)</f>
        <v>0</v>
      </c>
      <c r="BG106" s="239">
        <f>IF(N106="zákl. přenesená",J106,0)</f>
        <v>0</v>
      </c>
      <c r="BH106" s="239">
        <f>IF(N106="sníž. přenesená",J106,0)</f>
        <v>0</v>
      </c>
      <c r="BI106" s="239">
        <f>IF(N106="nulová",J106,0)</f>
        <v>0</v>
      </c>
      <c r="BJ106" s="17" t="s">
        <v>81</v>
      </c>
      <c r="BK106" s="239">
        <f>ROUND(I106*H106,2)</f>
        <v>0</v>
      </c>
      <c r="BL106" s="17" t="s">
        <v>104</v>
      </c>
      <c r="BM106" s="238" t="s">
        <v>796</v>
      </c>
    </row>
    <row r="107" s="2" customFormat="1">
      <c r="A107" s="38"/>
      <c r="B107" s="39"/>
      <c r="C107" s="40"/>
      <c r="D107" s="240" t="s">
        <v>213</v>
      </c>
      <c r="E107" s="40"/>
      <c r="F107" s="241" t="s">
        <v>711</v>
      </c>
      <c r="G107" s="40"/>
      <c r="H107" s="40"/>
      <c r="I107" s="147"/>
      <c r="J107" s="40"/>
      <c r="K107" s="40"/>
      <c r="L107" s="44"/>
      <c r="M107" s="242"/>
      <c r="N107" s="243"/>
      <c r="O107" s="84"/>
      <c r="P107" s="84"/>
      <c r="Q107" s="84"/>
      <c r="R107" s="84"/>
      <c r="S107" s="84"/>
      <c r="T107" s="85"/>
      <c r="U107" s="38"/>
      <c r="V107" s="38"/>
      <c r="W107" s="38"/>
      <c r="X107" s="38"/>
      <c r="Y107" s="38"/>
      <c r="Z107" s="38"/>
      <c r="AA107" s="38"/>
      <c r="AB107" s="38"/>
      <c r="AC107" s="38"/>
      <c r="AD107" s="38"/>
      <c r="AE107" s="38"/>
      <c r="AT107" s="17" t="s">
        <v>213</v>
      </c>
      <c r="AU107" s="17" t="s">
        <v>83</v>
      </c>
    </row>
    <row r="108" s="2" customFormat="1">
      <c r="A108" s="38"/>
      <c r="B108" s="39"/>
      <c r="C108" s="40"/>
      <c r="D108" s="240" t="s">
        <v>215</v>
      </c>
      <c r="E108" s="40"/>
      <c r="F108" s="244" t="s">
        <v>712</v>
      </c>
      <c r="G108" s="40"/>
      <c r="H108" s="40"/>
      <c r="I108" s="147"/>
      <c r="J108" s="40"/>
      <c r="K108" s="40"/>
      <c r="L108" s="44"/>
      <c r="M108" s="242"/>
      <c r="N108" s="243"/>
      <c r="O108" s="84"/>
      <c r="P108" s="84"/>
      <c r="Q108" s="84"/>
      <c r="R108" s="84"/>
      <c r="S108" s="84"/>
      <c r="T108" s="85"/>
      <c r="U108" s="38"/>
      <c r="V108" s="38"/>
      <c r="W108" s="38"/>
      <c r="X108" s="38"/>
      <c r="Y108" s="38"/>
      <c r="Z108" s="38"/>
      <c r="AA108" s="38"/>
      <c r="AB108" s="38"/>
      <c r="AC108" s="38"/>
      <c r="AD108" s="38"/>
      <c r="AE108" s="38"/>
      <c r="AT108" s="17" t="s">
        <v>215</v>
      </c>
      <c r="AU108" s="17" t="s">
        <v>83</v>
      </c>
    </row>
    <row r="109" s="14" customFormat="1">
      <c r="A109" s="14"/>
      <c r="B109" s="255"/>
      <c r="C109" s="256"/>
      <c r="D109" s="240" t="s">
        <v>217</v>
      </c>
      <c r="E109" s="257" t="s">
        <v>19</v>
      </c>
      <c r="F109" s="258" t="s">
        <v>797</v>
      </c>
      <c r="G109" s="256"/>
      <c r="H109" s="259">
        <v>28</v>
      </c>
      <c r="I109" s="260"/>
      <c r="J109" s="256"/>
      <c r="K109" s="256"/>
      <c r="L109" s="261"/>
      <c r="M109" s="262"/>
      <c r="N109" s="263"/>
      <c r="O109" s="263"/>
      <c r="P109" s="263"/>
      <c r="Q109" s="263"/>
      <c r="R109" s="263"/>
      <c r="S109" s="263"/>
      <c r="T109" s="264"/>
      <c r="U109" s="14"/>
      <c r="V109" s="14"/>
      <c r="W109" s="14"/>
      <c r="X109" s="14"/>
      <c r="Y109" s="14"/>
      <c r="Z109" s="14"/>
      <c r="AA109" s="14"/>
      <c r="AB109" s="14"/>
      <c r="AC109" s="14"/>
      <c r="AD109" s="14"/>
      <c r="AE109" s="14"/>
      <c r="AT109" s="265" t="s">
        <v>217</v>
      </c>
      <c r="AU109" s="265" t="s">
        <v>83</v>
      </c>
      <c r="AV109" s="14" t="s">
        <v>83</v>
      </c>
      <c r="AW109" s="14" t="s">
        <v>35</v>
      </c>
      <c r="AX109" s="14" t="s">
        <v>81</v>
      </c>
      <c r="AY109" s="265" t="s">
        <v>204</v>
      </c>
    </row>
    <row r="110" s="2" customFormat="1" ht="21.75" customHeight="1">
      <c r="A110" s="38"/>
      <c r="B110" s="39"/>
      <c r="C110" s="277" t="s">
        <v>104</v>
      </c>
      <c r="D110" s="277" t="s">
        <v>270</v>
      </c>
      <c r="E110" s="278" t="s">
        <v>714</v>
      </c>
      <c r="F110" s="279" t="s">
        <v>715</v>
      </c>
      <c r="G110" s="280" t="s">
        <v>245</v>
      </c>
      <c r="H110" s="281">
        <v>56</v>
      </c>
      <c r="I110" s="282"/>
      <c r="J110" s="283">
        <f>ROUND(I110*H110,2)</f>
        <v>0</v>
      </c>
      <c r="K110" s="279" t="s">
        <v>211</v>
      </c>
      <c r="L110" s="284"/>
      <c r="M110" s="285" t="s">
        <v>19</v>
      </c>
      <c r="N110" s="286" t="s">
        <v>45</v>
      </c>
      <c r="O110" s="84"/>
      <c r="P110" s="236">
        <f>O110*H110</f>
        <v>0</v>
      </c>
      <c r="Q110" s="236">
        <v>0.0010499999999999999</v>
      </c>
      <c r="R110" s="236">
        <f>Q110*H110</f>
        <v>0.058799999999999998</v>
      </c>
      <c r="S110" s="236">
        <v>0</v>
      </c>
      <c r="T110" s="237">
        <f>S110*H110</f>
        <v>0</v>
      </c>
      <c r="U110" s="38"/>
      <c r="V110" s="38"/>
      <c r="W110" s="38"/>
      <c r="X110" s="38"/>
      <c r="Y110" s="38"/>
      <c r="Z110" s="38"/>
      <c r="AA110" s="38"/>
      <c r="AB110" s="38"/>
      <c r="AC110" s="38"/>
      <c r="AD110" s="38"/>
      <c r="AE110" s="38"/>
      <c r="AR110" s="238" t="s">
        <v>716</v>
      </c>
      <c r="AT110" s="238" t="s">
        <v>270</v>
      </c>
      <c r="AU110" s="238" t="s">
        <v>83</v>
      </c>
      <c r="AY110" s="17" t="s">
        <v>204</v>
      </c>
      <c r="BE110" s="239">
        <f>IF(N110="základní",J110,0)</f>
        <v>0</v>
      </c>
      <c r="BF110" s="239">
        <f>IF(N110="snížená",J110,0)</f>
        <v>0</v>
      </c>
      <c r="BG110" s="239">
        <f>IF(N110="zákl. přenesená",J110,0)</f>
        <v>0</v>
      </c>
      <c r="BH110" s="239">
        <f>IF(N110="sníž. přenesená",J110,0)</f>
        <v>0</v>
      </c>
      <c r="BI110" s="239">
        <f>IF(N110="nulová",J110,0)</f>
        <v>0</v>
      </c>
      <c r="BJ110" s="17" t="s">
        <v>81</v>
      </c>
      <c r="BK110" s="239">
        <f>ROUND(I110*H110,2)</f>
        <v>0</v>
      </c>
      <c r="BL110" s="17" t="s">
        <v>716</v>
      </c>
      <c r="BM110" s="238" t="s">
        <v>798</v>
      </c>
    </row>
    <row r="111" s="2" customFormat="1">
      <c r="A111" s="38"/>
      <c r="B111" s="39"/>
      <c r="C111" s="40"/>
      <c r="D111" s="240" t="s">
        <v>213</v>
      </c>
      <c r="E111" s="40"/>
      <c r="F111" s="241" t="s">
        <v>715</v>
      </c>
      <c r="G111" s="40"/>
      <c r="H111" s="40"/>
      <c r="I111" s="147"/>
      <c r="J111" s="40"/>
      <c r="K111" s="40"/>
      <c r="L111" s="44"/>
      <c r="M111" s="242"/>
      <c r="N111" s="243"/>
      <c r="O111" s="84"/>
      <c r="P111" s="84"/>
      <c r="Q111" s="84"/>
      <c r="R111" s="84"/>
      <c r="S111" s="84"/>
      <c r="T111" s="85"/>
      <c r="U111" s="38"/>
      <c r="V111" s="38"/>
      <c r="W111" s="38"/>
      <c r="X111" s="38"/>
      <c r="Y111" s="38"/>
      <c r="Z111" s="38"/>
      <c r="AA111" s="38"/>
      <c r="AB111" s="38"/>
      <c r="AC111" s="38"/>
      <c r="AD111" s="38"/>
      <c r="AE111" s="38"/>
      <c r="AT111" s="17" t="s">
        <v>213</v>
      </c>
      <c r="AU111" s="17" t="s">
        <v>83</v>
      </c>
    </row>
    <row r="112" s="2" customFormat="1" ht="21.75" customHeight="1">
      <c r="A112" s="38"/>
      <c r="B112" s="39"/>
      <c r="C112" s="227" t="s">
        <v>205</v>
      </c>
      <c r="D112" s="227" t="s">
        <v>207</v>
      </c>
      <c r="E112" s="228" t="s">
        <v>799</v>
      </c>
      <c r="F112" s="229" t="s">
        <v>800</v>
      </c>
      <c r="G112" s="230" t="s">
        <v>286</v>
      </c>
      <c r="H112" s="231">
        <v>7.2000000000000002</v>
      </c>
      <c r="I112" s="232"/>
      <c r="J112" s="233">
        <f>ROUND(I112*H112,2)</f>
        <v>0</v>
      </c>
      <c r="K112" s="229" t="s">
        <v>211</v>
      </c>
      <c r="L112" s="44"/>
      <c r="M112" s="234" t="s">
        <v>19</v>
      </c>
      <c r="N112" s="235" t="s">
        <v>45</v>
      </c>
      <c r="O112" s="84"/>
      <c r="P112" s="236">
        <f>O112*H112</f>
        <v>0</v>
      </c>
      <c r="Q112" s="236">
        <v>0</v>
      </c>
      <c r="R112" s="236">
        <f>Q112*H112</f>
        <v>0</v>
      </c>
      <c r="S112" s="236">
        <v>0</v>
      </c>
      <c r="T112" s="237">
        <f>S112*H112</f>
        <v>0</v>
      </c>
      <c r="U112" s="38"/>
      <c r="V112" s="38"/>
      <c r="W112" s="38"/>
      <c r="X112" s="38"/>
      <c r="Y112" s="38"/>
      <c r="Z112" s="38"/>
      <c r="AA112" s="38"/>
      <c r="AB112" s="38"/>
      <c r="AC112" s="38"/>
      <c r="AD112" s="38"/>
      <c r="AE112" s="38"/>
      <c r="AR112" s="238" t="s">
        <v>104</v>
      </c>
      <c r="AT112" s="238" t="s">
        <v>207</v>
      </c>
      <c r="AU112" s="238" t="s">
        <v>83</v>
      </c>
      <c r="AY112" s="17" t="s">
        <v>204</v>
      </c>
      <c r="BE112" s="239">
        <f>IF(N112="základní",J112,0)</f>
        <v>0</v>
      </c>
      <c r="BF112" s="239">
        <f>IF(N112="snížená",J112,0)</f>
        <v>0</v>
      </c>
      <c r="BG112" s="239">
        <f>IF(N112="zákl. přenesená",J112,0)</f>
        <v>0</v>
      </c>
      <c r="BH112" s="239">
        <f>IF(N112="sníž. přenesená",J112,0)</f>
        <v>0</v>
      </c>
      <c r="BI112" s="239">
        <f>IF(N112="nulová",J112,0)</f>
        <v>0</v>
      </c>
      <c r="BJ112" s="17" t="s">
        <v>81</v>
      </c>
      <c r="BK112" s="239">
        <f>ROUND(I112*H112,2)</f>
        <v>0</v>
      </c>
      <c r="BL112" s="17" t="s">
        <v>104</v>
      </c>
      <c r="BM112" s="238" t="s">
        <v>801</v>
      </c>
    </row>
    <row r="113" s="2" customFormat="1">
      <c r="A113" s="38"/>
      <c r="B113" s="39"/>
      <c r="C113" s="40"/>
      <c r="D113" s="240" t="s">
        <v>213</v>
      </c>
      <c r="E113" s="40"/>
      <c r="F113" s="241" t="s">
        <v>802</v>
      </c>
      <c r="G113" s="40"/>
      <c r="H113" s="40"/>
      <c r="I113" s="147"/>
      <c r="J113" s="40"/>
      <c r="K113" s="40"/>
      <c r="L113" s="44"/>
      <c r="M113" s="242"/>
      <c r="N113" s="243"/>
      <c r="O113" s="84"/>
      <c r="P113" s="84"/>
      <c r="Q113" s="84"/>
      <c r="R113" s="84"/>
      <c r="S113" s="84"/>
      <c r="T113" s="85"/>
      <c r="U113" s="38"/>
      <c r="V113" s="38"/>
      <c r="W113" s="38"/>
      <c r="X113" s="38"/>
      <c r="Y113" s="38"/>
      <c r="Z113" s="38"/>
      <c r="AA113" s="38"/>
      <c r="AB113" s="38"/>
      <c r="AC113" s="38"/>
      <c r="AD113" s="38"/>
      <c r="AE113" s="38"/>
      <c r="AT113" s="17" t="s">
        <v>213</v>
      </c>
      <c r="AU113" s="17" t="s">
        <v>83</v>
      </c>
    </row>
    <row r="114" s="2" customFormat="1">
      <c r="A114" s="38"/>
      <c r="B114" s="39"/>
      <c r="C114" s="40"/>
      <c r="D114" s="240" t="s">
        <v>215</v>
      </c>
      <c r="E114" s="40"/>
      <c r="F114" s="244" t="s">
        <v>726</v>
      </c>
      <c r="G114" s="40"/>
      <c r="H114" s="40"/>
      <c r="I114" s="147"/>
      <c r="J114" s="40"/>
      <c r="K114" s="40"/>
      <c r="L114" s="44"/>
      <c r="M114" s="242"/>
      <c r="N114" s="243"/>
      <c r="O114" s="84"/>
      <c r="P114" s="84"/>
      <c r="Q114" s="84"/>
      <c r="R114" s="84"/>
      <c r="S114" s="84"/>
      <c r="T114" s="85"/>
      <c r="U114" s="38"/>
      <c r="V114" s="38"/>
      <c r="W114" s="38"/>
      <c r="X114" s="38"/>
      <c r="Y114" s="38"/>
      <c r="Z114" s="38"/>
      <c r="AA114" s="38"/>
      <c r="AB114" s="38"/>
      <c r="AC114" s="38"/>
      <c r="AD114" s="38"/>
      <c r="AE114" s="38"/>
      <c r="AT114" s="17" t="s">
        <v>215</v>
      </c>
      <c r="AU114" s="17" t="s">
        <v>83</v>
      </c>
    </row>
    <row r="115" s="2" customFormat="1" ht="21.75" customHeight="1">
      <c r="A115" s="38"/>
      <c r="B115" s="39"/>
      <c r="C115" s="277" t="s">
        <v>242</v>
      </c>
      <c r="D115" s="277" t="s">
        <v>270</v>
      </c>
      <c r="E115" s="278" t="s">
        <v>803</v>
      </c>
      <c r="F115" s="279" t="s">
        <v>804</v>
      </c>
      <c r="G115" s="280" t="s">
        <v>286</v>
      </c>
      <c r="H115" s="281">
        <v>7.2000000000000002</v>
      </c>
      <c r="I115" s="282"/>
      <c r="J115" s="283">
        <f>ROUND(I115*H115,2)</f>
        <v>0</v>
      </c>
      <c r="K115" s="279" t="s">
        <v>211</v>
      </c>
      <c r="L115" s="284"/>
      <c r="M115" s="285" t="s">
        <v>19</v>
      </c>
      <c r="N115" s="286" t="s">
        <v>45</v>
      </c>
      <c r="O115" s="84"/>
      <c r="P115" s="236">
        <f>O115*H115</f>
        <v>0</v>
      </c>
      <c r="Q115" s="236">
        <v>0</v>
      </c>
      <c r="R115" s="236">
        <f>Q115*H115</f>
        <v>0</v>
      </c>
      <c r="S115" s="236">
        <v>0</v>
      </c>
      <c r="T115" s="237">
        <f>S115*H115</f>
        <v>0</v>
      </c>
      <c r="U115" s="38"/>
      <c r="V115" s="38"/>
      <c r="W115" s="38"/>
      <c r="X115" s="38"/>
      <c r="Y115" s="38"/>
      <c r="Z115" s="38"/>
      <c r="AA115" s="38"/>
      <c r="AB115" s="38"/>
      <c r="AC115" s="38"/>
      <c r="AD115" s="38"/>
      <c r="AE115" s="38"/>
      <c r="AR115" s="238" t="s">
        <v>252</v>
      </c>
      <c r="AT115" s="238" t="s">
        <v>270</v>
      </c>
      <c r="AU115" s="238" t="s">
        <v>83</v>
      </c>
      <c r="AY115" s="17" t="s">
        <v>204</v>
      </c>
      <c r="BE115" s="239">
        <f>IF(N115="základní",J115,0)</f>
        <v>0</v>
      </c>
      <c r="BF115" s="239">
        <f>IF(N115="snížená",J115,0)</f>
        <v>0</v>
      </c>
      <c r="BG115" s="239">
        <f>IF(N115="zákl. přenesená",J115,0)</f>
        <v>0</v>
      </c>
      <c r="BH115" s="239">
        <f>IF(N115="sníž. přenesená",J115,0)</f>
        <v>0</v>
      </c>
      <c r="BI115" s="239">
        <f>IF(N115="nulová",J115,0)</f>
        <v>0</v>
      </c>
      <c r="BJ115" s="17" t="s">
        <v>81</v>
      </c>
      <c r="BK115" s="239">
        <f>ROUND(I115*H115,2)</f>
        <v>0</v>
      </c>
      <c r="BL115" s="17" t="s">
        <v>104</v>
      </c>
      <c r="BM115" s="238" t="s">
        <v>805</v>
      </c>
    </row>
    <row r="116" s="2" customFormat="1">
      <c r="A116" s="38"/>
      <c r="B116" s="39"/>
      <c r="C116" s="40"/>
      <c r="D116" s="240" t="s">
        <v>213</v>
      </c>
      <c r="E116" s="40"/>
      <c r="F116" s="241" t="s">
        <v>804</v>
      </c>
      <c r="G116" s="40"/>
      <c r="H116" s="40"/>
      <c r="I116" s="147"/>
      <c r="J116" s="40"/>
      <c r="K116" s="40"/>
      <c r="L116" s="44"/>
      <c r="M116" s="242"/>
      <c r="N116" s="243"/>
      <c r="O116" s="84"/>
      <c r="P116" s="84"/>
      <c r="Q116" s="84"/>
      <c r="R116" s="84"/>
      <c r="S116" s="84"/>
      <c r="T116" s="85"/>
      <c r="U116" s="38"/>
      <c r="V116" s="38"/>
      <c r="W116" s="38"/>
      <c r="X116" s="38"/>
      <c r="Y116" s="38"/>
      <c r="Z116" s="38"/>
      <c r="AA116" s="38"/>
      <c r="AB116" s="38"/>
      <c r="AC116" s="38"/>
      <c r="AD116" s="38"/>
      <c r="AE116" s="38"/>
      <c r="AT116" s="17" t="s">
        <v>213</v>
      </c>
      <c r="AU116" s="17" t="s">
        <v>83</v>
      </c>
    </row>
    <row r="117" s="2" customFormat="1" ht="21.75" customHeight="1">
      <c r="A117" s="38"/>
      <c r="B117" s="39"/>
      <c r="C117" s="277" t="s">
        <v>247</v>
      </c>
      <c r="D117" s="277" t="s">
        <v>270</v>
      </c>
      <c r="E117" s="278" t="s">
        <v>502</v>
      </c>
      <c r="F117" s="279" t="s">
        <v>503</v>
      </c>
      <c r="G117" s="280" t="s">
        <v>261</v>
      </c>
      <c r="H117" s="281">
        <v>1.478</v>
      </c>
      <c r="I117" s="282"/>
      <c r="J117" s="283">
        <f>ROUND(I117*H117,2)</f>
        <v>0</v>
      </c>
      <c r="K117" s="279" t="s">
        <v>211</v>
      </c>
      <c r="L117" s="284"/>
      <c r="M117" s="285" t="s">
        <v>19</v>
      </c>
      <c r="N117" s="286" t="s">
        <v>45</v>
      </c>
      <c r="O117" s="84"/>
      <c r="P117" s="236">
        <f>O117*H117</f>
        <v>0</v>
      </c>
      <c r="Q117" s="236">
        <v>2.234</v>
      </c>
      <c r="R117" s="236">
        <f>Q117*H117</f>
        <v>3.3018519999999998</v>
      </c>
      <c r="S117" s="236">
        <v>0</v>
      </c>
      <c r="T117" s="237">
        <f>S117*H117</f>
        <v>0</v>
      </c>
      <c r="U117" s="38"/>
      <c r="V117" s="38"/>
      <c r="W117" s="38"/>
      <c r="X117" s="38"/>
      <c r="Y117" s="38"/>
      <c r="Z117" s="38"/>
      <c r="AA117" s="38"/>
      <c r="AB117" s="38"/>
      <c r="AC117" s="38"/>
      <c r="AD117" s="38"/>
      <c r="AE117" s="38"/>
      <c r="AR117" s="238" t="s">
        <v>716</v>
      </c>
      <c r="AT117" s="238" t="s">
        <v>270</v>
      </c>
      <c r="AU117" s="238" t="s">
        <v>83</v>
      </c>
      <c r="AY117" s="17" t="s">
        <v>204</v>
      </c>
      <c r="BE117" s="239">
        <f>IF(N117="základní",J117,0)</f>
        <v>0</v>
      </c>
      <c r="BF117" s="239">
        <f>IF(N117="snížená",J117,0)</f>
        <v>0</v>
      </c>
      <c r="BG117" s="239">
        <f>IF(N117="zákl. přenesená",J117,0)</f>
        <v>0</v>
      </c>
      <c r="BH117" s="239">
        <f>IF(N117="sníž. přenesená",J117,0)</f>
        <v>0</v>
      </c>
      <c r="BI117" s="239">
        <f>IF(N117="nulová",J117,0)</f>
        <v>0</v>
      </c>
      <c r="BJ117" s="17" t="s">
        <v>81</v>
      </c>
      <c r="BK117" s="239">
        <f>ROUND(I117*H117,2)</f>
        <v>0</v>
      </c>
      <c r="BL117" s="17" t="s">
        <v>716</v>
      </c>
      <c r="BM117" s="238" t="s">
        <v>806</v>
      </c>
    </row>
    <row r="118" s="2" customFormat="1">
      <c r="A118" s="38"/>
      <c r="B118" s="39"/>
      <c r="C118" s="40"/>
      <c r="D118" s="240" t="s">
        <v>213</v>
      </c>
      <c r="E118" s="40"/>
      <c r="F118" s="241" t="s">
        <v>503</v>
      </c>
      <c r="G118" s="40"/>
      <c r="H118" s="40"/>
      <c r="I118" s="147"/>
      <c r="J118" s="40"/>
      <c r="K118" s="40"/>
      <c r="L118" s="44"/>
      <c r="M118" s="242"/>
      <c r="N118" s="243"/>
      <c r="O118" s="84"/>
      <c r="P118" s="84"/>
      <c r="Q118" s="84"/>
      <c r="R118" s="84"/>
      <c r="S118" s="84"/>
      <c r="T118" s="85"/>
      <c r="U118" s="38"/>
      <c r="V118" s="38"/>
      <c r="W118" s="38"/>
      <c r="X118" s="38"/>
      <c r="Y118" s="38"/>
      <c r="Z118" s="38"/>
      <c r="AA118" s="38"/>
      <c r="AB118" s="38"/>
      <c r="AC118" s="38"/>
      <c r="AD118" s="38"/>
      <c r="AE118" s="38"/>
      <c r="AT118" s="17" t="s">
        <v>213</v>
      </c>
      <c r="AU118" s="17" t="s">
        <v>83</v>
      </c>
    </row>
    <row r="119" s="14" customFormat="1">
      <c r="A119" s="14"/>
      <c r="B119" s="255"/>
      <c r="C119" s="256"/>
      <c r="D119" s="240" t="s">
        <v>217</v>
      </c>
      <c r="E119" s="257" t="s">
        <v>19</v>
      </c>
      <c r="F119" s="258" t="s">
        <v>807</v>
      </c>
      <c r="G119" s="256"/>
      <c r="H119" s="259">
        <v>1.478</v>
      </c>
      <c r="I119" s="260"/>
      <c r="J119" s="256"/>
      <c r="K119" s="256"/>
      <c r="L119" s="261"/>
      <c r="M119" s="262"/>
      <c r="N119" s="263"/>
      <c r="O119" s="263"/>
      <c r="P119" s="263"/>
      <c r="Q119" s="263"/>
      <c r="R119" s="263"/>
      <c r="S119" s="263"/>
      <c r="T119" s="264"/>
      <c r="U119" s="14"/>
      <c r="V119" s="14"/>
      <c r="W119" s="14"/>
      <c r="X119" s="14"/>
      <c r="Y119" s="14"/>
      <c r="Z119" s="14"/>
      <c r="AA119" s="14"/>
      <c r="AB119" s="14"/>
      <c r="AC119" s="14"/>
      <c r="AD119" s="14"/>
      <c r="AE119" s="14"/>
      <c r="AT119" s="265" t="s">
        <v>217</v>
      </c>
      <c r="AU119" s="265" t="s">
        <v>83</v>
      </c>
      <c r="AV119" s="14" t="s">
        <v>83</v>
      </c>
      <c r="AW119" s="14" t="s">
        <v>35</v>
      </c>
      <c r="AX119" s="14" t="s">
        <v>81</v>
      </c>
      <c r="AY119" s="265" t="s">
        <v>204</v>
      </c>
    </row>
    <row r="120" s="2" customFormat="1" ht="21.75" customHeight="1">
      <c r="A120" s="38"/>
      <c r="B120" s="39"/>
      <c r="C120" s="227" t="s">
        <v>252</v>
      </c>
      <c r="D120" s="227" t="s">
        <v>207</v>
      </c>
      <c r="E120" s="228" t="s">
        <v>732</v>
      </c>
      <c r="F120" s="229" t="s">
        <v>733</v>
      </c>
      <c r="G120" s="230" t="s">
        <v>525</v>
      </c>
      <c r="H120" s="231">
        <v>31</v>
      </c>
      <c r="I120" s="232"/>
      <c r="J120" s="233">
        <f>ROUND(I120*H120,2)</f>
        <v>0</v>
      </c>
      <c r="K120" s="229" t="s">
        <v>211</v>
      </c>
      <c r="L120" s="44"/>
      <c r="M120" s="234" t="s">
        <v>19</v>
      </c>
      <c r="N120" s="235" t="s">
        <v>45</v>
      </c>
      <c r="O120" s="84"/>
      <c r="P120" s="236">
        <f>O120*H120</f>
        <v>0</v>
      </c>
      <c r="Q120" s="236">
        <v>0</v>
      </c>
      <c r="R120" s="236">
        <f>Q120*H120</f>
        <v>0</v>
      </c>
      <c r="S120" s="236">
        <v>0</v>
      </c>
      <c r="T120" s="237">
        <f>S120*H120</f>
        <v>0</v>
      </c>
      <c r="U120" s="38"/>
      <c r="V120" s="38"/>
      <c r="W120" s="38"/>
      <c r="X120" s="38"/>
      <c r="Y120" s="38"/>
      <c r="Z120" s="38"/>
      <c r="AA120" s="38"/>
      <c r="AB120" s="38"/>
      <c r="AC120" s="38"/>
      <c r="AD120" s="38"/>
      <c r="AE120" s="38"/>
      <c r="AR120" s="238" t="s">
        <v>104</v>
      </c>
      <c r="AT120" s="238" t="s">
        <v>207</v>
      </c>
      <c r="AU120" s="238" t="s">
        <v>83</v>
      </c>
      <c r="AY120" s="17" t="s">
        <v>204</v>
      </c>
      <c r="BE120" s="239">
        <f>IF(N120="základní",J120,0)</f>
        <v>0</v>
      </c>
      <c r="BF120" s="239">
        <f>IF(N120="snížená",J120,0)</f>
        <v>0</v>
      </c>
      <c r="BG120" s="239">
        <f>IF(N120="zákl. přenesená",J120,0)</f>
        <v>0</v>
      </c>
      <c r="BH120" s="239">
        <f>IF(N120="sníž. přenesená",J120,0)</f>
        <v>0</v>
      </c>
      <c r="BI120" s="239">
        <f>IF(N120="nulová",J120,0)</f>
        <v>0</v>
      </c>
      <c r="BJ120" s="17" t="s">
        <v>81</v>
      </c>
      <c r="BK120" s="239">
        <f>ROUND(I120*H120,2)</f>
        <v>0</v>
      </c>
      <c r="BL120" s="17" t="s">
        <v>104</v>
      </c>
      <c r="BM120" s="238" t="s">
        <v>808</v>
      </c>
    </row>
    <row r="121" s="2" customFormat="1">
      <c r="A121" s="38"/>
      <c r="B121" s="39"/>
      <c r="C121" s="40"/>
      <c r="D121" s="240" t="s">
        <v>213</v>
      </c>
      <c r="E121" s="40"/>
      <c r="F121" s="241" t="s">
        <v>735</v>
      </c>
      <c r="G121" s="40"/>
      <c r="H121" s="40"/>
      <c r="I121" s="147"/>
      <c r="J121" s="40"/>
      <c r="K121" s="40"/>
      <c r="L121" s="44"/>
      <c r="M121" s="242"/>
      <c r="N121" s="243"/>
      <c r="O121" s="84"/>
      <c r="P121" s="84"/>
      <c r="Q121" s="84"/>
      <c r="R121" s="84"/>
      <c r="S121" s="84"/>
      <c r="T121" s="85"/>
      <c r="U121" s="38"/>
      <c r="V121" s="38"/>
      <c r="W121" s="38"/>
      <c r="X121" s="38"/>
      <c r="Y121" s="38"/>
      <c r="Z121" s="38"/>
      <c r="AA121" s="38"/>
      <c r="AB121" s="38"/>
      <c r="AC121" s="38"/>
      <c r="AD121" s="38"/>
      <c r="AE121" s="38"/>
      <c r="AT121" s="17" t="s">
        <v>213</v>
      </c>
      <c r="AU121" s="17" t="s">
        <v>83</v>
      </c>
    </row>
    <row r="122" s="2" customFormat="1">
      <c r="A122" s="38"/>
      <c r="B122" s="39"/>
      <c r="C122" s="40"/>
      <c r="D122" s="240" t="s">
        <v>215</v>
      </c>
      <c r="E122" s="40"/>
      <c r="F122" s="244" t="s">
        <v>736</v>
      </c>
      <c r="G122" s="40"/>
      <c r="H122" s="40"/>
      <c r="I122" s="147"/>
      <c r="J122" s="40"/>
      <c r="K122" s="40"/>
      <c r="L122" s="44"/>
      <c r="M122" s="242"/>
      <c r="N122" s="243"/>
      <c r="O122" s="84"/>
      <c r="P122" s="84"/>
      <c r="Q122" s="84"/>
      <c r="R122" s="84"/>
      <c r="S122" s="84"/>
      <c r="T122" s="85"/>
      <c r="U122" s="38"/>
      <c r="V122" s="38"/>
      <c r="W122" s="38"/>
      <c r="X122" s="38"/>
      <c r="Y122" s="38"/>
      <c r="Z122" s="38"/>
      <c r="AA122" s="38"/>
      <c r="AB122" s="38"/>
      <c r="AC122" s="38"/>
      <c r="AD122" s="38"/>
      <c r="AE122" s="38"/>
      <c r="AT122" s="17" t="s">
        <v>215</v>
      </c>
      <c r="AU122" s="17" t="s">
        <v>83</v>
      </c>
    </row>
    <row r="123" s="2" customFormat="1" ht="21.75" customHeight="1">
      <c r="A123" s="38"/>
      <c r="B123" s="39"/>
      <c r="C123" s="227" t="s">
        <v>258</v>
      </c>
      <c r="D123" s="227" t="s">
        <v>207</v>
      </c>
      <c r="E123" s="228" t="s">
        <v>737</v>
      </c>
      <c r="F123" s="229" t="s">
        <v>738</v>
      </c>
      <c r="G123" s="230" t="s">
        <v>525</v>
      </c>
      <c r="H123" s="231">
        <v>31</v>
      </c>
      <c r="I123" s="232"/>
      <c r="J123" s="233">
        <f>ROUND(I123*H123,2)</f>
        <v>0</v>
      </c>
      <c r="K123" s="229" t="s">
        <v>211</v>
      </c>
      <c r="L123" s="44"/>
      <c r="M123" s="234" t="s">
        <v>19</v>
      </c>
      <c r="N123" s="235" t="s">
        <v>45</v>
      </c>
      <c r="O123" s="84"/>
      <c r="P123" s="236">
        <f>O123*H123</f>
        <v>0</v>
      </c>
      <c r="Q123" s="236">
        <v>0</v>
      </c>
      <c r="R123" s="236">
        <f>Q123*H123</f>
        <v>0</v>
      </c>
      <c r="S123" s="236">
        <v>0</v>
      </c>
      <c r="T123" s="237">
        <f>S123*H123</f>
        <v>0</v>
      </c>
      <c r="U123" s="38"/>
      <c r="V123" s="38"/>
      <c r="W123" s="38"/>
      <c r="X123" s="38"/>
      <c r="Y123" s="38"/>
      <c r="Z123" s="38"/>
      <c r="AA123" s="38"/>
      <c r="AB123" s="38"/>
      <c r="AC123" s="38"/>
      <c r="AD123" s="38"/>
      <c r="AE123" s="38"/>
      <c r="AR123" s="238" t="s">
        <v>104</v>
      </c>
      <c r="AT123" s="238" t="s">
        <v>207</v>
      </c>
      <c r="AU123" s="238" t="s">
        <v>83</v>
      </c>
      <c r="AY123" s="17" t="s">
        <v>204</v>
      </c>
      <c r="BE123" s="239">
        <f>IF(N123="základní",J123,0)</f>
        <v>0</v>
      </c>
      <c r="BF123" s="239">
        <f>IF(N123="snížená",J123,0)</f>
        <v>0</v>
      </c>
      <c r="BG123" s="239">
        <f>IF(N123="zákl. přenesená",J123,0)</f>
        <v>0</v>
      </c>
      <c r="BH123" s="239">
        <f>IF(N123="sníž. přenesená",J123,0)</f>
        <v>0</v>
      </c>
      <c r="BI123" s="239">
        <f>IF(N123="nulová",J123,0)</f>
        <v>0</v>
      </c>
      <c r="BJ123" s="17" t="s">
        <v>81</v>
      </c>
      <c r="BK123" s="239">
        <f>ROUND(I123*H123,2)</f>
        <v>0</v>
      </c>
      <c r="BL123" s="17" t="s">
        <v>104</v>
      </c>
      <c r="BM123" s="238" t="s">
        <v>809</v>
      </c>
    </row>
    <row r="124" s="2" customFormat="1">
      <c r="A124" s="38"/>
      <c r="B124" s="39"/>
      <c r="C124" s="40"/>
      <c r="D124" s="240" t="s">
        <v>213</v>
      </c>
      <c r="E124" s="40"/>
      <c r="F124" s="241" t="s">
        <v>740</v>
      </c>
      <c r="G124" s="40"/>
      <c r="H124" s="40"/>
      <c r="I124" s="147"/>
      <c r="J124" s="40"/>
      <c r="K124" s="40"/>
      <c r="L124" s="44"/>
      <c r="M124" s="242"/>
      <c r="N124" s="243"/>
      <c r="O124" s="84"/>
      <c r="P124" s="84"/>
      <c r="Q124" s="84"/>
      <c r="R124" s="84"/>
      <c r="S124" s="84"/>
      <c r="T124" s="85"/>
      <c r="U124" s="38"/>
      <c r="V124" s="38"/>
      <c r="W124" s="38"/>
      <c r="X124" s="38"/>
      <c r="Y124" s="38"/>
      <c r="Z124" s="38"/>
      <c r="AA124" s="38"/>
      <c r="AB124" s="38"/>
      <c r="AC124" s="38"/>
      <c r="AD124" s="38"/>
      <c r="AE124" s="38"/>
      <c r="AT124" s="17" t="s">
        <v>213</v>
      </c>
      <c r="AU124" s="17" t="s">
        <v>83</v>
      </c>
    </row>
    <row r="125" s="2" customFormat="1">
      <c r="A125" s="38"/>
      <c r="B125" s="39"/>
      <c r="C125" s="40"/>
      <c r="D125" s="240" t="s">
        <v>215</v>
      </c>
      <c r="E125" s="40"/>
      <c r="F125" s="244" t="s">
        <v>741</v>
      </c>
      <c r="G125" s="40"/>
      <c r="H125" s="40"/>
      <c r="I125" s="147"/>
      <c r="J125" s="40"/>
      <c r="K125" s="40"/>
      <c r="L125" s="44"/>
      <c r="M125" s="242"/>
      <c r="N125" s="243"/>
      <c r="O125" s="84"/>
      <c r="P125" s="84"/>
      <c r="Q125" s="84"/>
      <c r="R125" s="84"/>
      <c r="S125" s="84"/>
      <c r="T125" s="85"/>
      <c r="U125" s="38"/>
      <c r="V125" s="38"/>
      <c r="W125" s="38"/>
      <c r="X125" s="38"/>
      <c r="Y125" s="38"/>
      <c r="Z125" s="38"/>
      <c r="AA125" s="38"/>
      <c r="AB125" s="38"/>
      <c r="AC125" s="38"/>
      <c r="AD125" s="38"/>
      <c r="AE125" s="38"/>
      <c r="AT125" s="17" t="s">
        <v>215</v>
      </c>
      <c r="AU125" s="17" t="s">
        <v>83</v>
      </c>
    </row>
    <row r="126" s="2" customFormat="1" ht="21.75" customHeight="1">
      <c r="A126" s="38"/>
      <c r="B126" s="39"/>
      <c r="C126" s="277" t="s">
        <v>269</v>
      </c>
      <c r="D126" s="277" t="s">
        <v>270</v>
      </c>
      <c r="E126" s="278" t="s">
        <v>742</v>
      </c>
      <c r="F126" s="279" t="s">
        <v>743</v>
      </c>
      <c r="G126" s="280" t="s">
        <v>250</v>
      </c>
      <c r="H126" s="281">
        <v>14.657</v>
      </c>
      <c r="I126" s="282"/>
      <c r="J126" s="283">
        <f>ROUND(I126*H126,2)</f>
        <v>0</v>
      </c>
      <c r="K126" s="279" t="s">
        <v>211</v>
      </c>
      <c r="L126" s="284"/>
      <c r="M126" s="285" t="s">
        <v>19</v>
      </c>
      <c r="N126" s="286" t="s">
        <v>45</v>
      </c>
      <c r="O126" s="84"/>
      <c r="P126" s="236">
        <f>O126*H126</f>
        <v>0</v>
      </c>
      <c r="Q126" s="236">
        <v>1</v>
      </c>
      <c r="R126" s="236">
        <f>Q126*H126</f>
        <v>14.657</v>
      </c>
      <c r="S126" s="236">
        <v>0</v>
      </c>
      <c r="T126" s="237">
        <f>S126*H126</f>
        <v>0</v>
      </c>
      <c r="U126" s="38"/>
      <c r="V126" s="38"/>
      <c r="W126" s="38"/>
      <c r="X126" s="38"/>
      <c r="Y126" s="38"/>
      <c r="Z126" s="38"/>
      <c r="AA126" s="38"/>
      <c r="AB126" s="38"/>
      <c r="AC126" s="38"/>
      <c r="AD126" s="38"/>
      <c r="AE126" s="38"/>
      <c r="AR126" s="238" t="s">
        <v>252</v>
      </c>
      <c r="AT126" s="238" t="s">
        <v>270</v>
      </c>
      <c r="AU126" s="238" t="s">
        <v>83</v>
      </c>
      <c r="AY126" s="17" t="s">
        <v>204</v>
      </c>
      <c r="BE126" s="239">
        <f>IF(N126="základní",J126,0)</f>
        <v>0</v>
      </c>
      <c r="BF126" s="239">
        <f>IF(N126="snížená",J126,0)</f>
        <v>0</v>
      </c>
      <c r="BG126" s="239">
        <f>IF(N126="zákl. přenesená",J126,0)</f>
        <v>0</v>
      </c>
      <c r="BH126" s="239">
        <f>IF(N126="sníž. přenesená",J126,0)</f>
        <v>0</v>
      </c>
      <c r="BI126" s="239">
        <f>IF(N126="nulová",J126,0)</f>
        <v>0</v>
      </c>
      <c r="BJ126" s="17" t="s">
        <v>81</v>
      </c>
      <c r="BK126" s="239">
        <f>ROUND(I126*H126,2)</f>
        <v>0</v>
      </c>
      <c r="BL126" s="17" t="s">
        <v>104</v>
      </c>
      <c r="BM126" s="238" t="s">
        <v>810</v>
      </c>
    </row>
    <row r="127" s="2" customFormat="1">
      <c r="A127" s="38"/>
      <c r="B127" s="39"/>
      <c r="C127" s="40"/>
      <c r="D127" s="240" t="s">
        <v>213</v>
      </c>
      <c r="E127" s="40"/>
      <c r="F127" s="241" t="s">
        <v>743</v>
      </c>
      <c r="G127" s="40"/>
      <c r="H127" s="40"/>
      <c r="I127" s="147"/>
      <c r="J127" s="40"/>
      <c r="K127" s="40"/>
      <c r="L127" s="44"/>
      <c r="M127" s="242"/>
      <c r="N127" s="243"/>
      <c r="O127" s="84"/>
      <c r="P127" s="84"/>
      <c r="Q127" s="84"/>
      <c r="R127" s="84"/>
      <c r="S127" s="84"/>
      <c r="T127" s="85"/>
      <c r="U127" s="38"/>
      <c r="V127" s="38"/>
      <c r="W127" s="38"/>
      <c r="X127" s="38"/>
      <c r="Y127" s="38"/>
      <c r="Z127" s="38"/>
      <c r="AA127" s="38"/>
      <c r="AB127" s="38"/>
      <c r="AC127" s="38"/>
      <c r="AD127" s="38"/>
      <c r="AE127" s="38"/>
      <c r="AT127" s="17" t="s">
        <v>213</v>
      </c>
      <c r="AU127" s="17" t="s">
        <v>83</v>
      </c>
    </row>
    <row r="128" s="14" customFormat="1">
      <c r="A128" s="14"/>
      <c r="B128" s="255"/>
      <c r="C128" s="256"/>
      <c r="D128" s="240" t="s">
        <v>217</v>
      </c>
      <c r="E128" s="257" t="s">
        <v>19</v>
      </c>
      <c r="F128" s="258" t="s">
        <v>811</v>
      </c>
      <c r="G128" s="256"/>
      <c r="H128" s="259">
        <v>14.657</v>
      </c>
      <c r="I128" s="260"/>
      <c r="J128" s="256"/>
      <c r="K128" s="256"/>
      <c r="L128" s="261"/>
      <c r="M128" s="262"/>
      <c r="N128" s="263"/>
      <c r="O128" s="263"/>
      <c r="P128" s="263"/>
      <c r="Q128" s="263"/>
      <c r="R128" s="263"/>
      <c r="S128" s="263"/>
      <c r="T128" s="264"/>
      <c r="U128" s="14"/>
      <c r="V128" s="14"/>
      <c r="W128" s="14"/>
      <c r="X128" s="14"/>
      <c r="Y128" s="14"/>
      <c r="Z128" s="14"/>
      <c r="AA128" s="14"/>
      <c r="AB128" s="14"/>
      <c r="AC128" s="14"/>
      <c r="AD128" s="14"/>
      <c r="AE128" s="14"/>
      <c r="AT128" s="265" t="s">
        <v>217</v>
      </c>
      <c r="AU128" s="265" t="s">
        <v>83</v>
      </c>
      <c r="AV128" s="14" t="s">
        <v>83</v>
      </c>
      <c r="AW128" s="14" t="s">
        <v>35</v>
      </c>
      <c r="AX128" s="14" t="s">
        <v>81</v>
      </c>
      <c r="AY128" s="265" t="s">
        <v>204</v>
      </c>
    </row>
    <row r="129" s="2" customFormat="1" ht="21.75" customHeight="1">
      <c r="A129" s="38"/>
      <c r="B129" s="39"/>
      <c r="C129" s="277" t="s">
        <v>275</v>
      </c>
      <c r="D129" s="277" t="s">
        <v>270</v>
      </c>
      <c r="E129" s="278" t="s">
        <v>749</v>
      </c>
      <c r="F129" s="279" t="s">
        <v>750</v>
      </c>
      <c r="G129" s="280" t="s">
        <v>286</v>
      </c>
      <c r="H129" s="281">
        <v>30.600000000000001</v>
      </c>
      <c r="I129" s="282"/>
      <c r="J129" s="283">
        <f>ROUND(I129*H129,2)</f>
        <v>0</v>
      </c>
      <c r="K129" s="279" t="s">
        <v>211</v>
      </c>
      <c r="L129" s="284"/>
      <c r="M129" s="285" t="s">
        <v>19</v>
      </c>
      <c r="N129" s="286" t="s">
        <v>45</v>
      </c>
      <c r="O129" s="84"/>
      <c r="P129" s="236">
        <f>O129*H129</f>
        <v>0</v>
      </c>
      <c r="Q129" s="236">
        <v>0</v>
      </c>
      <c r="R129" s="236">
        <f>Q129*H129</f>
        <v>0</v>
      </c>
      <c r="S129" s="236">
        <v>0</v>
      </c>
      <c r="T129" s="237">
        <f>S129*H129</f>
        <v>0</v>
      </c>
      <c r="U129" s="38"/>
      <c r="V129" s="38"/>
      <c r="W129" s="38"/>
      <c r="X129" s="38"/>
      <c r="Y129" s="38"/>
      <c r="Z129" s="38"/>
      <c r="AA129" s="38"/>
      <c r="AB129" s="38"/>
      <c r="AC129" s="38"/>
      <c r="AD129" s="38"/>
      <c r="AE129" s="38"/>
      <c r="AR129" s="238" t="s">
        <v>716</v>
      </c>
      <c r="AT129" s="238" t="s">
        <v>270</v>
      </c>
      <c r="AU129" s="238" t="s">
        <v>83</v>
      </c>
      <c r="AY129" s="17" t="s">
        <v>204</v>
      </c>
      <c r="BE129" s="239">
        <f>IF(N129="základní",J129,0)</f>
        <v>0</v>
      </c>
      <c r="BF129" s="239">
        <f>IF(N129="snížená",J129,0)</f>
        <v>0</v>
      </c>
      <c r="BG129" s="239">
        <f>IF(N129="zákl. přenesená",J129,0)</f>
        <v>0</v>
      </c>
      <c r="BH129" s="239">
        <f>IF(N129="sníž. přenesená",J129,0)</f>
        <v>0</v>
      </c>
      <c r="BI129" s="239">
        <f>IF(N129="nulová",J129,0)</f>
        <v>0</v>
      </c>
      <c r="BJ129" s="17" t="s">
        <v>81</v>
      </c>
      <c r="BK129" s="239">
        <f>ROUND(I129*H129,2)</f>
        <v>0</v>
      </c>
      <c r="BL129" s="17" t="s">
        <v>716</v>
      </c>
      <c r="BM129" s="238" t="s">
        <v>812</v>
      </c>
    </row>
    <row r="130" s="2" customFormat="1">
      <c r="A130" s="38"/>
      <c r="B130" s="39"/>
      <c r="C130" s="40"/>
      <c r="D130" s="240" t="s">
        <v>213</v>
      </c>
      <c r="E130" s="40"/>
      <c r="F130" s="241" t="s">
        <v>750</v>
      </c>
      <c r="G130" s="40"/>
      <c r="H130" s="40"/>
      <c r="I130" s="147"/>
      <c r="J130" s="40"/>
      <c r="K130" s="40"/>
      <c r="L130" s="44"/>
      <c r="M130" s="242"/>
      <c r="N130" s="243"/>
      <c r="O130" s="84"/>
      <c r="P130" s="84"/>
      <c r="Q130" s="84"/>
      <c r="R130" s="84"/>
      <c r="S130" s="84"/>
      <c r="T130" s="85"/>
      <c r="U130" s="38"/>
      <c r="V130" s="38"/>
      <c r="W130" s="38"/>
      <c r="X130" s="38"/>
      <c r="Y130" s="38"/>
      <c r="Z130" s="38"/>
      <c r="AA130" s="38"/>
      <c r="AB130" s="38"/>
      <c r="AC130" s="38"/>
      <c r="AD130" s="38"/>
      <c r="AE130" s="38"/>
      <c r="AT130" s="17" t="s">
        <v>213</v>
      </c>
      <c r="AU130" s="17" t="s">
        <v>83</v>
      </c>
    </row>
    <row r="131" s="14" customFormat="1">
      <c r="A131" s="14"/>
      <c r="B131" s="255"/>
      <c r="C131" s="256"/>
      <c r="D131" s="240" t="s">
        <v>217</v>
      </c>
      <c r="E131" s="257" t="s">
        <v>19</v>
      </c>
      <c r="F131" s="258" t="s">
        <v>813</v>
      </c>
      <c r="G131" s="256"/>
      <c r="H131" s="259">
        <v>30.600000000000001</v>
      </c>
      <c r="I131" s="260"/>
      <c r="J131" s="256"/>
      <c r="K131" s="256"/>
      <c r="L131" s="261"/>
      <c r="M131" s="262"/>
      <c r="N131" s="263"/>
      <c r="O131" s="263"/>
      <c r="P131" s="263"/>
      <c r="Q131" s="263"/>
      <c r="R131" s="263"/>
      <c r="S131" s="263"/>
      <c r="T131" s="264"/>
      <c r="U131" s="14"/>
      <c r="V131" s="14"/>
      <c r="W131" s="14"/>
      <c r="X131" s="14"/>
      <c r="Y131" s="14"/>
      <c r="Z131" s="14"/>
      <c r="AA131" s="14"/>
      <c r="AB131" s="14"/>
      <c r="AC131" s="14"/>
      <c r="AD131" s="14"/>
      <c r="AE131" s="14"/>
      <c r="AT131" s="265" t="s">
        <v>217</v>
      </c>
      <c r="AU131" s="265" t="s">
        <v>83</v>
      </c>
      <c r="AV131" s="14" t="s">
        <v>83</v>
      </c>
      <c r="AW131" s="14" t="s">
        <v>35</v>
      </c>
      <c r="AX131" s="14" t="s">
        <v>81</v>
      </c>
      <c r="AY131" s="265" t="s">
        <v>204</v>
      </c>
    </row>
    <row r="132" s="2" customFormat="1" ht="21.75" customHeight="1">
      <c r="A132" s="38"/>
      <c r="B132" s="39"/>
      <c r="C132" s="277" t="s">
        <v>283</v>
      </c>
      <c r="D132" s="277" t="s">
        <v>270</v>
      </c>
      <c r="E132" s="278" t="s">
        <v>753</v>
      </c>
      <c r="F132" s="279" t="s">
        <v>754</v>
      </c>
      <c r="G132" s="280" t="s">
        <v>525</v>
      </c>
      <c r="H132" s="281">
        <v>31</v>
      </c>
      <c r="I132" s="282"/>
      <c r="J132" s="283">
        <f>ROUND(I132*H132,2)</f>
        <v>0</v>
      </c>
      <c r="K132" s="279" t="s">
        <v>211</v>
      </c>
      <c r="L132" s="284"/>
      <c r="M132" s="285" t="s">
        <v>19</v>
      </c>
      <c r="N132" s="286" t="s">
        <v>45</v>
      </c>
      <c r="O132" s="84"/>
      <c r="P132" s="236">
        <f>O132*H132</f>
        <v>0</v>
      </c>
      <c r="Q132" s="236">
        <v>0.00031</v>
      </c>
      <c r="R132" s="236">
        <f>Q132*H132</f>
        <v>0.0096100000000000005</v>
      </c>
      <c r="S132" s="236">
        <v>0</v>
      </c>
      <c r="T132" s="237">
        <f>S132*H132</f>
        <v>0</v>
      </c>
      <c r="U132" s="38"/>
      <c r="V132" s="38"/>
      <c r="W132" s="38"/>
      <c r="X132" s="38"/>
      <c r="Y132" s="38"/>
      <c r="Z132" s="38"/>
      <c r="AA132" s="38"/>
      <c r="AB132" s="38"/>
      <c r="AC132" s="38"/>
      <c r="AD132" s="38"/>
      <c r="AE132" s="38"/>
      <c r="AR132" s="238" t="s">
        <v>716</v>
      </c>
      <c r="AT132" s="238" t="s">
        <v>270</v>
      </c>
      <c r="AU132" s="238" t="s">
        <v>83</v>
      </c>
      <c r="AY132" s="17" t="s">
        <v>204</v>
      </c>
      <c r="BE132" s="239">
        <f>IF(N132="základní",J132,0)</f>
        <v>0</v>
      </c>
      <c r="BF132" s="239">
        <f>IF(N132="snížená",J132,0)</f>
        <v>0</v>
      </c>
      <c r="BG132" s="239">
        <f>IF(N132="zákl. přenesená",J132,0)</f>
        <v>0</v>
      </c>
      <c r="BH132" s="239">
        <f>IF(N132="sníž. přenesená",J132,0)</f>
        <v>0</v>
      </c>
      <c r="BI132" s="239">
        <f>IF(N132="nulová",J132,0)</f>
        <v>0</v>
      </c>
      <c r="BJ132" s="17" t="s">
        <v>81</v>
      </c>
      <c r="BK132" s="239">
        <f>ROUND(I132*H132,2)</f>
        <v>0</v>
      </c>
      <c r="BL132" s="17" t="s">
        <v>716</v>
      </c>
      <c r="BM132" s="238" t="s">
        <v>814</v>
      </c>
    </row>
    <row r="133" s="2" customFormat="1">
      <c r="A133" s="38"/>
      <c r="B133" s="39"/>
      <c r="C133" s="40"/>
      <c r="D133" s="240" t="s">
        <v>213</v>
      </c>
      <c r="E133" s="40"/>
      <c r="F133" s="241" t="s">
        <v>754</v>
      </c>
      <c r="G133" s="40"/>
      <c r="H133" s="40"/>
      <c r="I133" s="147"/>
      <c r="J133" s="40"/>
      <c r="K133" s="40"/>
      <c r="L133" s="44"/>
      <c r="M133" s="242"/>
      <c r="N133" s="243"/>
      <c r="O133" s="84"/>
      <c r="P133" s="84"/>
      <c r="Q133" s="84"/>
      <c r="R133" s="84"/>
      <c r="S133" s="84"/>
      <c r="T133" s="85"/>
      <c r="U133" s="38"/>
      <c r="V133" s="38"/>
      <c r="W133" s="38"/>
      <c r="X133" s="38"/>
      <c r="Y133" s="38"/>
      <c r="Z133" s="38"/>
      <c r="AA133" s="38"/>
      <c r="AB133" s="38"/>
      <c r="AC133" s="38"/>
      <c r="AD133" s="38"/>
      <c r="AE133" s="38"/>
      <c r="AT133" s="17" t="s">
        <v>213</v>
      </c>
      <c r="AU133" s="17" t="s">
        <v>83</v>
      </c>
    </row>
    <row r="134" s="2" customFormat="1" ht="21.75" customHeight="1">
      <c r="A134" s="38"/>
      <c r="B134" s="39"/>
      <c r="C134" s="227" t="s">
        <v>292</v>
      </c>
      <c r="D134" s="227" t="s">
        <v>207</v>
      </c>
      <c r="E134" s="228" t="s">
        <v>756</v>
      </c>
      <c r="F134" s="229" t="s">
        <v>757</v>
      </c>
      <c r="G134" s="230" t="s">
        <v>286</v>
      </c>
      <c r="H134" s="231">
        <v>30</v>
      </c>
      <c r="I134" s="232"/>
      <c r="J134" s="233">
        <f>ROUND(I134*H134,2)</f>
        <v>0</v>
      </c>
      <c r="K134" s="229" t="s">
        <v>211</v>
      </c>
      <c r="L134" s="44"/>
      <c r="M134" s="234" t="s">
        <v>19</v>
      </c>
      <c r="N134" s="235" t="s">
        <v>45</v>
      </c>
      <c r="O134" s="84"/>
      <c r="P134" s="236">
        <f>O134*H134</f>
        <v>0</v>
      </c>
      <c r="Q134" s="236">
        <v>0</v>
      </c>
      <c r="R134" s="236">
        <f>Q134*H134</f>
        <v>0</v>
      </c>
      <c r="S134" s="236">
        <v>0</v>
      </c>
      <c r="T134" s="237">
        <f>S134*H134</f>
        <v>0</v>
      </c>
      <c r="U134" s="38"/>
      <c r="V134" s="38"/>
      <c r="W134" s="38"/>
      <c r="X134" s="38"/>
      <c r="Y134" s="38"/>
      <c r="Z134" s="38"/>
      <c r="AA134" s="38"/>
      <c r="AB134" s="38"/>
      <c r="AC134" s="38"/>
      <c r="AD134" s="38"/>
      <c r="AE134" s="38"/>
      <c r="AR134" s="238" t="s">
        <v>104</v>
      </c>
      <c r="AT134" s="238" t="s">
        <v>207</v>
      </c>
      <c r="AU134" s="238" t="s">
        <v>83</v>
      </c>
      <c r="AY134" s="17" t="s">
        <v>204</v>
      </c>
      <c r="BE134" s="239">
        <f>IF(N134="základní",J134,0)</f>
        <v>0</v>
      </c>
      <c r="BF134" s="239">
        <f>IF(N134="snížená",J134,0)</f>
        <v>0</v>
      </c>
      <c r="BG134" s="239">
        <f>IF(N134="zákl. přenesená",J134,0)</f>
        <v>0</v>
      </c>
      <c r="BH134" s="239">
        <f>IF(N134="sníž. přenesená",J134,0)</f>
        <v>0</v>
      </c>
      <c r="BI134" s="239">
        <f>IF(N134="nulová",J134,0)</f>
        <v>0</v>
      </c>
      <c r="BJ134" s="17" t="s">
        <v>81</v>
      </c>
      <c r="BK134" s="239">
        <f>ROUND(I134*H134,2)</f>
        <v>0</v>
      </c>
      <c r="BL134" s="17" t="s">
        <v>104</v>
      </c>
      <c r="BM134" s="238" t="s">
        <v>815</v>
      </c>
    </row>
    <row r="135" s="2" customFormat="1">
      <c r="A135" s="38"/>
      <c r="B135" s="39"/>
      <c r="C135" s="40"/>
      <c r="D135" s="240" t="s">
        <v>213</v>
      </c>
      <c r="E135" s="40"/>
      <c r="F135" s="241" t="s">
        <v>759</v>
      </c>
      <c r="G135" s="40"/>
      <c r="H135" s="40"/>
      <c r="I135" s="147"/>
      <c r="J135" s="40"/>
      <c r="K135" s="40"/>
      <c r="L135" s="44"/>
      <c r="M135" s="242"/>
      <c r="N135" s="243"/>
      <c r="O135" s="84"/>
      <c r="P135" s="84"/>
      <c r="Q135" s="84"/>
      <c r="R135" s="84"/>
      <c r="S135" s="84"/>
      <c r="T135" s="85"/>
      <c r="U135" s="38"/>
      <c r="V135" s="38"/>
      <c r="W135" s="38"/>
      <c r="X135" s="38"/>
      <c r="Y135" s="38"/>
      <c r="Z135" s="38"/>
      <c r="AA135" s="38"/>
      <c r="AB135" s="38"/>
      <c r="AC135" s="38"/>
      <c r="AD135" s="38"/>
      <c r="AE135" s="38"/>
      <c r="AT135" s="17" t="s">
        <v>213</v>
      </c>
      <c r="AU135" s="17" t="s">
        <v>83</v>
      </c>
    </row>
    <row r="136" s="2" customFormat="1">
      <c r="A136" s="38"/>
      <c r="B136" s="39"/>
      <c r="C136" s="40"/>
      <c r="D136" s="240" t="s">
        <v>215</v>
      </c>
      <c r="E136" s="40"/>
      <c r="F136" s="244" t="s">
        <v>760</v>
      </c>
      <c r="G136" s="40"/>
      <c r="H136" s="40"/>
      <c r="I136" s="147"/>
      <c r="J136" s="40"/>
      <c r="K136" s="40"/>
      <c r="L136" s="44"/>
      <c r="M136" s="242"/>
      <c r="N136" s="243"/>
      <c r="O136" s="84"/>
      <c r="P136" s="84"/>
      <c r="Q136" s="84"/>
      <c r="R136" s="84"/>
      <c r="S136" s="84"/>
      <c r="T136" s="85"/>
      <c r="U136" s="38"/>
      <c r="V136" s="38"/>
      <c r="W136" s="38"/>
      <c r="X136" s="38"/>
      <c r="Y136" s="38"/>
      <c r="Z136" s="38"/>
      <c r="AA136" s="38"/>
      <c r="AB136" s="38"/>
      <c r="AC136" s="38"/>
      <c r="AD136" s="38"/>
      <c r="AE136" s="38"/>
      <c r="AT136" s="17" t="s">
        <v>215</v>
      </c>
      <c r="AU136" s="17" t="s">
        <v>83</v>
      </c>
    </row>
    <row r="137" s="14" customFormat="1">
      <c r="A137" s="14"/>
      <c r="B137" s="255"/>
      <c r="C137" s="256"/>
      <c r="D137" s="240" t="s">
        <v>217</v>
      </c>
      <c r="E137" s="257" t="s">
        <v>19</v>
      </c>
      <c r="F137" s="258" t="s">
        <v>816</v>
      </c>
      <c r="G137" s="256"/>
      <c r="H137" s="259">
        <v>30</v>
      </c>
      <c r="I137" s="260"/>
      <c r="J137" s="256"/>
      <c r="K137" s="256"/>
      <c r="L137" s="261"/>
      <c r="M137" s="262"/>
      <c r="N137" s="263"/>
      <c r="O137" s="263"/>
      <c r="P137" s="263"/>
      <c r="Q137" s="263"/>
      <c r="R137" s="263"/>
      <c r="S137" s="263"/>
      <c r="T137" s="264"/>
      <c r="U137" s="14"/>
      <c r="V137" s="14"/>
      <c r="W137" s="14"/>
      <c r="X137" s="14"/>
      <c r="Y137" s="14"/>
      <c r="Z137" s="14"/>
      <c r="AA137" s="14"/>
      <c r="AB137" s="14"/>
      <c r="AC137" s="14"/>
      <c r="AD137" s="14"/>
      <c r="AE137" s="14"/>
      <c r="AT137" s="265" t="s">
        <v>217</v>
      </c>
      <c r="AU137" s="265" t="s">
        <v>83</v>
      </c>
      <c r="AV137" s="14" t="s">
        <v>83</v>
      </c>
      <c r="AW137" s="14" t="s">
        <v>35</v>
      </c>
      <c r="AX137" s="14" t="s">
        <v>81</v>
      </c>
      <c r="AY137" s="265" t="s">
        <v>204</v>
      </c>
    </row>
    <row r="138" s="2" customFormat="1" ht="21.75" customHeight="1">
      <c r="A138" s="38"/>
      <c r="B138" s="39"/>
      <c r="C138" s="227" t="s">
        <v>300</v>
      </c>
      <c r="D138" s="227" t="s">
        <v>207</v>
      </c>
      <c r="E138" s="228" t="s">
        <v>817</v>
      </c>
      <c r="F138" s="229" t="s">
        <v>818</v>
      </c>
      <c r="G138" s="230" t="s">
        <v>286</v>
      </c>
      <c r="H138" s="231">
        <v>9</v>
      </c>
      <c r="I138" s="232"/>
      <c r="J138" s="233">
        <f>ROUND(I138*H138,2)</f>
        <v>0</v>
      </c>
      <c r="K138" s="229" t="s">
        <v>211</v>
      </c>
      <c r="L138" s="44"/>
      <c r="M138" s="234" t="s">
        <v>19</v>
      </c>
      <c r="N138" s="235" t="s">
        <v>45</v>
      </c>
      <c r="O138" s="84"/>
      <c r="P138" s="236">
        <f>O138*H138</f>
        <v>0</v>
      </c>
      <c r="Q138" s="236">
        <v>0</v>
      </c>
      <c r="R138" s="236">
        <f>Q138*H138</f>
        <v>0</v>
      </c>
      <c r="S138" s="236">
        <v>0</v>
      </c>
      <c r="T138" s="237">
        <f>S138*H138</f>
        <v>0</v>
      </c>
      <c r="U138" s="38"/>
      <c r="V138" s="38"/>
      <c r="W138" s="38"/>
      <c r="X138" s="38"/>
      <c r="Y138" s="38"/>
      <c r="Z138" s="38"/>
      <c r="AA138" s="38"/>
      <c r="AB138" s="38"/>
      <c r="AC138" s="38"/>
      <c r="AD138" s="38"/>
      <c r="AE138" s="38"/>
      <c r="AR138" s="238" t="s">
        <v>104</v>
      </c>
      <c r="AT138" s="238" t="s">
        <v>207</v>
      </c>
      <c r="AU138" s="238" t="s">
        <v>83</v>
      </c>
      <c r="AY138" s="17" t="s">
        <v>204</v>
      </c>
      <c r="BE138" s="239">
        <f>IF(N138="základní",J138,0)</f>
        <v>0</v>
      </c>
      <c r="BF138" s="239">
        <f>IF(N138="snížená",J138,0)</f>
        <v>0</v>
      </c>
      <c r="BG138" s="239">
        <f>IF(N138="zákl. přenesená",J138,0)</f>
        <v>0</v>
      </c>
      <c r="BH138" s="239">
        <f>IF(N138="sníž. přenesená",J138,0)</f>
        <v>0</v>
      </c>
      <c r="BI138" s="239">
        <f>IF(N138="nulová",J138,0)</f>
        <v>0</v>
      </c>
      <c r="BJ138" s="17" t="s">
        <v>81</v>
      </c>
      <c r="BK138" s="239">
        <f>ROUND(I138*H138,2)</f>
        <v>0</v>
      </c>
      <c r="BL138" s="17" t="s">
        <v>104</v>
      </c>
      <c r="BM138" s="238" t="s">
        <v>819</v>
      </c>
    </row>
    <row r="139" s="2" customFormat="1">
      <c r="A139" s="38"/>
      <c r="B139" s="39"/>
      <c r="C139" s="40"/>
      <c r="D139" s="240" t="s">
        <v>213</v>
      </c>
      <c r="E139" s="40"/>
      <c r="F139" s="241" t="s">
        <v>820</v>
      </c>
      <c r="G139" s="40"/>
      <c r="H139" s="40"/>
      <c r="I139" s="147"/>
      <c r="J139" s="40"/>
      <c r="K139" s="40"/>
      <c r="L139" s="44"/>
      <c r="M139" s="242"/>
      <c r="N139" s="243"/>
      <c r="O139" s="84"/>
      <c r="P139" s="84"/>
      <c r="Q139" s="84"/>
      <c r="R139" s="84"/>
      <c r="S139" s="84"/>
      <c r="T139" s="85"/>
      <c r="U139" s="38"/>
      <c r="V139" s="38"/>
      <c r="W139" s="38"/>
      <c r="X139" s="38"/>
      <c r="Y139" s="38"/>
      <c r="Z139" s="38"/>
      <c r="AA139" s="38"/>
      <c r="AB139" s="38"/>
      <c r="AC139" s="38"/>
      <c r="AD139" s="38"/>
      <c r="AE139" s="38"/>
      <c r="AT139" s="17" t="s">
        <v>213</v>
      </c>
      <c r="AU139" s="17" t="s">
        <v>83</v>
      </c>
    </row>
    <row r="140" s="2" customFormat="1">
      <c r="A140" s="38"/>
      <c r="B140" s="39"/>
      <c r="C140" s="40"/>
      <c r="D140" s="240" t="s">
        <v>215</v>
      </c>
      <c r="E140" s="40"/>
      <c r="F140" s="244" t="s">
        <v>821</v>
      </c>
      <c r="G140" s="40"/>
      <c r="H140" s="40"/>
      <c r="I140" s="147"/>
      <c r="J140" s="40"/>
      <c r="K140" s="40"/>
      <c r="L140" s="44"/>
      <c r="M140" s="242"/>
      <c r="N140" s="243"/>
      <c r="O140" s="84"/>
      <c r="P140" s="84"/>
      <c r="Q140" s="84"/>
      <c r="R140" s="84"/>
      <c r="S140" s="84"/>
      <c r="T140" s="85"/>
      <c r="U140" s="38"/>
      <c r="V140" s="38"/>
      <c r="W140" s="38"/>
      <c r="X140" s="38"/>
      <c r="Y140" s="38"/>
      <c r="Z140" s="38"/>
      <c r="AA140" s="38"/>
      <c r="AB140" s="38"/>
      <c r="AC140" s="38"/>
      <c r="AD140" s="38"/>
      <c r="AE140" s="38"/>
      <c r="AT140" s="17" t="s">
        <v>215</v>
      </c>
      <c r="AU140" s="17" t="s">
        <v>83</v>
      </c>
    </row>
    <row r="141" s="12" customFormat="1" ht="25.92" customHeight="1">
      <c r="A141" s="12"/>
      <c r="B141" s="211"/>
      <c r="C141" s="212"/>
      <c r="D141" s="213" t="s">
        <v>73</v>
      </c>
      <c r="E141" s="214" t="s">
        <v>762</v>
      </c>
      <c r="F141" s="214" t="s">
        <v>763</v>
      </c>
      <c r="G141" s="212"/>
      <c r="H141" s="212"/>
      <c r="I141" s="215"/>
      <c r="J141" s="216">
        <f>BK141</f>
        <v>0</v>
      </c>
      <c r="K141" s="212"/>
      <c r="L141" s="217"/>
      <c r="M141" s="218"/>
      <c r="N141" s="219"/>
      <c r="O141" s="219"/>
      <c r="P141" s="220">
        <f>SUM(P142:P167)</f>
        <v>0</v>
      </c>
      <c r="Q141" s="219"/>
      <c r="R141" s="220">
        <f>SUM(R142:R167)</f>
        <v>0</v>
      </c>
      <c r="S141" s="219"/>
      <c r="T141" s="221">
        <f>SUM(T142:T167)</f>
        <v>0</v>
      </c>
      <c r="U141" s="12"/>
      <c r="V141" s="12"/>
      <c r="W141" s="12"/>
      <c r="X141" s="12"/>
      <c r="Y141" s="12"/>
      <c r="Z141" s="12"/>
      <c r="AA141" s="12"/>
      <c r="AB141" s="12"/>
      <c r="AC141" s="12"/>
      <c r="AD141" s="12"/>
      <c r="AE141" s="12"/>
      <c r="AR141" s="222" t="s">
        <v>104</v>
      </c>
      <c r="AT141" s="223" t="s">
        <v>73</v>
      </c>
      <c r="AU141" s="223" t="s">
        <v>74</v>
      </c>
      <c r="AY141" s="222" t="s">
        <v>204</v>
      </c>
      <c r="BK141" s="224">
        <f>SUM(BK142:BK167)</f>
        <v>0</v>
      </c>
    </row>
    <row r="142" s="2" customFormat="1" ht="21.75" customHeight="1">
      <c r="A142" s="38"/>
      <c r="B142" s="39"/>
      <c r="C142" s="227" t="s">
        <v>8</v>
      </c>
      <c r="D142" s="227" t="s">
        <v>207</v>
      </c>
      <c r="E142" s="228" t="s">
        <v>584</v>
      </c>
      <c r="F142" s="229" t="s">
        <v>764</v>
      </c>
      <c r="G142" s="230" t="s">
        <v>250</v>
      </c>
      <c r="H142" s="231">
        <v>3.7999999999999998</v>
      </c>
      <c r="I142" s="232"/>
      <c r="J142" s="233">
        <f>ROUND(I142*H142,2)</f>
        <v>0</v>
      </c>
      <c r="K142" s="229" t="s">
        <v>211</v>
      </c>
      <c r="L142" s="44"/>
      <c r="M142" s="234" t="s">
        <v>19</v>
      </c>
      <c r="N142" s="235" t="s">
        <v>45</v>
      </c>
      <c r="O142" s="84"/>
      <c r="P142" s="236">
        <f>O142*H142</f>
        <v>0</v>
      </c>
      <c r="Q142" s="236">
        <v>0</v>
      </c>
      <c r="R142" s="236">
        <f>Q142*H142</f>
        <v>0</v>
      </c>
      <c r="S142" s="236">
        <v>0</v>
      </c>
      <c r="T142" s="237">
        <f>S142*H142</f>
        <v>0</v>
      </c>
      <c r="U142" s="38"/>
      <c r="V142" s="38"/>
      <c r="W142" s="38"/>
      <c r="X142" s="38"/>
      <c r="Y142" s="38"/>
      <c r="Z142" s="38"/>
      <c r="AA142" s="38"/>
      <c r="AB142" s="38"/>
      <c r="AC142" s="38"/>
      <c r="AD142" s="38"/>
      <c r="AE142" s="38"/>
      <c r="AR142" s="238" t="s">
        <v>104</v>
      </c>
      <c r="AT142" s="238" t="s">
        <v>207</v>
      </c>
      <c r="AU142" s="238" t="s">
        <v>81</v>
      </c>
      <c r="AY142" s="17" t="s">
        <v>204</v>
      </c>
      <c r="BE142" s="239">
        <f>IF(N142="základní",J142,0)</f>
        <v>0</v>
      </c>
      <c r="BF142" s="239">
        <f>IF(N142="snížená",J142,0)</f>
        <v>0</v>
      </c>
      <c r="BG142" s="239">
        <f>IF(N142="zákl. přenesená",J142,0)</f>
        <v>0</v>
      </c>
      <c r="BH142" s="239">
        <f>IF(N142="sníž. přenesená",J142,0)</f>
        <v>0</v>
      </c>
      <c r="BI142" s="239">
        <f>IF(N142="nulová",J142,0)</f>
        <v>0</v>
      </c>
      <c r="BJ142" s="17" t="s">
        <v>81</v>
      </c>
      <c r="BK142" s="239">
        <f>ROUND(I142*H142,2)</f>
        <v>0</v>
      </c>
      <c r="BL142" s="17" t="s">
        <v>104</v>
      </c>
      <c r="BM142" s="238" t="s">
        <v>822</v>
      </c>
    </row>
    <row r="143" s="2" customFormat="1">
      <c r="A143" s="38"/>
      <c r="B143" s="39"/>
      <c r="C143" s="40"/>
      <c r="D143" s="240" t="s">
        <v>213</v>
      </c>
      <c r="E143" s="40"/>
      <c r="F143" s="241" t="s">
        <v>585</v>
      </c>
      <c r="G143" s="40"/>
      <c r="H143" s="40"/>
      <c r="I143" s="147"/>
      <c r="J143" s="40"/>
      <c r="K143" s="40"/>
      <c r="L143" s="44"/>
      <c r="M143" s="242"/>
      <c r="N143" s="243"/>
      <c r="O143" s="84"/>
      <c r="P143" s="84"/>
      <c r="Q143" s="84"/>
      <c r="R143" s="84"/>
      <c r="S143" s="84"/>
      <c r="T143" s="85"/>
      <c r="U143" s="38"/>
      <c r="V143" s="38"/>
      <c r="W143" s="38"/>
      <c r="X143" s="38"/>
      <c r="Y143" s="38"/>
      <c r="Z143" s="38"/>
      <c r="AA143" s="38"/>
      <c r="AB143" s="38"/>
      <c r="AC143" s="38"/>
      <c r="AD143" s="38"/>
      <c r="AE143" s="38"/>
      <c r="AT143" s="17" t="s">
        <v>213</v>
      </c>
      <c r="AU143" s="17" t="s">
        <v>81</v>
      </c>
    </row>
    <row r="144" s="2" customFormat="1">
      <c r="A144" s="38"/>
      <c r="B144" s="39"/>
      <c r="C144" s="40"/>
      <c r="D144" s="240" t="s">
        <v>215</v>
      </c>
      <c r="E144" s="40"/>
      <c r="F144" s="244" t="s">
        <v>429</v>
      </c>
      <c r="G144" s="40"/>
      <c r="H144" s="40"/>
      <c r="I144" s="147"/>
      <c r="J144" s="40"/>
      <c r="K144" s="40"/>
      <c r="L144" s="44"/>
      <c r="M144" s="242"/>
      <c r="N144" s="243"/>
      <c r="O144" s="84"/>
      <c r="P144" s="84"/>
      <c r="Q144" s="84"/>
      <c r="R144" s="84"/>
      <c r="S144" s="84"/>
      <c r="T144" s="85"/>
      <c r="U144" s="38"/>
      <c r="V144" s="38"/>
      <c r="W144" s="38"/>
      <c r="X144" s="38"/>
      <c r="Y144" s="38"/>
      <c r="Z144" s="38"/>
      <c r="AA144" s="38"/>
      <c r="AB144" s="38"/>
      <c r="AC144" s="38"/>
      <c r="AD144" s="38"/>
      <c r="AE144" s="38"/>
      <c r="AT144" s="17" t="s">
        <v>215</v>
      </c>
      <c r="AU144" s="17" t="s">
        <v>81</v>
      </c>
    </row>
    <row r="145" s="2" customFormat="1">
      <c r="A145" s="38"/>
      <c r="B145" s="39"/>
      <c r="C145" s="40"/>
      <c r="D145" s="240" t="s">
        <v>240</v>
      </c>
      <c r="E145" s="40"/>
      <c r="F145" s="244" t="s">
        <v>280</v>
      </c>
      <c r="G145" s="40"/>
      <c r="H145" s="40"/>
      <c r="I145" s="147"/>
      <c r="J145" s="40"/>
      <c r="K145" s="40"/>
      <c r="L145" s="44"/>
      <c r="M145" s="242"/>
      <c r="N145" s="243"/>
      <c r="O145" s="84"/>
      <c r="P145" s="84"/>
      <c r="Q145" s="84"/>
      <c r="R145" s="84"/>
      <c r="S145" s="84"/>
      <c r="T145" s="85"/>
      <c r="U145" s="38"/>
      <c r="V145" s="38"/>
      <c r="W145" s="38"/>
      <c r="X145" s="38"/>
      <c r="Y145" s="38"/>
      <c r="Z145" s="38"/>
      <c r="AA145" s="38"/>
      <c r="AB145" s="38"/>
      <c r="AC145" s="38"/>
      <c r="AD145" s="38"/>
      <c r="AE145" s="38"/>
      <c r="AT145" s="17" t="s">
        <v>240</v>
      </c>
      <c r="AU145" s="17" t="s">
        <v>81</v>
      </c>
    </row>
    <row r="146" s="14" customFormat="1">
      <c r="A146" s="14"/>
      <c r="B146" s="255"/>
      <c r="C146" s="256"/>
      <c r="D146" s="240" t="s">
        <v>217</v>
      </c>
      <c r="E146" s="257" t="s">
        <v>19</v>
      </c>
      <c r="F146" s="258" t="s">
        <v>823</v>
      </c>
      <c r="G146" s="256"/>
      <c r="H146" s="259">
        <v>3.2000000000000002</v>
      </c>
      <c r="I146" s="260"/>
      <c r="J146" s="256"/>
      <c r="K146" s="256"/>
      <c r="L146" s="261"/>
      <c r="M146" s="262"/>
      <c r="N146" s="263"/>
      <c r="O146" s="263"/>
      <c r="P146" s="263"/>
      <c r="Q146" s="263"/>
      <c r="R146" s="263"/>
      <c r="S146" s="263"/>
      <c r="T146" s="264"/>
      <c r="U146" s="14"/>
      <c r="V146" s="14"/>
      <c r="W146" s="14"/>
      <c r="X146" s="14"/>
      <c r="Y146" s="14"/>
      <c r="Z146" s="14"/>
      <c r="AA146" s="14"/>
      <c r="AB146" s="14"/>
      <c r="AC146" s="14"/>
      <c r="AD146" s="14"/>
      <c r="AE146" s="14"/>
      <c r="AT146" s="265" t="s">
        <v>217</v>
      </c>
      <c r="AU146" s="265" t="s">
        <v>81</v>
      </c>
      <c r="AV146" s="14" t="s">
        <v>83</v>
      </c>
      <c r="AW146" s="14" t="s">
        <v>35</v>
      </c>
      <c r="AX146" s="14" t="s">
        <v>74</v>
      </c>
      <c r="AY146" s="265" t="s">
        <v>204</v>
      </c>
    </row>
    <row r="147" s="14" customFormat="1">
      <c r="A147" s="14"/>
      <c r="B147" s="255"/>
      <c r="C147" s="256"/>
      <c r="D147" s="240" t="s">
        <v>217</v>
      </c>
      <c r="E147" s="257" t="s">
        <v>19</v>
      </c>
      <c r="F147" s="258" t="s">
        <v>824</v>
      </c>
      <c r="G147" s="256"/>
      <c r="H147" s="259">
        <v>0.59999999999999998</v>
      </c>
      <c r="I147" s="260"/>
      <c r="J147" s="256"/>
      <c r="K147" s="256"/>
      <c r="L147" s="261"/>
      <c r="M147" s="262"/>
      <c r="N147" s="263"/>
      <c r="O147" s="263"/>
      <c r="P147" s="263"/>
      <c r="Q147" s="263"/>
      <c r="R147" s="263"/>
      <c r="S147" s="263"/>
      <c r="T147" s="264"/>
      <c r="U147" s="14"/>
      <c r="V147" s="14"/>
      <c r="W147" s="14"/>
      <c r="X147" s="14"/>
      <c r="Y147" s="14"/>
      <c r="Z147" s="14"/>
      <c r="AA147" s="14"/>
      <c r="AB147" s="14"/>
      <c r="AC147" s="14"/>
      <c r="AD147" s="14"/>
      <c r="AE147" s="14"/>
      <c r="AT147" s="265" t="s">
        <v>217</v>
      </c>
      <c r="AU147" s="265" t="s">
        <v>81</v>
      </c>
      <c r="AV147" s="14" t="s">
        <v>83</v>
      </c>
      <c r="AW147" s="14" t="s">
        <v>35</v>
      </c>
      <c r="AX147" s="14" t="s">
        <v>74</v>
      </c>
      <c r="AY147" s="265" t="s">
        <v>204</v>
      </c>
    </row>
    <row r="148" s="15" customFormat="1">
      <c r="A148" s="15"/>
      <c r="B148" s="266"/>
      <c r="C148" s="267"/>
      <c r="D148" s="240" t="s">
        <v>217</v>
      </c>
      <c r="E148" s="268" t="s">
        <v>19</v>
      </c>
      <c r="F148" s="269" t="s">
        <v>268</v>
      </c>
      <c r="G148" s="267"/>
      <c r="H148" s="270">
        <v>3.7999999999999998</v>
      </c>
      <c r="I148" s="271"/>
      <c r="J148" s="267"/>
      <c r="K148" s="267"/>
      <c r="L148" s="272"/>
      <c r="M148" s="273"/>
      <c r="N148" s="274"/>
      <c r="O148" s="274"/>
      <c r="P148" s="274"/>
      <c r="Q148" s="274"/>
      <c r="R148" s="274"/>
      <c r="S148" s="274"/>
      <c r="T148" s="275"/>
      <c r="U148" s="15"/>
      <c r="V148" s="15"/>
      <c r="W148" s="15"/>
      <c r="X148" s="15"/>
      <c r="Y148" s="15"/>
      <c r="Z148" s="15"/>
      <c r="AA148" s="15"/>
      <c r="AB148" s="15"/>
      <c r="AC148" s="15"/>
      <c r="AD148" s="15"/>
      <c r="AE148" s="15"/>
      <c r="AT148" s="276" t="s">
        <v>217</v>
      </c>
      <c r="AU148" s="276" t="s">
        <v>81</v>
      </c>
      <c r="AV148" s="15" t="s">
        <v>104</v>
      </c>
      <c r="AW148" s="15" t="s">
        <v>35</v>
      </c>
      <c r="AX148" s="15" t="s">
        <v>81</v>
      </c>
      <c r="AY148" s="276" t="s">
        <v>204</v>
      </c>
    </row>
    <row r="149" s="2" customFormat="1" ht="21.75" customHeight="1">
      <c r="A149" s="38"/>
      <c r="B149" s="39"/>
      <c r="C149" s="227" t="s">
        <v>311</v>
      </c>
      <c r="D149" s="227" t="s">
        <v>207</v>
      </c>
      <c r="E149" s="228" t="s">
        <v>425</v>
      </c>
      <c r="F149" s="229" t="s">
        <v>768</v>
      </c>
      <c r="G149" s="230" t="s">
        <v>250</v>
      </c>
      <c r="H149" s="231">
        <v>32.591999999999999</v>
      </c>
      <c r="I149" s="232"/>
      <c r="J149" s="233">
        <f>ROUND(I149*H149,2)</f>
        <v>0</v>
      </c>
      <c r="K149" s="229" t="s">
        <v>211</v>
      </c>
      <c r="L149" s="44"/>
      <c r="M149" s="234" t="s">
        <v>19</v>
      </c>
      <c r="N149" s="235" t="s">
        <v>45</v>
      </c>
      <c r="O149" s="84"/>
      <c r="P149" s="236">
        <f>O149*H149</f>
        <v>0</v>
      </c>
      <c r="Q149" s="236">
        <v>0</v>
      </c>
      <c r="R149" s="236">
        <f>Q149*H149</f>
        <v>0</v>
      </c>
      <c r="S149" s="236">
        <v>0</v>
      </c>
      <c r="T149" s="237">
        <f>S149*H149</f>
        <v>0</v>
      </c>
      <c r="U149" s="38"/>
      <c r="V149" s="38"/>
      <c r="W149" s="38"/>
      <c r="X149" s="38"/>
      <c r="Y149" s="38"/>
      <c r="Z149" s="38"/>
      <c r="AA149" s="38"/>
      <c r="AB149" s="38"/>
      <c r="AC149" s="38"/>
      <c r="AD149" s="38"/>
      <c r="AE149" s="38"/>
      <c r="AR149" s="238" t="s">
        <v>769</v>
      </c>
      <c r="AT149" s="238" t="s">
        <v>207</v>
      </c>
      <c r="AU149" s="238" t="s">
        <v>81</v>
      </c>
      <c r="AY149" s="17" t="s">
        <v>204</v>
      </c>
      <c r="BE149" s="239">
        <f>IF(N149="základní",J149,0)</f>
        <v>0</v>
      </c>
      <c r="BF149" s="239">
        <f>IF(N149="snížená",J149,0)</f>
        <v>0</v>
      </c>
      <c r="BG149" s="239">
        <f>IF(N149="zákl. přenesená",J149,0)</f>
        <v>0</v>
      </c>
      <c r="BH149" s="239">
        <f>IF(N149="sníž. přenesená",J149,0)</f>
        <v>0</v>
      </c>
      <c r="BI149" s="239">
        <f>IF(N149="nulová",J149,0)</f>
        <v>0</v>
      </c>
      <c r="BJ149" s="17" t="s">
        <v>81</v>
      </c>
      <c r="BK149" s="239">
        <f>ROUND(I149*H149,2)</f>
        <v>0</v>
      </c>
      <c r="BL149" s="17" t="s">
        <v>769</v>
      </c>
      <c r="BM149" s="238" t="s">
        <v>825</v>
      </c>
    </row>
    <row r="150" s="2" customFormat="1">
      <c r="A150" s="38"/>
      <c r="B150" s="39"/>
      <c r="C150" s="40"/>
      <c r="D150" s="240" t="s">
        <v>213</v>
      </c>
      <c r="E150" s="40"/>
      <c r="F150" s="241" t="s">
        <v>426</v>
      </c>
      <c r="G150" s="40"/>
      <c r="H150" s="40"/>
      <c r="I150" s="147"/>
      <c r="J150" s="40"/>
      <c r="K150" s="40"/>
      <c r="L150" s="44"/>
      <c r="M150" s="242"/>
      <c r="N150" s="243"/>
      <c r="O150" s="84"/>
      <c r="P150" s="84"/>
      <c r="Q150" s="84"/>
      <c r="R150" s="84"/>
      <c r="S150" s="84"/>
      <c r="T150" s="85"/>
      <c r="U150" s="38"/>
      <c r="V150" s="38"/>
      <c r="W150" s="38"/>
      <c r="X150" s="38"/>
      <c r="Y150" s="38"/>
      <c r="Z150" s="38"/>
      <c r="AA150" s="38"/>
      <c r="AB150" s="38"/>
      <c r="AC150" s="38"/>
      <c r="AD150" s="38"/>
      <c r="AE150" s="38"/>
      <c r="AT150" s="17" t="s">
        <v>213</v>
      </c>
      <c r="AU150" s="17" t="s">
        <v>81</v>
      </c>
    </row>
    <row r="151" s="2" customFormat="1">
      <c r="A151" s="38"/>
      <c r="B151" s="39"/>
      <c r="C151" s="40"/>
      <c r="D151" s="240" t="s">
        <v>215</v>
      </c>
      <c r="E151" s="40"/>
      <c r="F151" s="244" t="s">
        <v>429</v>
      </c>
      <c r="G151" s="40"/>
      <c r="H151" s="40"/>
      <c r="I151" s="147"/>
      <c r="J151" s="40"/>
      <c r="K151" s="40"/>
      <c r="L151" s="44"/>
      <c r="M151" s="242"/>
      <c r="N151" s="243"/>
      <c r="O151" s="84"/>
      <c r="P151" s="84"/>
      <c r="Q151" s="84"/>
      <c r="R151" s="84"/>
      <c r="S151" s="84"/>
      <c r="T151" s="85"/>
      <c r="U151" s="38"/>
      <c r="V151" s="38"/>
      <c r="W151" s="38"/>
      <c r="X151" s="38"/>
      <c r="Y151" s="38"/>
      <c r="Z151" s="38"/>
      <c r="AA151" s="38"/>
      <c r="AB151" s="38"/>
      <c r="AC151" s="38"/>
      <c r="AD151" s="38"/>
      <c r="AE151" s="38"/>
      <c r="AT151" s="17" t="s">
        <v>215</v>
      </c>
      <c r="AU151" s="17" t="s">
        <v>81</v>
      </c>
    </row>
    <row r="152" s="14" customFormat="1">
      <c r="A152" s="14"/>
      <c r="B152" s="255"/>
      <c r="C152" s="256"/>
      <c r="D152" s="240" t="s">
        <v>217</v>
      </c>
      <c r="E152" s="257" t="s">
        <v>19</v>
      </c>
      <c r="F152" s="258" t="s">
        <v>826</v>
      </c>
      <c r="G152" s="256"/>
      <c r="H152" s="259">
        <v>14.657</v>
      </c>
      <c r="I152" s="260"/>
      <c r="J152" s="256"/>
      <c r="K152" s="256"/>
      <c r="L152" s="261"/>
      <c r="M152" s="262"/>
      <c r="N152" s="263"/>
      <c r="O152" s="263"/>
      <c r="P152" s="263"/>
      <c r="Q152" s="263"/>
      <c r="R152" s="263"/>
      <c r="S152" s="263"/>
      <c r="T152" s="264"/>
      <c r="U152" s="14"/>
      <c r="V152" s="14"/>
      <c r="W152" s="14"/>
      <c r="X152" s="14"/>
      <c r="Y152" s="14"/>
      <c r="Z152" s="14"/>
      <c r="AA152" s="14"/>
      <c r="AB152" s="14"/>
      <c r="AC152" s="14"/>
      <c r="AD152" s="14"/>
      <c r="AE152" s="14"/>
      <c r="AT152" s="265" t="s">
        <v>217</v>
      </c>
      <c r="AU152" s="265" t="s">
        <v>81</v>
      </c>
      <c r="AV152" s="14" t="s">
        <v>83</v>
      </c>
      <c r="AW152" s="14" t="s">
        <v>35</v>
      </c>
      <c r="AX152" s="14" t="s">
        <v>74</v>
      </c>
      <c r="AY152" s="265" t="s">
        <v>204</v>
      </c>
    </row>
    <row r="153" s="14" customFormat="1">
      <c r="A153" s="14"/>
      <c r="B153" s="255"/>
      <c r="C153" s="256"/>
      <c r="D153" s="240" t="s">
        <v>217</v>
      </c>
      <c r="E153" s="257" t="s">
        <v>19</v>
      </c>
      <c r="F153" s="258" t="s">
        <v>827</v>
      </c>
      <c r="G153" s="256"/>
      <c r="H153" s="259">
        <v>14.657</v>
      </c>
      <c r="I153" s="260"/>
      <c r="J153" s="256"/>
      <c r="K153" s="256"/>
      <c r="L153" s="261"/>
      <c r="M153" s="262"/>
      <c r="N153" s="263"/>
      <c r="O153" s="263"/>
      <c r="P153" s="263"/>
      <c r="Q153" s="263"/>
      <c r="R153" s="263"/>
      <c r="S153" s="263"/>
      <c r="T153" s="264"/>
      <c r="U153" s="14"/>
      <c r="V153" s="14"/>
      <c r="W153" s="14"/>
      <c r="X153" s="14"/>
      <c r="Y153" s="14"/>
      <c r="Z153" s="14"/>
      <c r="AA153" s="14"/>
      <c r="AB153" s="14"/>
      <c r="AC153" s="14"/>
      <c r="AD153" s="14"/>
      <c r="AE153" s="14"/>
      <c r="AT153" s="265" t="s">
        <v>217</v>
      </c>
      <c r="AU153" s="265" t="s">
        <v>81</v>
      </c>
      <c r="AV153" s="14" t="s">
        <v>83</v>
      </c>
      <c r="AW153" s="14" t="s">
        <v>35</v>
      </c>
      <c r="AX153" s="14" t="s">
        <v>74</v>
      </c>
      <c r="AY153" s="265" t="s">
        <v>204</v>
      </c>
    </row>
    <row r="154" s="14" customFormat="1">
      <c r="A154" s="14"/>
      <c r="B154" s="255"/>
      <c r="C154" s="256"/>
      <c r="D154" s="240" t="s">
        <v>217</v>
      </c>
      <c r="E154" s="257" t="s">
        <v>19</v>
      </c>
      <c r="F154" s="258" t="s">
        <v>828</v>
      </c>
      <c r="G154" s="256"/>
      <c r="H154" s="259">
        <v>1.8</v>
      </c>
      <c r="I154" s="260"/>
      <c r="J154" s="256"/>
      <c r="K154" s="256"/>
      <c r="L154" s="261"/>
      <c r="M154" s="262"/>
      <c r="N154" s="263"/>
      <c r="O154" s="263"/>
      <c r="P154" s="263"/>
      <c r="Q154" s="263"/>
      <c r="R154" s="263"/>
      <c r="S154" s="263"/>
      <c r="T154" s="264"/>
      <c r="U154" s="14"/>
      <c r="V154" s="14"/>
      <c r="W154" s="14"/>
      <c r="X154" s="14"/>
      <c r="Y154" s="14"/>
      <c r="Z154" s="14"/>
      <c r="AA154" s="14"/>
      <c r="AB154" s="14"/>
      <c r="AC154" s="14"/>
      <c r="AD154" s="14"/>
      <c r="AE154" s="14"/>
      <c r="AT154" s="265" t="s">
        <v>217</v>
      </c>
      <c r="AU154" s="265" t="s">
        <v>81</v>
      </c>
      <c r="AV154" s="14" t="s">
        <v>83</v>
      </c>
      <c r="AW154" s="14" t="s">
        <v>35</v>
      </c>
      <c r="AX154" s="14" t="s">
        <v>74</v>
      </c>
      <c r="AY154" s="265" t="s">
        <v>204</v>
      </c>
    </row>
    <row r="155" s="14" customFormat="1">
      <c r="A155" s="14"/>
      <c r="B155" s="255"/>
      <c r="C155" s="256"/>
      <c r="D155" s="240" t="s">
        <v>217</v>
      </c>
      <c r="E155" s="257" t="s">
        <v>19</v>
      </c>
      <c r="F155" s="258" t="s">
        <v>829</v>
      </c>
      <c r="G155" s="256"/>
      <c r="H155" s="259">
        <v>1.478</v>
      </c>
      <c r="I155" s="260"/>
      <c r="J155" s="256"/>
      <c r="K155" s="256"/>
      <c r="L155" s="261"/>
      <c r="M155" s="262"/>
      <c r="N155" s="263"/>
      <c r="O155" s="263"/>
      <c r="P155" s="263"/>
      <c r="Q155" s="263"/>
      <c r="R155" s="263"/>
      <c r="S155" s="263"/>
      <c r="T155" s="264"/>
      <c r="U155" s="14"/>
      <c r="V155" s="14"/>
      <c r="W155" s="14"/>
      <c r="X155" s="14"/>
      <c r="Y155" s="14"/>
      <c r="Z155" s="14"/>
      <c r="AA155" s="14"/>
      <c r="AB155" s="14"/>
      <c r="AC155" s="14"/>
      <c r="AD155" s="14"/>
      <c r="AE155" s="14"/>
      <c r="AT155" s="265" t="s">
        <v>217</v>
      </c>
      <c r="AU155" s="265" t="s">
        <v>81</v>
      </c>
      <c r="AV155" s="14" t="s">
        <v>83</v>
      </c>
      <c r="AW155" s="14" t="s">
        <v>35</v>
      </c>
      <c r="AX155" s="14" t="s">
        <v>74</v>
      </c>
      <c r="AY155" s="265" t="s">
        <v>204</v>
      </c>
    </row>
    <row r="156" s="15" customFormat="1">
      <c r="A156" s="15"/>
      <c r="B156" s="266"/>
      <c r="C156" s="267"/>
      <c r="D156" s="240" t="s">
        <v>217</v>
      </c>
      <c r="E156" s="268" t="s">
        <v>19</v>
      </c>
      <c r="F156" s="269" t="s">
        <v>268</v>
      </c>
      <c r="G156" s="267"/>
      <c r="H156" s="270">
        <v>32.591999999999999</v>
      </c>
      <c r="I156" s="271"/>
      <c r="J156" s="267"/>
      <c r="K156" s="267"/>
      <c r="L156" s="272"/>
      <c r="M156" s="273"/>
      <c r="N156" s="274"/>
      <c r="O156" s="274"/>
      <c r="P156" s="274"/>
      <c r="Q156" s="274"/>
      <c r="R156" s="274"/>
      <c r="S156" s="274"/>
      <c r="T156" s="275"/>
      <c r="U156" s="15"/>
      <c r="V156" s="15"/>
      <c r="W156" s="15"/>
      <c r="X156" s="15"/>
      <c r="Y156" s="15"/>
      <c r="Z156" s="15"/>
      <c r="AA156" s="15"/>
      <c r="AB156" s="15"/>
      <c r="AC156" s="15"/>
      <c r="AD156" s="15"/>
      <c r="AE156" s="15"/>
      <c r="AT156" s="276" t="s">
        <v>217</v>
      </c>
      <c r="AU156" s="276" t="s">
        <v>81</v>
      </c>
      <c r="AV156" s="15" t="s">
        <v>104</v>
      </c>
      <c r="AW156" s="15" t="s">
        <v>35</v>
      </c>
      <c r="AX156" s="15" t="s">
        <v>81</v>
      </c>
      <c r="AY156" s="276" t="s">
        <v>204</v>
      </c>
    </row>
    <row r="157" s="2" customFormat="1" ht="33" customHeight="1">
      <c r="A157" s="38"/>
      <c r="B157" s="39"/>
      <c r="C157" s="227" t="s">
        <v>316</v>
      </c>
      <c r="D157" s="227" t="s">
        <v>207</v>
      </c>
      <c r="E157" s="228" t="s">
        <v>775</v>
      </c>
      <c r="F157" s="229" t="s">
        <v>776</v>
      </c>
      <c r="G157" s="230" t="s">
        <v>250</v>
      </c>
      <c r="H157" s="231">
        <v>10.199999999999999</v>
      </c>
      <c r="I157" s="232"/>
      <c r="J157" s="233">
        <f>ROUND(I157*H157,2)</f>
        <v>0</v>
      </c>
      <c r="K157" s="229" t="s">
        <v>211</v>
      </c>
      <c r="L157" s="44"/>
      <c r="M157" s="234" t="s">
        <v>19</v>
      </c>
      <c r="N157" s="235" t="s">
        <v>45</v>
      </c>
      <c r="O157" s="84"/>
      <c r="P157" s="236">
        <f>O157*H157</f>
        <v>0</v>
      </c>
      <c r="Q157" s="236">
        <v>0</v>
      </c>
      <c r="R157" s="236">
        <f>Q157*H157</f>
        <v>0</v>
      </c>
      <c r="S157" s="236">
        <v>0</v>
      </c>
      <c r="T157" s="237">
        <f>S157*H157</f>
        <v>0</v>
      </c>
      <c r="U157" s="38"/>
      <c r="V157" s="38"/>
      <c r="W157" s="38"/>
      <c r="X157" s="38"/>
      <c r="Y157" s="38"/>
      <c r="Z157" s="38"/>
      <c r="AA157" s="38"/>
      <c r="AB157" s="38"/>
      <c r="AC157" s="38"/>
      <c r="AD157" s="38"/>
      <c r="AE157" s="38"/>
      <c r="AR157" s="238" t="s">
        <v>104</v>
      </c>
      <c r="AT157" s="238" t="s">
        <v>207</v>
      </c>
      <c r="AU157" s="238" t="s">
        <v>81</v>
      </c>
      <c r="AY157" s="17" t="s">
        <v>204</v>
      </c>
      <c r="BE157" s="239">
        <f>IF(N157="základní",J157,0)</f>
        <v>0</v>
      </c>
      <c r="BF157" s="239">
        <f>IF(N157="snížená",J157,0)</f>
        <v>0</v>
      </c>
      <c r="BG157" s="239">
        <f>IF(N157="zákl. přenesená",J157,0)</f>
        <v>0</v>
      </c>
      <c r="BH157" s="239">
        <f>IF(N157="sníž. přenesená",J157,0)</f>
        <v>0</v>
      </c>
      <c r="BI157" s="239">
        <f>IF(N157="nulová",J157,0)</f>
        <v>0</v>
      </c>
      <c r="BJ157" s="17" t="s">
        <v>81</v>
      </c>
      <c r="BK157" s="239">
        <f>ROUND(I157*H157,2)</f>
        <v>0</v>
      </c>
      <c r="BL157" s="17" t="s">
        <v>104</v>
      </c>
      <c r="BM157" s="238" t="s">
        <v>830</v>
      </c>
    </row>
    <row r="158" s="2" customFormat="1">
      <c r="A158" s="38"/>
      <c r="B158" s="39"/>
      <c r="C158" s="40"/>
      <c r="D158" s="240" t="s">
        <v>213</v>
      </c>
      <c r="E158" s="40"/>
      <c r="F158" s="241" t="s">
        <v>778</v>
      </c>
      <c r="G158" s="40"/>
      <c r="H158" s="40"/>
      <c r="I158" s="147"/>
      <c r="J158" s="40"/>
      <c r="K158" s="40"/>
      <c r="L158" s="44"/>
      <c r="M158" s="242"/>
      <c r="N158" s="243"/>
      <c r="O158" s="84"/>
      <c r="P158" s="84"/>
      <c r="Q158" s="84"/>
      <c r="R158" s="84"/>
      <c r="S158" s="84"/>
      <c r="T158" s="85"/>
      <c r="U158" s="38"/>
      <c r="V158" s="38"/>
      <c r="W158" s="38"/>
      <c r="X158" s="38"/>
      <c r="Y158" s="38"/>
      <c r="Z158" s="38"/>
      <c r="AA158" s="38"/>
      <c r="AB158" s="38"/>
      <c r="AC158" s="38"/>
      <c r="AD158" s="38"/>
      <c r="AE158" s="38"/>
      <c r="AT158" s="17" t="s">
        <v>213</v>
      </c>
      <c r="AU158" s="17" t="s">
        <v>81</v>
      </c>
    </row>
    <row r="159" s="2" customFormat="1">
      <c r="A159" s="38"/>
      <c r="B159" s="39"/>
      <c r="C159" s="40"/>
      <c r="D159" s="240" t="s">
        <v>215</v>
      </c>
      <c r="E159" s="40"/>
      <c r="F159" s="244" t="s">
        <v>429</v>
      </c>
      <c r="G159" s="40"/>
      <c r="H159" s="40"/>
      <c r="I159" s="147"/>
      <c r="J159" s="40"/>
      <c r="K159" s="40"/>
      <c r="L159" s="44"/>
      <c r="M159" s="242"/>
      <c r="N159" s="243"/>
      <c r="O159" s="84"/>
      <c r="P159" s="84"/>
      <c r="Q159" s="84"/>
      <c r="R159" s="84"/>
      <c r="S159" s="84"/>
      <c r="T159" s="85"/>
      <c r="U159" s="38"/>
      <c r="V159" s="38"/>
      <c r="W159" s="38"/>
      <c r="X159" s="38"/>
      <c r="Y159" s="38"/>
      <c r="Z159" s="38"/>
      <c r="AA159" s="38"/>
      <c r="AB159" s="38"/>
      <c r="AC159" s="38"/>
      <c r="AD159" s="38"/>
      <c r="AE159" s="38"/>
      <c r="AT159" s="17" t="s">
        <v>215</v>
      </c>
      <c r="AU159" s="17" t="s">
        <v>81</v>
      </c>
    </row>
    <row r="160" s="14" customFormat="1">
      <c r="A160" s="14"/>
      <c r="B160" s="255"/>
      <c r="C160" s="256"/>
      <c r="D160" s="240" t="s">
        <v>217</v>
      </c>
      <c r="E160" s="257" t="s">
        <v>19</v>
      </c>
      <c r="F160" s="258" t="s">
        <v>831</v>
      </c>
      <c r="G160" s="256"/>
      <c r="H160" s="259">
        <v>9.5999999999999996</v>
      </c>
      <c r="I160" s="260"/>
      <c r="J160" s="256"/>
      <c r="K160" s="256"/>
      <c r="L160" s="261"/>
      <c r="M160" s="262"/>
      <c r="N160" s="263"/>
      <c r="O160" s="263"/>
      <c r="P160" s="263"/>
      <c r="Q160" s="263"/>
      <c r="R160" s="263"/>
      <c r="S160" s="263"/>
      <c r="T160" s="264"/>
      <c r="U160" s="14"/>
      <c r="V160" s="14"/>
      <c r="W160" s="14"/>
      <c r="X160" s="14"/>
      <c r="Y160" s="14"/>
      <c r="Z160" s="14"/>
      <c r="AA160" s="14"/>
      <c r="AB160" s="14"/>
      <c r="AC160" s="14"/>
      <c r="AD160" s="14"/>
      <c r="AE160" s="14"/>
      <c r="AT160" s="265" t="s">
        <v>217</v>
      </c>
      <c r="AU160" s="265" t="s">
        <v>81</v>
      </c>
      <c r="AV160" s="14" t="s">
        <v>83</v>
      </c>
      <c r="AW160" s="14" t="s">
        <v>35</v>
      </c>
      <c r="AX160" s="14" t="s">
        <v>74</v>
      </c>
      <c r="AY160" s="265" t="s">
        <v>204</v>
      </c>
    </row>
    <row r="161" s="14" customFormat="1">
      <c r="A161" s="14"/>
      <c r="B161" s="255"/>
      <c r="C161" s="256"/>
      <c r="D161" s="240" t="s">
        <v>217</v>
      </c>
      <c r="E161" s="257" t="s">
        <v>19</v>
      </c>
      <c r="F161" s="258" t="s">
        <v>832</v>
      </c>
      <c r="G161" s="256"/>
      <c r="H161" s="259">
        <v>0.59999999999999998</v>
      </c>
      <c r="I161" s="260"/>
      <c r="J161" s="256"/>
      <c r="K161" s="256"/>
      <c r="L161" s="261"/>
      <c r="M161" s="262"/>
      <c r="N161" s="263"/>
      <c r="O161" s="263"/>
      <c r="P161" s="263"/>
      <c r="Q161" s="263"/>
      <c r="R161" s="263"/>
      <c r="S161" s="263"/>
      <c r="T161" s="264"/>
      <c r="U161" s="14"/>
      <c r="V161" s="14"/>
      <c r="W161" s="14"/>
      <c r="X161" s="14"/>
      <c r="Y161" s="14"/>
      <c r="Z161" s="14"/>
      <c r="AA161" s="14"/>
      <c r="AB161" s="14"/>
      <c r="AC161" s="14"/>
      <c r="AD161" s="14"/>
      <c r="AE161" s="14"/>
      <c r="AT161" s="265" t="s">
        <v>217</v>
      </c>
      <c r="AU161" s="265" t="s">
        <v>81</v>
      </c>
      <c r="AV161" s="14" t="s">
        <v>83</v>
      </c>
      <c r="AW161" s="14" t="s">
        <v>35</v>
      </c>
      <c r="AX161" s="14" t="s">
        <v>74</v>
      </c>
      <c r="AY161" s="265" t="s">
        <v>204</v>
      </c>
    </row>
    <row r="162" s="15" customFormat="1">
      <c r="A162" s="15"/>
      <c r="B162" s="266"/>
      <c r="C162" s="267"/>
      <c r="D162" s="240" t="s">
        <v>217</v>
      </c>
      <c r="E162" s="268" t="s">
        <v>19</v>
      </c>
      <c r="F162" s="269" t="s">
        <v>268</v>
      </c>
      <c r="G162" s="267"/>
      <c r="H162" s="270">
        <v>10.199999999999999</v>
      </c>
      <c r="I162" s="271"/>
      <c r="J162" s="267"/>
      <c r="K162" s="267"/>
      <c r="L162" s="272"/>
      <c r="M162" s="273"/>
      <c r="N162" s="274"/>
      <c r="O162" s="274"/>
      <c r="P162" s="274"/>
      <c r="Q162" s="274"/>
      <c r="R162" s="274"/>
      <c r="S162" s="274"/>
      <c r="T162" s="275"/>
      <c r="U162" s="15"/>
      <c r="V162" s="15"/>
      <c r="W162" s="15"/>
      <c r="X162" s="15"/>
      <c r="Y162" s="15"/>
      <c r="Z162" s="15"/>
      <c r="AA162" s="15"/>
      <c r="AB162" s="15"/>
      <c r="AC162" s="15"/>
      <c r="AD162" s="15"/>
      <c r="AE162" s="15"/>
      <c r="AT162" s="276" t="s">
        <v>217</v>
      </c>
      <c r="AU162" s="276" t="s">
        <v>81</v>
      </c>
      <c r="AV162" s="15" t="s">
        <v>104</v>
      </c>
      <c r="AW162" s="15" t="s">
        <v>35</v>
      </c>
      <c r="AX162" s="15" t="s">
        <v>81</v>
      </c>
      <c r="AY162" s="276" t="s">
        <v>204</v>
      </c>
    </row>
    <row r="163" s="2" customFormat="1" ht="16.5" customHeight="1">
      <c r="A163" s="38"/>
      <c r="B163" s="39"/>
      <c r="C163" s="227" t="s">
        <v>321</v>
      </c>
      <c r="D163" s="227" t="s">
        <v>207</v>
      </c>
      <c r="E163" s="228" t="s">
        <v>446</v>
      </c>
      <c r="F163" s="229" t="s">
        <v>785</v>
      </c>
      <c r="G163" s="230" t="s">
        <v>250</v>
      </c>
      <c r="H163" s="231">
        <v>17.356999999999999</v>
      </c>
      <c r="I163" s="232"/>
      <c r="J163" s="233">
        <f>ROUND(I163*H163,2)</f>
        <v>0</v>
      </c>
      <c r="K163" s="229" t="s">
        <v>19</v>
      </c>
      <c r="L163" s="44"/>
      <c r="M163" s="234" t="s">
        <v>19</v>
      </c>
      <c r="N163" s="235" t="s">
        <v>45</v>
      </c>
      <c r="O163" s="84"/>
      <c r="P163" s="236">
        <f>O163*H163</f>
        <v>0</v>
      </c>
      <c r="Q163" s="236">
        <v>0</v>
      </c>
      <c r="R163" s="236">
        <f>Q163*H163</f>
        <v>0</v>
      </c>
      <c r="S163" s="236">
        <v>0</v>
      </c>
      <c r="T163" s="237">
        <f>S163*H163</f>
        <v>0</v>
      </c>
      <c r="U163" s="38"/>
      <c r="V163" s="38"/>
      <c r="W163" s="38"/>
      <c r="X163" s="38"/>
      <c r="Y163" s="38"/>
      <c r="Z163" s="38"/>
      <c r="AA163" s="38"/>
      <c r="AB163" s="38"/>
      <c r="AC163" s="38"/>
      <c r="AD163" s="38"/>
      <c r="AE163" s="38"/>
      <c r="AR163" s="238" t="s">
        <v>104</v>
      </c>
      <c r="AT163" s="238" t="s">
        <v>207</v>
      </c>
      <c r="AU163" s="238" t="s">
        <v>81</v>
      </c>
      <c r="AY163" s="17" t="s">
        <v>204</v>
      </c>
      <c r="BE163" s="239">
        <f>IF(N163="základní",J163,0)</f>
        <v>0</v>
      </c>
      <c r="BF163" s="239">
        <f>IF(N163="snížená",J163,0)</f>
        <v>0</v>
      </c>
      <c r="BG163" s="239">
        <f>IF(N163="zákl. přenesená",J163,0)</f>
        <v>0</v>
      </c>
      <c r="BH163" s="239">
        <f>IF(N163="sníž. přenesená",J163,0)</f>
        <v>0</v>
      </c>
      <c r="BI163" s="239">
        <f>IF(N163="nulová",J163,0)</f>
        <v>0</v>
      </c>
      <c r="BJ163" s="17" t="s">
        <v>81</v>
      </c>
      <c r="BK163" s="239">
        <f>ROUND(I163*H163,2)</f>
        <v>0</v>
      </c>
      <c r="BL163" s="17" t="s">
        <v>104</v>
      </c>
      <c r="BM163" s="238" t="s">
        <v>833</v>
      </c>
    </row>
    <row r="164" s="2" customFormat="1">
      <c r="A164" s="38"/>
      <c r="B164" s="39"/>
      <c r="C164" s="40"/>
      <c r="D164" s="240" t="s">
        <v>213</v>
      </c>
      <c r="E164" s="40"/>
      <c r="F164" s="241" t="s">
        <v>447</v>
      </c>
      <c r="G164" s="40"/>
      <c r="H164" s="40"/>
      <c r="I164" s="147"/>
      <c r="J164" s="40"/>
      <c r="K164" s="40"/>
      <c r="L164" s="44"/>
      <c r="M164" s="242"/>
      <c r="N164" s="243"/>
      <c r="O164" s="84"/>
      <c r="P164" s="84"/>
      <c r="Q164" s="84"/>
      <c r="R164" s="84"/>
      <c r="S164" s="84"/>
      <c r="T164" s="85"/>
      <c r="U164" s="38"/>
      <c r="V164" s="38"/>
      <c r="W164" s="38"/>
      <c r="X164" s="38"/>
      <c r="Y164" s="38"/>
      <c r="Z164" s="38"/>
      <c r="AA164" s="38"/>
      <c r="AB164" s="38"/>
      <c r="AC164" s="38"/>
      <c r="AD164" s="38"/>
      <c r="AE164" s="38"/>
      <c r="AT164" s="17" t="s">
        <v>213</v>
      </c>
      <c r="AU164" s="17" t="s">
        <v>81</v>
      </c>
    </row>
    <row r="165" s="14" customFormat="1">
      <c r="A165" s="14"/>
      <c r="B165" s="255"/>
      <c r="C165" s="256"/>
      <c r="D165" s="240" t="s">
        <v>217</v>
      </c>
      <c r="E165" s="257" t="s">
        <v>19</v>
      </c>
      <c r="F165" s="258" t="s">
        <v>826</v>
      </c>
      <c r="G165" s="256"/>
      <c r="H165" s="259">
        <v>14.657</v>
      </c>
      <c r="I165" s="260"/>
      <c r="J165" s="256"/>
      <c r="K165" s="256"/>
      <c r="L165" s="261"/>
      <c r="M165" s="262"/>
      <c r="N165" s="263"/>
      <c r="O165" s="263"/>
      <c r="P165" s="263"/>
      <c r="Q165" s="263"/>
      <c r="R165" s="263"/>
      <c r="S165" s="263"/>
      <c r="T165" s="264"/>
      <c r="U165" s="14"/>
      <c r="V165" s="14"/>
      <c r="W165" s="14"/>
      <c r="X165" s="14"/>
      <c r="Y165" s="14"/>
      <c r="Z165" s="14"/>
      <c r="AA165" s="14"/>
      <c r="AB165" s="14"/>
      <c r="AC165" s="14"/>
      <c r="AD165" s="14"/>
      <c r="AE165" s="14"/>
      <c r="AT165" s="265" t="s">
        <v>217</v>
      </c>
      <c r="AU165" s="265" t="s">
        <v>81</v>
      </c>
      <c r="AV165" s="14" t="s">
        <v>83</v>
      </c>
      <c r="AW165" s="14" t="s">
        <v>35</v>
      </c>
      <c r="AX165" s="14" t="s">
        <v>74</v>
      </c>
      <c r="AY165" s="265" t="s">
        <v>204</v>
      </c>
    </row>
    <row r="166" s="14" customFormat="1">
      <c r="A166" s="14"/>
      <c r="B166" s="255"/>
      <c r="C166" s="256"/>
      <c r="D166" s="240" t="s">
        <v>217</v>
      </c>
      <c r="E166" s="257" t="s">
        <v>19</v>
      </c>
      <c r="F166" s="258" t="s">
        <v>834</v>
      </c>
      <c r="G166" s="256"/>
      <c r="H166" s="259">
        <v>2.7000000000000002</v>
      </c>
      <c r="I166" s="260"/>
      <c r="J166" s="256"/>
      <c r="K166" s="256"/>
      <c r="L166" s="261"/>
      <c r="M166" s="262"/>
      <c r="N166" s="263"/>
      <c r="O166" s="263"/>
      <c r="P166" s="263"/>
      <c r="Q166" s="263"/>
      <c r="R166" s="263"/>
      <c r="S166" s="263"/>
      <c r="T166" s="264"/>
      <c r="U166" s="14"/>
      <c r="V166" s="14"/>
      <c r="W166" s="14"/>
      <c r="X166" s="14"/>
      <c r="Y166" s="14"/>
      <c r="Z166" s="14"/>
      <c r="AA166" s="14"/>
      <c r="AB166" s="14"/>
      <c r="AC166" s="14"/>
      <c r="AD166" s="14"/>
      <c r="AE166" s="14"/>
      <c r="AT166" s="265" t="s">
        <v>217</v>
      </c>
      <c r="AU166" s="265" t="s">
        <v>81</v>
      </c>
      <c r="AV166" s="14" t="s">
        <v>83</v>
      </c>
      <c r="AW166" s="14" t="s">
        <v>35</v>
      </c>
      <c r="AX166" s="14" t="s">
        <v>74</v>
      </c>
      <c r="AY166" s="265" t="s">
        <v>204</v>
      </c>
    </row>
    <row r="167" s="15" customFormat="1">
      <c r="A167" s="15"/>
      <c r="B167" s="266"/>
      <c r="C167" s="267"/>
      <c r="D167" s="240" t="s">
        <v>217</v>
      </c>
      <c r="E167" s="268" t="s">
        <v>19</v>
      </c>
      <c r="F167" s="269" t="s">
        <v>268</v>
      </c>
      <c r="G167" s="267"/>
      <c r="H167" s="270">
        <v>17.356999999999999</v>
      </c>
      <c r="I167" s="271"/>
      <c r="J167" s="267"/>
      <c r="K167" s="267"/>
      <c r="L167" s="272"/>
      <c r="M167" s="291"/>
      <c r="N167" s="292"/>
      <c r="O167" s="292"/>
      <c r="P167" s="292"/>
      <c r="Q167" s="292"/>
      <c r="R167" s="292"/>
      <c r="S167" s="292"/>
      <c r="T167" s="293"/>
      <c r="U167" s="15"/>
      <c r="V167" s="15"/>
      <c r="W167" s="15"/>
      <c r="X167" s="15"/>
      <c r="Y167" s="15"/>
      <c r="Z167" s="15"/>
      <c r="AA167" s="15"/>
      <c r="AB167" s="15"/>
      <c r="AC167" s="15"/>
      <c r="AD167" s="15"/>
      <c r="AE167" s="15"/>
      <c r="AT167" s="276" t="s">
        <v>217</v>
      </c>
      <c r="AU167" s="276" t="s">
        <v>81</v>
      </c>
      <c r="AV167" s="15" t="s">
        <v>104</v>
      </c>
      <c r="AW167" s="15" t="s">
        <v>35</v>
      </c>
      <c r="AX167" s="15" t="s">
        <v>81</v>
      </c>
      <c r="AY167" s="276" t="s">
        <v>204</v>
      </c>
    </row>
    <row r="168" s="2" customFormat="1" ht="6.96" customHeight="1">
      <c r="A168" s="38"/>
      <c r="B168" s="59"/>
      <c r="C168" s="60"/>
      <c r="D168" s="60"/>
      <c r="E168" s="60"/>
      <c r="F168" s="60"/>
      <c r="G168" s="60"/>
      <c r="H168" s="60"/>
      <c r="I168" s="176"/>
      <c r="J168" s="60"/>
      <c r="K168" s="60"/>
      <c r="L168" s="44"/>
      <c r="M168" s="38"/>
      <c r="O168" s="38"/>
      <c r="P168" s="38"/>
      <c r="Q168" s="38"/>
      <c r="R168" s="38"/>
      <c r="S168" s="38"/>
      <c r="T168" s="38"/>
      <c r="U168" s="38"/>
      <c r="V168" s="38"/>
      <c r="W168" s="38"/>
      <c r="X168" s="38"/>
      <c r="Y168" s="38"/>
      <c r="Z168" s="38"/>
      <c r="AA168" s="38"/>
      <c r="AB168" s="38"/>
      <c r="AC168" s="38"/>
      <c r="AD168" s="38"/>
      <c r="AE168" s="38"/>
    </row>
  </sheetData>
  <sheetProtection sheet="1" autoFilter="0" formatColumns="0" formatRows="0" objects="1" scenarios="1" spinCount="100000" saltValue="yXpIpL95/z0lh6NeUX5qsK+IBp5pl54r4kXuXVkaa6WsYlf5psGAHjdNfcjQTYN7s3BRHCQGbZz8qiWMqqmbng==" hashValue="SYY2LLGwvik/sBiV9gp7EX+vy6Pudto4yxVjHLdVpxHL5cNQBL6FENiDs4rwFpIKrXcadFEk9IkWfknRxxlA7g==" algorithmName="SHA-512" password="CC35"/>
  <autoFilter ref="C93:K167"/>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111</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c r="B8" s="20"/>
      <c r="D8" s="145" t="s">
        <v>179</v>
      </c>
      <c r="L8" s="20"/>
    </row>
    <row r="9" hidden="1" s="1" customFormat="1" ht="16.5" customHeight="1">
      <c r="B9" s="20"/>
      <c r="E9" s="146" t="s">
        <v>180</v>
      </c>
      <c r="F9" s="1"/>
      <c r="G9" s="1"/>
      <c r="H9" s="1"/>
      <c r="I9" s="139"/>
      <c r="L9" s="20"/>
    </row>
    <row r="10" hidden="1" s="1" customFormat="1" ht="12" customHeight="1">
      <c r="B10" s="20"/>
      <c r="D10" s="145" t="s">
        <v>181</v>
      </c>
      <c r="I10" s="139"/>
      <c r="L10" s="20"/>
    </row>
    <row r="11" hidden="1" s="2" customFormat="1" ht="16.5" customHeight="1">
      <c r="A11" s="38"/>
      <c r="B11" s="44"/>
      <c r="C11" s="38"/>
      <c r="D11" s="38"/>
      <c r="E11" s="163" t="s">
        <v>469</v>
      </c>
      <c r="F11" s="38"/>
      <c r="G11" s="38"/>
      <c r="H11" s="38"/>
      <c r="I11" s="147"/>
      <c r="J11" s="38"/>
      <c r="K11" s="38"/>
      <c r="L11" s="148"/>
      <c r="S11" s="38"/>
      <c r="T11" s="38"/>
      <c r="U11" s="38"/>
      <c r="V11" s="38"/>
      <c r="W11" s="38"/>
      <c r="X11" s="38"/>
      <c r="Y11" s="38"/>
      <c r="Z11" s="38"/>
      <c r="AA11" s="38"/>
      <c r="AB11" s="38"/>
      <c r="AC11" s="38"/>
      <c r="AD11" s="38"/>
      <c r="AE11" s="38"/>
    </row>
    <row r="12" hidden="1" s="2" customFormat="1" ht="12" customHeight="1">
      <c r="A12" s="38"/>
      <c r="B12" s="44"/>
      <c r="C12" s="38"/>
      <c r="D12" s="145" t="s">
        <v>687</v>
      </c>
      <c r="E12" s="38"/>
      <c r="F12" s="38"/>
      <c r="G12" s="38"/>
      <c r="H12" s="38"/>
      <c r="I12" s="147"/>
      <c r="J12" s="38"/>
      <c r="K12" s="38"/>
      <c r="L12" s="148"/>
      <c r="S12" s="38"/>
      <c r="T12" s="38"/>
      <c r="U12" s="38"/>
      <c r="V12" s="38"/>
      <c r="W12" s="38"/>
      <c r="X12" s="38"/>
      <c r="Y12" s="38"/>
      <c r="Z12" s="38"/>
      <c r="AA12" s="38"/>
      <c r="AB12" s="38"/>
      <c r="AC12" s="38"/>
      <c r="AD12" s="38"/>
      <c r="AE12" s="38"/>
    </row>
    <row r="13" hidden="1" s="2" customFormat="1" ht="16.5" customHeight="1">
      <c r="A13" s="38"/>
      <c r="B13" s="44"/>
      <c r="C13" s="38"/>
      <c r="D13" s="38"/>
      <c r="E13" s="149" t="s">
        <v>835</v>
      </c>
      <c r="F13" s="38"/>
      <c r="G13" s="38"/>
      <c r="H13" s="38"/>
      <c r="I13" s="147"/>
      <c r="J13" s="38"/>
      <c r="K13" s="38"/>
      <c r="L13" s="148"/>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7"/>
      <c r="J14" s="38"/>
      <c r="K14" s="38"/>
      <c r="L14" s="148"/>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0" t="s">
        <v>20</v>
      </c>
      <c r="J15" s="133" t="s">
        <v>19</v>
      </c>
      <c r="K15" s="38"/>
      <c r="L15" s="148"/>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0" t="s">
        <v>23</v>
      </c>
      <c r="J16" s="151" t="str">
        <f>'Rekapitulace stavby'!AN8</f>
        <v>14. 2. 2020</v>
      </c>
      <c r="K16" s="38"/>
      <c r="L16" s="148"/>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7"/>
      <c r="J17" s="38"/>
      <c r="K17" s="38"/>
      <c r="L17" s="148"/>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0" t="s">
        <v>26</v>
      </c>
      <c r="J18" s="133" t="s">
        <v>27</v>
      </c>
      <c r="K18" s="38"/>
      <c r="L18" s="148"/>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0" t="s">
        <v>29</v>
      </c>
      <c r="J19" s="133" t="s">
        <v>30</v>
      </c>
      <c r="K19" s="38"/>
      <c r="L19" s="148"/>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7"/>
      <c r="J20" s="38"/>
      <c r="K20" s="38"/>
      <c r="L20" s="148"/>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0" t="s">
        <v>26</v>
      </c>
      <c r="J21" s="33" t="str">
        <f>'Rekapitulace stavby'!AN13</f>
        <v>Vyplň údaj</v>
      </c>
      <c r="K21" s="38"/>
      <c r="L21" s="148"/>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0" t="s">
        <v>29</v>
      </c>
      <c r="J22" s="33" t="str">
        <f>'Rekapitulace stavby'!AN14</f>
        <v>Vyplň údaj</v>
      </c>
      <c r="K22" s="38"/>
      <c r="L22" s="148"/>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7"/>
      <c r="J23" s="38"/>
      <c r="K23" s="38"/>
      <c r="L23" s="148"/>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0" t="s">
        <v>26</v>
      </c>
      <c r="J24" s="133" t="str">
        <f>IF('Rekapitulace stavby'!AN16="","",'Rekapitulace stavby'!AN16)</f>
        <v/>
      </c>
      <c r="K24" s="38"/>
      <c r="L24" s="148"/>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0" t="s">
        <v>29</v>
      </c>
      <c r="J25" s="133" t="str">
        <f>IF('Rekapitulace stavby'!AN17="","",'Rekapitulace stavby'!AN17)</f>
        <v/>
      </c>
      <c r="K25" s="38"/>
      <c r="L25" s="148"/>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7"/>
      <c r="J26" s="38"/>
      <c r="K26" s="38"/>
      <c r="L26" s="148"/>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0" t="s">
        <v>26</v>
      </c>
      <c r="J27" s="133" t="s">
        <v>19</v>
      </c>
      <c r="K27" s="38"/>
      <c r="L27" s="148"/>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0" t="s">
        <v>29</v>
      </c>
      <c r="J28" s="133" t="s">
        <v>19</v>
      </c>
      <c r="K28" s="38"/>
      <c r="L28" s="148"/>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7"/>
      <c r="J29" s="38"/>
      <c r="K29" s="38"/>
      <c r="L29" s="148"/>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7"/>
      <c r="J30" s="38"/>
      <c r="K30" s="38"/>
      <c r="L30" s="148"/>
      <c r="S30" s="38"/>
      <c r="T30" s="38"/>
      <c r="U30" s="38"/>
      <c r="V30" s="38"/>
      <c r="W30" s="38"/>
      <c r="X30" s="38"/>
      <c r="Y30" s="38"/>
      <c r="Z30" s="38"/>
      <c r="AA30" s="38"/>
      <c r="AB30" s="38"/>
      <c r="AC30" s="38"/>
      <c r="AD30" s="38"/>
      <c r="AE30" s="38"/>
    </row>
    <row r="31" hidden="1" s="8" customFormat="1" ht="83.25" customHeight="1">
      <c r="A31" s="152"/>
      <c r="B31" s="153"/>
      <c r="C31" s="152"/>
      <c r="D31" s="152"/>
      <c r="E31" s="154" t="s">
        <v>39</v>
      </c>
      <c r="F31" s="154"/>
      <c r="G31" s="154"/>
      <c r="H31" s="154"/>
      <c r="I31" s="155"/>
      <c r="J31" s="152"/>
      <c r="K31" s="152"/>
      <c r="L31" s="156"/>
      <c r="S31" s="152"/>
      <c r="T31" s="152"/>
      <c r="U31" s="152"/>
      <c r="V31" s="152"/>
      <c r="W31" s="152"/>
      <c r="X31" s="152"/>
      <c r="Y31" s="152"/>
      <c r="Z31" s="152"/>
      <c r="AA31" s="152"/>
      <c r="AB31" s="152"/>
      <c r="AC31" s="152"/>
      <c r="AD31" s="152"/>
      <c r="AE31" s="152"/>
    </row>
    <row r="32" hidden="1" s="2" customFormat="1" ht="6.96" customHeight="1">
      <c r="A32" s="38"/>
      <c r="B32" s="44"/>
      <c r="C32" s="38"/>
      <c r="D32" s="38"/>
      <c r="E32" s="38"/>
      <c r="F32" s="38"/>
      <c r="G32" s="38"/>
      <c r="H32" s="38"/>
      <c r="I32" s="147"/>
      <c r="J32" s="38"/>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25.44" customHeight="1">
      <c r="A34" s="38"/>
      <c r="B34" s="44"/>
      <c r="C34" s="38"/>
      <c r="D34" s="159" t="s">
        <v>40</v>
      </c>
      <c r="E34" s="38"/>
      <c r="F34" s="38"/>
      <c r="G34" s="38"/>
      <c r="H34" s="38"/>
      <c r="I34" s="147"/>
      <c r="J34" s="160">
        <f>ROUND(J94, 2)</f>
        <v>0</v>
      </c>
      <c r="K34" s="38"/>
      <c r="L34" s="148"/>
      <c r="S34" s="38"/>
      <c r="T34" s="38"/>
      <c r="U34" s="38"/>
      <c r="V34" s="38"/>
      <c r="W34" s="38"/>
      <c r="X34" s="38"/>
      <c r="Y34" s="38"/>
      <c r="Z34" s="38"/>
      <c r="AA34" s="38"/>
      <c r="AB34" s="38"/>
      <c r="AC34" s="38"/>
      <c r="AD34" s="38"/>
      <c r="AE34" s="38"/>
    </row>
    <row r="35" hidden="1" s="2" customFormat="1" ht="6.96" customHeight="1">
      <c r="A35" s="38"/>
      <c r="B35" s="44"/>
      <c r="C35" s="38"/>
      <c r="D35" s="157"/>
      <c r="E35" s="157"/>
      <c r="F35" s="157"/>
      <c r="G35" s="157"/>
      <c r="H35" s="157"/>
      <c r="I35" s="158"/>
      <c r="J35" s="157"/>
      <c r="K35" s="157"/>
      <c r="L35" s="148"/>
      <c r="S35" s="38"/>
      <c r="T35" s="38"/>
      <c r="U35" s="38"/>
      <c r="V35" s="38"/>
      <c r="W35" s="38"/>
      <c r="X35" s="38"/>
      <c r="Y35" s="38"/>
      <c r="Z35" s="38"/>
      <c r="AA35" s="38"/>
      <c r="AB35" s="38"/>
      <c r="AC35" s="38"/>
      <c r="AD35" s="38"/>
      <c r="AE35" s="38"/>
    </row>
    <row r="36" hidden="1" s="2" customFormat="1" ht="14.4" customHeight="1">
      <c r="A36" s="38"/>
      <c r="B36" s="44"/>
      <c r="C36" s="38"/>
      <c r="D36" s="38"/>
      <c r="E36" s="38"/>
      <c r="F36" s="161" t="s">
        <v>42</v>
      </c>
      <c r="G36" s="38"/>
      <c r="H36" s="38"/>
      <c r="I36" s="162" t="s">
        <v>41</v>
      </c>
      <c r="J36" s="161" t="s">
        <v>43</v>
      </c>
      <c r="K36" s="38"/>
      <c r="L36" s="148"/>
      <c r="S36" s="38"/>
      <c r="T36" s="38"/>
      <c r="U36" s="38"/>
      <c r="V36" s="38"/>
      <c r="W36" s="38"/>
      <c r="X36" s="38"/>
      <c r="Y36" s="38"/>
      <c r="Z36" s="38"/>
      <c r="AA36" s="38"/>
      <c r="AB36" s="38"/>
      <c r="AC36" s="38"/>
      <c r="AD36" s="38"/>
      <c r="AE36" s="38"/>
    </row>
    <row r="37" hidden="1" s="2" customFormat="1" ht="14.4" customHeight="1">
      <c r="A37" s="38"/>
      <c r="B37" s="44"/>
      <c r="C37" s="38"/>
      <c r="D37" s="163" t="s">
        <v>44</v>
      </c>
      <c r="E37" s="145" t="s">
        <v>45</v>
      </c>
      <c r="F37" s="164">
        <f>ROUND((SUM(BE94:BE188)),  2)</f>
        <v>0</v>
      </c>
      <c r="G37" s="38"/>
      <c r="H37" s="38"/>
      <c r="I37" s="165">
        <v>0.20999999999999999</v>
      </c>
      <c r="J37" s="164">
        <f>ROUND(((SUM(BE94:BE188))*I37),  2)</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ROUND((SUM(BF94:BF188)),  2)</f>
        <v>0</v>
      </c>
      <c r="G38" s="38"/>
      <c r="H38" s="38"/>
      <c r="I38" s="165">
        <v>0.14999999999999999</v>
      </c>
      <c r="J38" s="164">
        <f>ROUND(((SUM(BF94:BF188))*I38),  2)</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ROUND((SUM(BG94:BG188)),  2)</f>
        <v>0</v>
      </c>
      <c r="G39" s="38"/>
      <c r="H39" s="38"/>
      <c r="I39" s="165">
        <v>0.20999999999999999</v>
      </c>
      <c r="J39" s="164">
        <f>0</f>
        <v>0</v>
      </c>
      <c r="K39" s="38"/>
      <c r="L39" s="148"/>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ROUND((SUM(BH94:BH188)),  2)</f>
        <v>0</v>
      </c>
      <c r="G40" s="38"/>
      <c r="H40" s="38"/>
      <c r="I40" s="165">
        <v>0.14999999999999999</v>
      </c>
      <c r="J40" s="164">
        <f>0</f>
        <v>0</v>
      </c>
      <c r="K40" s="38"/>
      <c r="L40" s="148"/>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ROUND((SUM(BI94:BI188)),  2)</f>
        <v>0</v>
      </c>
      <c r="G41" s="38"/>
      <c r="H41" s="38"/>
      <c r="I41" s="165">
        <v>0</v>
      </c>
      <c r="J41" s="164">
        <f>0</f>
        <v>0</v>
      </c>
      <c r="K41" s="38"/>
      <c r="L41" s="148"/>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7"/>
      <c r="J42" s="38"/>
      <c r="K42" s="38"/>
      <c r="L42" s="148"/>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8"/>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8"/>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8"/>
      <c r="S48" s="38"/>
      <c r="T48" s="38"/>
      <c r="U48" s="38"/>
      <c r="V48" s="38"/>
      <c r="W48" s="38"/>
      <c r="X48" s="38"/>
      <c r="Y48" s="38"/>
      <c r="Z48" s="38"/>
      <c r="AA48" s="38"/>
      <c r="AB48" s="38"/>
      <c r="AC48" s="38"/>
      <c r="AD48" s="38"/>
      <c r="AE48" s="38"/>
    </row>
    <row r="49" hidden="1" s="2" customFormat="1" ht="24.96" customHeight="1">
      <c r="A49" s="38"/>
      <c r="B49" s="39"/>
      <c r="C49" s="23" t="s">
        <v>183</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7"/>
      <c r="J50" s="40"/>
      <c r="K50" s="40"/>
      <c r="L50" s="148"/>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7"/>
      <c r="J51" s="40"/>
      <c r="K51" s="40"/>
      <c r="L51" s="148"/>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trati v úseku Velké Březno - Boletice n/L km 440,200 - 443,320</v>
      </c>
      <c r="F52" s="32"/>
      <c r="G52" s="32"/>
      <c r="H52" s="32"/>
      <c r="I52" s="147"/>
      <c r="J52" s="40"/>
      <c r="K52" s="40"/>
      <c r="L52" s="148"/>
      <c r="S52" s="38"/>
      <c r="T52" s="38"/>
      <c r="U52" s="38"/>
      <c r="V52" s="38"/>
      <c r="W52" s="38"/>
      <c r="X52" s="38"/>
      <c r="Y52" s="38"/>
      <c r="Z52" s="38"/>
      <c r="AA52" s="38"/>
      <c r="AB52" s="38"/>
      <c r="AC52" s="38"/>
      <c r="AD52" s="38"/>
      <c r="AE52" s="38"/>
    </row>
    <row r="53" hidden="1" s="1" customFormat="1" ht="12" customHeight="1">
      <c r="B53" s="21"/>
      <c r="C53" s="32" t="s">
        <v>179</v>
      </c>
      <c r="D53" s="22"/>
      <c r="E53" s="22"/>
      <c r="F53" s="22"/>
      <c r="G53" s="22"/>
      <c r="H53" s="22"/>
      <c r="I53" s="139"/>
      <c r="J53" s="22"/>
      <c r="K53" s="22"/>
      <c r="L53" s="20"/>
    </row>
    <row r="54" hidden="1" s="1" customFormat="1" ht="16.5" customHeight="1">
      <c r="B54" s="21"/>
      <c r="C54" s="22"/>
      <c r="D54" s="22"/>
      <c r="E54" s="180" t="s">
        <v>180</v>
      </c>
      <c r="F54" s="22"/>
      <c r="G54" s="22"/>
      <c r="H54" s="22"/>
      <c r="I54" s="139"/>
      <c r="J54" s="22"/>
      <c r="K54" s="22"/>
      <c r="L54" s="20"/>
    </row>
    <row r="55" hidden="1" s="1" customFormat="1" ht="12" customHeight="1">
      <c r="B55" s="21"/>
      <c r="C55" s="32" t="s">
        <v>181</v>
      </c>
      <c r="D55" s="22"/>
      <c r="E55" s="22"/>
      <c r="F55" s="22"/>
      <c r="G55" s="22"/>
      <c r="H55" s="22"/>
      <c r="I55" s="139"/>
      <c r="J55" s="22"/>
      <c r="K55" s="22"/>
      <c r="L55" s="20"/>
    </row>
    <row r="56" hidden="1" s="2" customFormat="1" ht="16.5" customHeight="1">
      <c r="A56" s="38"/>
      <c r="B56" s="39"/>
      <c r="C56" s="40"/>
      <c r="D56" s="40"/>
      <c r="E56" s="290" t="s">
        <v>469</v>
      </c>
      <c r="F56" s="40"/>
      <c r="G56" s="40"/>
      <c r="H56" s="40"/>
      <c r="I56" s="147"/>
      <c r="J56" s="40"/>
      <c r="K56" s="40"/>
      <c r="L56" s="148"/>
      <c r="S56" s="38"/>
      <c r="T56" s="38"/>
      <c r="U56" s="38"/>
      <c r="V56" s="38"/>
      <c r="W56" s="38"/>
      <c r="X56" s="38"/>
      <c r="Y56" s="38"/>
      <c r="Z56" s="38"/>
      <c r="AA56" s="38"/>
      <c r="AB56" s="38"/>
      <c r="AC56" s="38"/>
      <c r="AD56" s="38"/>
      <c r="AE56" s="38"/>
    </row>
    <row r="57" hidden="1" s="2" customFormat="1" ht="12" customHeight="1">
      <c r="A57" s="38"/>
      <c r="B57" s="39"/>
      <c r="C57" s="32" t="s">
        <v>687</v>
      </c>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6.5" customHeight="1">
      <c r="A58" s="38"/>
      <c r="B58" s="39"/>
      <c r="C58" s="40"/>
      <c r="D58" s="40"/>
      <c r="E58" s="69" t="str">
        <f>E13</f>
        <v>02.33 - SO 02.33 - P2980 km 443,316</v>
      </c>
      <c r="F58" s="40"/>
      <c r="G58" s="40"/>
      <c r="H58" s="40"/>
      <c r="I58" s="147"/>
      <c r="J58" s="40"/>
      <c r="K58" s="40"/>
      <c r="L58" s="148"/>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7"/>
      <c r="J59" s="40"/>
      <c r="K59" s="40"/>
      <c r="L59" s="148"/>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trať 073</v>
      </c>
      <c r="G60" s="40"/>
      <c r="H60" s="40"/>
      <c r="I60" s="150" t="s">
        <v>23</v>
      </c>
      <c r="J60" s="72" t="str">
        <f>IF(J16="","",J16)</f>
        <v>14. 2. 2020</v>
      </c>
      <c r="K60" s="40"/>
      <c r="L60" s="148"/>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7"/>
      <c r="J61" s="40"/>
      <c r="K61" s="40"/>
      <c r="L61" s="148"/>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0" t="s">
        <v>33</v>
      </c>
      <c r="J62" s="36" t="str">
        <f>E25</f>
        <v xml:space="preserve"> </v>
      </c>
      <c r="K62" s="40"/>
      <c r="L62" s="148"/>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0" t="s">
        <v>36</v>
      </c>
      <c r="J63" s="36" t="str">
        <f>E28</f>
        <v>Věra Trnková</v>
      </c>
      <c r="K63" s="40"/>
      <c r="L63" s="148"/>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29.28" customHeight="1">
      <c r="A65" s="38"/>
      <c r="B65" s="39"/>
      <c r="C65" s="181" t="s">
        <v>184</v>
      </c>
      <c r="D65" s="182"/>
      <c r="E65" s="182"/>
      <c r="F65" s="182"/>
      <c r="G65" s="182"/>
      <c r="H65" s="182"/>
      <c r="I65" s="183"/>
      <c r="J65" s="184" t="s">
        <v>185</v>
      </c>
      <c r="K65" s="182"/>
      <c r="L65" s="148"/>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7"/>
      <c r="J66" s="40"/>
      <c r="K66" s="40"/>
      <c r="L66" s="148"/>
      <c r="S66" s="38"/>
      <c r="T66" s="38"/>
      <c r="U66" s="38"/>
      <c r="V66" s="38"/>
      <c r="W66" s="38"/>
      <c r="X66" s="38"/>
      <c r="Y66" s="38"/>
      <c r="Z66" s="38"/>
      <c r="AA66" s="38"/>
      <c r="AB66" s="38"/>
      <c r="AC66" s="38"/>
      <c r="AD66" s="38"/>
      <c r="AE66" s="38"/>
    </row>
    <row r="67" hidden="1" s="2" customFormat="1" ht="22.8" customHeight="1">
      <c r="A67" s="38"/>
      <c r="B67" s="39"/>
      <c r="C67" s="185" t="s">
        <v>72</v>
      </c>
      <c r="D67" s="40"/>
      <c r="E67" s="40"/>
      <c r="F67" s="40"/>
      <c r="G67" s="40"/>
      <c r="H67" s="40"/>
      <c r="I67" s="147"/>
      <c r="J67" s="102">
        <f>J94</f>
        <v>0</v>
      </c>
      <c r="K67" s="40"/>
      <c r="L67" s="148"/>
      <c r="S67" s="38"/>
      <c r="T67" s="38"/>
      <c r="U67" s="38"/>
      <c r="V67" s="38"/>
      <c r="W67" s="38"/>
      <c r="X67" s="38"/>
      <c r="Y67" s="38"/>
      <c r="Z67" s="38"/>
      <c r="AA67" s="38"/>
      <c r="AB67" s="38"/>
      <c r="AC67" s="38"/>
      <c r="AD67" s="38"/>
      <c r="AE67" s="38"/>
      <c r="AU67" s="17" t="s">
        <v>186</v>
      </c>
    </row>
    <row r="68" hidden="1" s="9" customFormat="1" ht="24.96" customHeight="1">
      <c r="A68" s="9"/>
      <c r="B68" s="186"/>
      <c r="C68" s="187"/>
      <c r="D68" s="188" t="s">
        <v>187</v>
      </c>
      <c r="E68" s="189"/>
      <c r="F68" s="189"/>
      <c r="G68" s="189"/>
      <c r="H68" s="189"/>
      <c r="I68" s="190"/>
      <c r="J68" s="191">
        <f>J95</f>
        <v>0</v>
      </c>
      <c r="K68" s="187"/>
      <c r="L68" s="192"/>
      <c r="S68" s="9"/>
      <c r="T68" s="9"/>
      <c r="U68" s="9"/>
      <c r="V68" s="9"/>
      <c r="W68" s="9"/>
      <c r="X68" s="9"/>
      <c r="Y68" s="9"/>
      <c r="Z68" s="9"/>
      <c r="AA68" s="9"/>
      <c r="AB68" s="9"/>
      <c r="AC68" s="9"/>
      <c r="AD68" s="9"/>
      <c r="AE68" s="9"/>
    </row>
    <row r="69" hidden="1" s="10" customFormat="1" ht="19.92" customHeight="1">
      <c r="A69" s="10"/>
      <c r="B69" s="193"/>
      <c r="C69" s="125"/>
      <c r="D69" s="194" t="s">
        <v>188</v>
      </c>
      <c r="E69" s="195"/>
      <c r="F69" s="195"/>
      <c r="G69" s="195"/>
      <c r="H69" s="195"/>
      <c r="I69" s="196"/>
      <c r="J69" s="197">
        <f>J96</f>
        <v>0</v>
      </c>
      <c r="K69" s="125"/>
      <c r="L69" s="198"/>
      <c r="S69" s="10"/>
      <c r="T69" s="10"/>
      <c r="U69" s="10"/>
      <c r="V69" s="10"/>
      <c r="W69" s="10"/>
      <c r="X69" s="10"/>
      <c r="Y69" s="10"/>
      <c r="Z69" s="10"/>
      <c r="AA69" s="10"/>
      <c r="AB69" s="10"/>
      <c r="AC69" s="10"/>
      <c r="AD69" s="10"/>
      <c r="AE69" s="10"/>
    </row>
    <row r="70" hidden="1" s="9" customFormat="1" ht="24.96" customHeight="1">
      <c r="A70" s="9"/>
      <c r="B70" s="186"/>
      <c r="C70" s="187"/>
      <c r="D70" s="188" t="s">
        <v>689</v>
      </c>
      <c r="E70" s="189"/>
      <c r="F70" s="189"/>
      <c r="G70" s="189"/>
      <c r="H70" s="189"/>
      <c r="I70" s="190"/>
      <c r="J70" s="191">
        <f>J156</f>
        <v>0</v>
      </c>
      <c r="K70" s="187"/>
      <c r="L70" s="192"/>
      <c r="S70" s="9"/>
      <c r="T70" s="9"/>
      <c r="U70" s="9"/>
      <c r="V70" s="9"/>
      <c r="W70" s="9"/>
      <c r="X70" s="9"/>
      <c r="Y70" s="9"/>
      <c r="Z70" s="9"/>
      <c r="AA70" s="9"/>
      <c r="AB70" s="9"/>
      <c r="AC70" s="9"/>
      <c r="AD70" s="9"/>
      <c r="AE70" s="9"/>
    </row>
    <row r="71" hidden="1" s="2" customFormat="1" ht="21.84" customHeight="1">
      <c r="A71" s="38"/>
      <c r="B71" s="39"/>
      <c r="C71" s="40"/>
      <c r="D71" s="40"/>
      <c r="E71" s="40"/>
      <c r="F71" s="40"/>
      <c r="G71" s="40"/>
      <c r="H71" s="40"/>
      <c r="I71" s="147"/>
      <c r="J71" s="40"/>
      <c r="K71" s="40"/>
      <c r="L71" s="148"/>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176"/>
      <c r="J72" s="60"/>
      <c r="K72" s="60"/>
      <c r="L72" s="148"/>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179"/>
      <c r="J76" s="62"/>
      <c r="K76" s="62"/>
      <c r="L76" s="148"/>
      <c r="S76" s="38"/>
      <c r="T76" s="38"/>
      <c r="U76" s="38"/>
      <c r="V76" s="38"/>
      <c r="W76" s="38"/>
      <c r="X76" s="38"/>
      <c r="Y76" s="38"/>
      <c r="Z76" s="38"/>
      <c r="AA76" s="38"/>
      <c r="AB76" s="38"/>
      <c r="AC76" s="38"/>
      <c r="AD76" s="38"/>
      <c r="AE76" s="38"/>
    </row>
    <row r="77" s="2" customFormat="1" ht="24.96" customHeight="1">
      <c r="A77" s="38"/>
      <c r="B77" s="39"/>
      <c r="C77" s="23" t="s">
        <v>189</v>
      </c>
      <c r="D77" s="40"/>
      <c r="E77" s="40"/>
      <c r="F77" s="40"/>
      <c r="G77" s="40"/>
      <c r="H77" s="40"/>
      <c r="I77" s="147"/>
      <c r="J77" s="40"/>
      <c r="K77" s="40"/>
      <c r="L77" s="148"/>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147"/>
      <c r="J78" s="40"/>
      <c r="K78" s="40"/>
      <c r="L78" s="148"/>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147"/>
      <c r="J79" s="40"/>
      <c r="K79" s="40"/>
      <c r="L79" s="148"/>
      <c r="S79" s="38"/>
      <c r="T79" s="38"/>
      <c r="U79" s="38"/>
      <c r="V79" s="38"/>
      <c r="W79" s="38"/>
      <c r="X79" s="38"/>
      <c r="Y79" s="38"/>
      <c r="Z79" s="38"/>
      <c r="AA79" s="38"/>
      <c r="AB79" s="38"/>
      <c r="AC79" s="38"/>
      <c r="AD79" s="38"/>
      <c r="AE79" s="38"/>
    </row>
    <row r="80" s="2" customFormat="1" ht="16.5" customHeight="1">
      <c r="A80" s="38"/>
      <c r="B80" s="39"/>
      <c r="C80" s="40"/>
      <c r="D80" s="40"/>
      <c r="E80" s="180" t="str">
        <f>E7</f>
        <v>Oprava trati v úseku Velké Březno - Boletice n/L km 440,200 - 443,320</v>
      </c>
      <c r="F80" s="32"/>
      <c r="G80" s="32"/>
      <c r="H80" s="32"/>
      <c r="I80" s="147"/>
      <c r="J80" s="40"/>
      <c r="K80" s="40"/>
      <c r="L80" s="148"/>
      <c r="S80" s="38"/>
      <c r="T80" s="38"/>
      <c r="U80" s="38"/>
      <c r="V80" s="38"/>
      <c r="W80" s="38"/>
      <c r="X80" s="38"/>
      <c r="Y80" s="38"/>
      <c r="Z80" s="38"/>
      <c r="AA80" s="38"/>
      <c r="AB80" s="38"/>
      <c r="AC80" s="38"/>
      <c r="AD80" s="38"/>
      <c r="AE80" s="38"/>
    </row>
    <row r="81" s="1" customFormat="1" ht="12" customHeight="1">
      <c r="B81" s="21"/>
      <c r="C81" s="32" t="s">
        <v>179</v>
      </c>
      <c r="D81" s="22"/>
      <c r="E81" s="22"/>
      <c r="F81" s="22"/>
      <c r="G81" s="22"/>
      <c r="H81" s="22"/>
      <c r="I81" s="139"/>
      <c r="J81" s="22"/>
      <c r="K81" s="22"/>
      <c r="L81" s="20"/>
    </row>
    <row r="82" s="1" customFormat="1" ht="16.5" customHeight="1">
      <c r="B82" s="21"/>
      <c r="C82" s="22"/>
      <c r="D82" s="22"/>
      <c r="E82" s="180" t="s">
        <v>180</v>
      </c>
      <c r="F82" s="22"/>
      <c r="G82" s="22"/>
      <c r="H82" s="22"/>
      <c r="I82" s="139"/>
      <c r="J82" s="22"/>
      <c r="K82" s="22"/>
      <c r="L82" s="20"/>
    </row>
    <row r="83" s="1" customFormat="1" ht="12" customHeight="1">
      <c r="B83" s="21"/>
      <c r="C83" s="32" t="s">
        <v>181</v>
      </c>
      <c r="D83" s="22"/>
      <c r="E83" s="22"/>
      <c r="F83" s="22"/>
      <c r="G83" s="22"/>
      <c r="H83" s="22"/>
      <c r="I83" s="139"/>
      <c r="J83" s="22"/>
      <c r="K83" s="22"/>
      <c r="L83" s="20"/>
    </row>
    <row r="84" s="2" customFormat="1" ht="16.5" customHeight="1">
      <c r="A84" s="38"/>
      <c r="B84" s="39"/>
      <c r="C84" s="40"/>
      <c r="D84" s="40"/>
      <c r="E84" s="290" t="s">
        <v>469</v>
      </c>
      <c r="F84" s="40"/>
      <c r="G84" s="40"/>
      <c r="H84" s="40"/>
      <c r="I84" s="147"/>
      <c r="J84" s="40"/>
      <c r="K84" s="40"/>
      <c r="L84" s="148"/>
      <c r="S84" s="38"/>
      <c r="T84" s="38"/>
      <c r="U84" s="38"/>
      <c r="V84" s="38"/>
      <c r="W84" s="38"/>
      <c r="X84" s="38"/>
      <c r="Y84" s="38"/>
      <c r="Z84" s="38"/>
      <c r="AA84" s="38"/>
      <c r="AB84" s="38"/>
      <c r="AC84" s="38"/>
      <c r="AD84" s="38"/>
      <c r="AE84" s="38"/>
    </row>
    <row r="85" s="2" customFormat="1" ht="12" customHeight="1">
      <c r="A85" s="38"/>
      <c r="B85" s="39"/>
      <c r="C85" s="32" t="s">
        <v>687</v>
      </c>
      <c r="D85" s="40"/>
      <c r="E85" s="40"/>
      <c r="F85" s="40"/>
      <c r="G85" s="40"/>
      <c r="H85" s="40"/>
      <c r="I85" s="147"/>
      <c r="J85" s="40"/>
      <c r="K85" s="40"/>
      <c r="L85" s="148"/>
      <c r="S85" s="38"/>
      <c r="T85" s="38"/>
      <c r="U85" s="38"/>
      <c r="V85" s="38"/>
      <c r="W85" s="38"/>
      <c r="X85" s="38"/>
      <c r="Y85" s="38"/>
      <c r="Z85" s="38"/>
      <c r="AA85" s="38"/>
      <c r="AB85" s="38"/>
      <c r="AC85" s="38"/>
      <c r="AD85" s="38"/>
      <c r="AE85" s="38"/>
    </row>
    <row r="86" s="2" customFormat="1" ht="16.5" customHeight="1">
      <c r="A86" s="38"/>
      <c r="B86" s="39"/>
      <c r="C86" s="40"/>
      <c r="D86" s="40"/>
      <c r="E86" s="69" t="str">
        <f>E13</f>
        <v>02.33 - SO 02.33 - P2980 km 443,316</v>
      </c>
      <c r="F86" s="40"/>
      <c r="G86" s="40"/>
      <c r="H86" s="40"/>
      <c r="I86" s="147"/>
      <c r="J86" s="40"/>
      <c r="K86" s="40"/>
      <c r="L86" s="148"/>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147"/>
      <c r="J87" s="40"/>
      <c r="K87" s="40"/>
      <c r="L87" s="148"/>
      <c r="S87" s="38"/>
      <c r="T87" s="38"/>
      <c r="U87" s="38"/>
      <c r="V87" s="38"/>
      <c r="W87" s="38"/>
      <c r="X87" s="38"/>
      <c r="Y87" s="38"/>
      <c r="Z87" s="38"/>
      <c r="AA87" s="38"/>
      <c r="AB87" s="38"/>
      <c r="AC87" s="38"/>
      <c r="AD87" s="38"/>
      <c r="AE87" s="38"/>
    </row>
    <row r="88" s="2" customFormat="1" ht="12" customHeight="1">
      <c r="A88" s="38"/>
      <c r="B88" s="39"/>
      <c r="C88" s="32" t="s">
        <v>21</v>
      </c>
      <c r="D88" s="40"/>
      <c r="E88" s="40"/>
      <c r="F88" s="27" t="str">
        <f>F16</f>
        <v>trať 073</v>
      </c>
      <c r="G88" s="40"/>
      <c r="H88" s="40"/>
      <c r="I88" s="150" t="s">
        <v>23</v>
      </c>
      <c r="J88" s="72" t="str">
        <f>IF(J16="","",J16)</f>
        <v>14. 2. 2020</v>
      </c>
      <c r="K88" s="40"/>
      <c r="L88" s="148"/>
      <c r="S88" s="38"/>
      <c r="T88" s="38"/>
      <c r="U88" s="38"/>
      <c r="V88" s="38"/>
      <c r="W88" s="38"/>
      <c r="X88" s="38"/>
      <c r="Y88" s="38"/>
      <c r="Z88" s="38"/>
      <c r="AA88" s="38"/>
      <c r="AB88" s="38"/>
      <c r="AC88" s="38"/>
      <c r="AD88" s="38"/>
      <c r="AE88" s="38"/>
    </row>
    <row r="89" s="2" customFormat="1" ht="6.96" customHeight="1">
      <c r="A89" s="38"/>
      <c r="B89" s="39"/>
      <c r="C89" s="40"/>
      <c r="D89" s="40"/>
      <c r="E89" s="40"/>
      <c r="F89" s="40"/>
      <c r="G89" s="40"/>
      <c r="H89" s="40"/>
      <c r="I89" s="147"/>
      <c r="J89" s="40"/>
      <c r="K89" s="40"/>
      <c r="L89" s="148"/>
      <c r="S89" s="38"/>
      <c r="T89" s="38"/>
      <c r="U89" s="38"/>
      <c r="V89" s="38"/>
      <c r="W89" s="38"/>
      <c r="X89" s="38"/>
      <c r="Y89" s="38"/>
      <c r="Z89" s="38"/>
      <c r="AA89" s="38"/>
      <c r="AB89" s="38"/>
      <c r="AC89" s="38"/>
      <c r="AD89" s="38"/>
      <c r="AE89" s="38"/>
    </row>
    <row r="90" s="2" customFormat="1" ht="15.15" customHeight="1">
      <c r="A90" s="38"/>
      <c r="B90" s="39"/>
      <c r="C90" s="32" t="s">
        <v>25</v>
      </c>
      <c r="D90" s="40"/>
      <c r="E90" s="40"/>
      <c r="F90" s="27" t="str">
        <f>E19</f>
        <v>Správa železnic, OŘ ÚNL</v>
      </c>
      <c r="G90" s="40"/>
      <c r="H90" s="40"/>
      <c r="I90" s="150" t="s">
        <v>33</v>
      </c>
      <c r="J90" s="36" t="str">
        <f>E25</f>
        <v xml:space="preserve"> </v>
      </c>
      <c r="K90" s="40"/>
      <c r="L90" s="148"/>
      <c r="S90" s="38"/>
      <c r="T90" s="38"/>
      <c r="U90" s="38"/>
      <c r="V90" s="38"/>
      <c r="W90" s="38"/>
      <c r="X90" s="38"/>
      <c r="Y90" s="38"/>
      <c r="Z90" s="38"/>
      <c r="AA90" s="38"/>
      <c r="AB90" s="38"/>
      <c r="AC90" s="38"/>
      <c r="AD90" s="38"/>
      <c r="AE90" s="38"/>
    </row>
    <row r="91" s="2" customFormat="1" ht="15.15" customHeight="1">
      <c r="A91" s="38"/>
      <c r="B91" s="39"/>
      <c r="C91" s="32" t="s">
        <v>31</v>
      </c>
      <c r="D91" s="40"/>
      <c r="E91" s="40"/>
      <c r="F91" s="27" t="str">
        <f>IF(E22="","",E22)</f>
        <v>Vyplň údaj</v>
      </c>
      <c r="G91" s="40"/>
      <c r="H91" s="40"/>
      <c r="I91" s="150" t="s">
        <v>36</v>
      </c>
      <c r="J91" s="36" t="str">
        <f>E28</f>
        <v>Věra Trnková</v>
      </c>
      <c r="K91" s="40"/>
      <c r="L91" s="148"/>
      <c r="S91" s="38"/>
      <c r="T91" s="38"/>
      <c r="U91" s="38"/>
      <c r="V91" s="38"/>
      <c r="W91" s="38"/>
      <c r="X91" s="38"/>
      <c r="Y91" s="38"/>
      <c r="Z91" s="38"/>
      <c r="AA91" s="38"/>
      <c r="AB91" s="38"/>
      <c r="AC91" s="38"/>
      <c r="AD91" s="38"/>
      <c r="AE91" s="38"/>
    </row>
    <row r="92" s="2" customFormat="1" ht="10.32" customHeight="1">
      <c r="A92" s="38"/>
      <c r="B92" s="39"/>
      <c r="C92" s="40"/>
      <c r="D92" s="40"/>
      <c r="E92" s="40"/>
      <c r="F92" s="40"/>
      <c r="G92" s="40"/>
      <c r="H92" s="40"/>
      <c r="I92" s="147"/>
      <c r="J92" s="40"/>
      <c r="K92" s="40"/>
      <c r="L92" s="148"/>
      <c r="S92" s="38"/>
      <c r="T92" s="38"/>
      <c r="U92" s="38"/>
      <c r="V92" s="38"/>
      <c r="W92" s="38"/>
      <c r="X92" s="38"/>
      <c r="Y92" s="38"/>
      <c r="Z92" s="38"/>
      <c r="AA92" s="38"/>
      <c r="AB92" s="38"/>
      <c r="AC92" s="38"/>
      <c r="AD92" s="38"/>
      <c r="AE92" s="38"/>
    </row>
    <row r="93" s="11" customFormat="1" ht="29.28" customHeight="1">
      <c r="A93" s="199"/>
      <c r="B93" s="200"/>
      <c r="C93" s="201" t="s">
        <v>190</v>
      </c>
      <c r="D93" s="202" t="s">
        <v>59</v>
      </c>
      <c r="E93" s="202" t="s">
        <v>55</v>
      </c>
      <c r="F93" s="202" t="s">
        <v>56</v>
      </c>
      <c r="G93" s="202" t="s">
        <v>191</v>
      </c>
      <c r="H93" s="202" t="s">
        <v>192</v>
      </c>
      <c r="I93" s="203" t="s">
        <v>193</v>
      </c>
      <c r="J93" s="202" t="s">
        <v>185</v>
      </c>
      <c r="K93" s="204" t="s">
        <v>194</v>
      </c>
      <c r="L93" s="205"/>
      <c r="M93" s="92" t="s">
        <v>19</v>
      </c>
      <c r="N93" s="93" t="s">
        <v>44</v>
      </c>
      <c r="O93" s="93" t="s">
        <v>195</v>
      </c>
      <c r="P93" s="93" t="s">
        <v>196</v>
      </c>
      <c r="Q93" s="93" t="s">
        <v>197</v>
      </c>
      <c r="R93" s="93" t="s">
        <v>198</v>
      </c>
      <c r="S93" s="93" t="s">
        <v>199</v>
      </c>
      <c r="T93" s="94" t="s">
        <v>200</v>
      </c>
      <c r="U93" s="199"/>
      <c r="V93" s="199"/>
      <c r="W93" s="199"/>
      <c r="X93" s="199"/>
      <c r="Y93" s="199"/>
      <c r="Z93" s="199"/>
      <c r="AA93" s="199"/>
      <c r="AB93" s="199"/>
      <c r="AC93" s="199"/>
      <c r="AD93" s="199"/>
      <c r="AE93" s="199"/>
    </row>
    <row r="94" s="2" customFormat="1" ht="22.8" customHeight="1">
      <c r="A94" s="38"/>
      <c r="B94" s="39"/>
      <c r="C94" s="99" t="s">
        <v>201</v>
      </c>
      <c r="D94" s="40"/>
      <c r="E94" s="40"/>
      <c r="F94" s="40"/>
      <c r="G94" s="40"/>
      <c r="H94" s="40"/>
      <c r="I94" s="147"/>
      <c r="J94" s="206">
        <f>BK94</f>
        <v>0</v>
      </c>
      <c r="K94" s="40"/>
      <c r="L94" s="44"/>
      <c r="M94" s="95"/>
      <c r="N94" s="207"/>
      <c r="O94" s="96"/>
      <c r="P94" s="208">
        <f>P95+P156</f>
        <v>0</v>
      </c>
      <c r="Q94" s="96"/>
      <c r="R94" s="208">
        <f>R95+R156</f>
        <v>39.57902</v>
      </c>
      <c r="S94" s="96"/>
      <c r="T94" s="209">
        <f>T95+T156</f>
        <v>0</v>
      </c>
      <c r="U94" s="38"/>
      <c r="V94" s="38"/>
      <c r="W94" s="38"/>
      <c r="X94" s="38"/>
      <c r="Y94" s="38"/>
      <c r="Z94" s="38"/>
      <c r="AA94" s="38"/>
      <c r="AB94" s="38"/>
      <c r="AC94" s="38"/>
      <c r="AD94" s="38"/>
      <c r="AE94" s="38"/>
      <c r="AT94" s="17" t="s">
        <v>73</v>
      </c>
      <c r="AU94" s="17" t="s">
        <v>186</v>
      </c>
      <c r="BK94" s="210">
        <f>BK95+BK156</f>
        <v>0</v>
      </c>
    </row>
    <row r="95" s="12" customFormat="1" ht="25.92" customHeight="1">
      <c r="A95" s="12"/>
      <c r="B95" s="211"/>
      <c r="C95" s="212"/>
      <c r="D95" s="213" t="s">
        <v>73</v>
      </c>
      <c r="E95" s="214" t="s">
        <v>202</v>
      </c>
      <c r="F95" s="214" t="s">
        <v>203</v>
      </c>
      <c r="G95" s="212"/>
      <c r="H95" s="212"/>
      <c r="I95" s="215"/>
      <c r="J95" s="216">
        <f>BK95</f>
        <v>0</v>
      </c>
      <c r="K95" s="212"/>
      <c r="L95" s="217"/>
      <c r="M95" s="218"/>
      <c r="N95" s="219"/>
      <c r="O95" s="219"/>
      <c r="P95" s="220">
        <f>P96</f>
        <v>0</v>
      </c>
      <c r="Q95" s="219"/>
      <c r="R95" s="220">
        <f>R96</f>
        <v>39.57902</v>
      </c>
      <c r="S95" s="219"/>
      <c r="T95" s="221">
        <f>T96</f>
        <v>0</v>
      </c>
      <c r="U95" s="12"/>
      <c r="V95" s="12"/>
      <c r="W95" s="12"/>
      <c r="X95" s="12"/>
      <c r="Y95" s="12"/>
      <c r="Z95" s="12"/>
      <c r="AA95" s="12"/>
      <c r="AB95" s="12"/>
      <c r="AC95" s="12"/>
      <c r="AD95" s="12"/>
      <c r="AE95" s="12"/>
      <c r="AR95" s="222" t="s">
        <v>81</v>
      </c>
      <c r="AT95" s="223" t="s">
        <v>73</v>
      </c>
      <c r="AU95" s="223" t="s">
        <v>74</v>
      </c>
      <c r="AY95" s="222" t="s">
        <v>204</v>
      </c>
      <c r="BK95" s="224">
        <f>BK96</f>
        <v>0</v>
      </c>
    </row>
    <row r="96" s="12" customFormat="1" ht="22.8" customHeight="1">
      <c r="A96" s="12"/>
      <c r="B96" s="211"/>
      <c r="C96" s="212"/>
      <c r="D96" s="213" t="s">
        <v>73</v>
      </c>
      <c r="E96" s="225" t="s">
        <v>205</v>
      </c>
      <c r="F96" s="225" t="s">
        <v>206</v>
      </c>
      <c r="G96" s="212"/>
      <c r="H96" s="212"/>
      <c r="I96" s="215"/>
      <c r="J96" s="226">
        <f>BK96</f>
        <v>0</v>
      </c>
      <c r="K96" s="212"/>
      <c r="L96" s="217"/>
      <c r="M96" s="218"/>
      <c r="N96" s="219"/>
      <c r="O96" s="219"/>
      <c r="P96" s="220">
        <f>SUM(P97:P155)</f>
        <v>0</v>
      </c>
      <c r="Q96" s="219"/>
      <c r="R96" s="220">
        <f>SUM(R97:R155)</f>
        <v>39.57902</v>
      </c>
      <c r="S96" s="219"/>
      <c r="T96" s="221">
        <f>SUM(T97:T155)</f>
        <v>0</v>
      </c>
      <c r="U96" s="12"/>
      <c r="V96" s="12"/>
      <c r="W96" s="12"/>
      <c r="X96" s="12"/>
      <c r="Y96" s="12"/>
      <c r="Z96" s="12"/>
      <c r="AA96" s="12"/>
      <c r="AB96" s="12"/>
      <c r="AC96" s="12"/>
      <c r="AD96" s="12"/>
      <c r="AE96" s="12"/>
      <c r="AR96" s="222" t="s">
        <v>81</v>
      </c>
      <c r="AT96" s="223" t="s">
        <v>73</v>
      </c>
      <c r="AU96" s="223" t="s">
        <v>81</v>
      </c>
      <c r="AY96" s="222" t="s">
        <v>204</v>
      </c>
      <c r="BK96" s="224">
        <f>SUM(BK97:BK155)</f>
        <v>0</v>
      </c>
    </row>
    <row r="97" s="2" customFormat="1" ht="21.75" customHeight="1">
      <c r="A97" s="38"/>
      <c r="B97" s="39"/>
      <c r="C97" s="227" t="s">
        <v>81</v>
      </c>
      <c r="D97" s="227" t="s">
        <v>207</v>
      </c>
      <c r="E97" s="228" t="s">
        <v>690</v>
      </c>
      <c r="F97" s="229" t="s">
        <v>691</v>
      </c>
      <c r="G97" s="230" t="s">
        <v>286</v>
      </c>
      <c r="H97" s="231">
        <v>7</v>
      </c>
      <c r="I97" s="232"/>
      <c r="J97" s="233">
        <f>ROUND(I97*H97,2)</f>
        <v>0</v>
      </c>
      <c r="K97" s="229" t="s">
        <v>211</v>
      </c>
      <c r="L97" s="44"/>
      <c r="M97" s="234" t="s">
        <v>19</v>
      </c>
      <c r="N97" s="235" t="s">
        <v>45</v>
      </c>
      <c r="O97" s="84"/>
      <c r="P97" s="236">
        <f>O97*H97</f>
        <v>0</v>
      </c>
      <c r="Q97" s="236">
        <v>0</v>
      </c>
      <c r="R97" s="236">
        <f>Q97*H97</f>
        <v>0</v>
      </c>
      <c r="S97" s="236">
        <v>0</v>
      </c>
      <c r="T97" s="237">
        <f>S97*H97</f>
        <v>0</v>
      </c>
      <c r="U97" s="38"/>
      <c r="V97" s="38"/>
      <c r="W97" s="38"/>
      <c r="X97" s="38"/>
      <c r="Y97" s="38"/>
      <c r="Z97" s="38"/>
      <c r="AA97" s="38"/>
      <c r="AB97" s="38"/>
      <c r="AC97" s="38"/>
      <c r="AD97" s="38"/>
      <c r="AE97" s="38"/>
      <c r="AR97" s="238" t="s">
        <v>104</v>
      </c>
      <c r="AT97" s="238" t="s">
        <v>207</v>
      </c>
      <c r="AU97" s="238" t="s">
        <v>83</v>
      </c>
      <c r="AY97" s="17" t="s">
        <v>204</v>
      </c>
      <c r="BE97" s="239">
        <f>IF(N97="základní",J97,0)</f>
        <v>0</v>
      </c>
      <c r="BF97" s="239">
        <f>IF(N97="snížená",J97,0)</f>
        <v>0</v>
      </c>
      <c r="BG97" s="239">
        <f>IF(N97="zákl. přenesená",J97,0)</f>
        <v>0</v>
      </c>
      <c r="BH97" s="239">
        <f>IF(N97="sníž. přenesená",J97,0)</f>
        <v>0</v>
      </c>
      <c r="BI97" s="239">
        <f>IF(N97="nulová",J97,0)</f>
        <v>0</v>
      </c>
      <c r="BJ97" s="17" t="s">
        <v>81</v>
      </c>
      <c r="BK97" s="239">
        <f>ROUND(I97*H97,2)</f>
        <v>0</v>
      </c>
      <c r="BL97" s="17" t="s">
        <v>104</v>
      </c>
      <c r="BM97" s="238" t="s">
        <v>836</v>
      </c>
    </row>
    <row r="98" s="2" customFormat="1">
      <c r="A98" s="38"/>
      <c r="B98" s="39"/>
      <c r="C98" s="40"/>
      <c r="D98" s="240" t="s">
        <v>213</v>
      </c>
      <c r="E98" s="40"/>
      <c r="F98" s="241" t="s">
        <v>693</v>
      </c>
      <c r="G98" s="40"/>
      <c r="H98" s="40"/>
      <c r="I98" s="147"/>
      <c r="J98" s="40"/>
      <c r="K98" s="40"/>
      <c r="L98" s="44"/>
      <c r="M98" s="242"/>
      <c r="N98" s="243"/>
      <c r="O98" s="84"/>
      <c r="P98" s="84"/>
      <c r="Q98" s="84"/>
      <c r="R98" s="84"/>
      <c r="S98" s="84"/>
      <c r="T98" s="85"/>
      <c r="U98" s="38"/>
      <c r="V98" s="38"/>
      <c r="W98" s="38"/>
      <c r="X98" s="38"/>
      <c r="Y98" s="38"/>
      <c r="Z98" s="38"/>
      <c r="AA98" s="38"/>
      <c r="AB98" s="38"/>
      <c r="AC98" s="38"/>
      <c r="AD98" s="38"/>
      <c r="AE98" s="38"/>
      <c r="AT98" s="17" t="s">
        <v>213</v>
      </c>
      <c r="AU98" s="17" t="s">
        <v>83</v>
      </c>
    </row>
    <row r="99" s="2" customFormat="1">
      <c r="A99" s="38"/>
      <c r="B99" s="39"/>
      <c r="C99" s="40"/>
      <c r="D99" s="240" t="s">
        <v>215</v>
      </c>
      <c r="E99" s="40"/>
      <c r="F99" s="244" t="s">
        <v>694</v>
      </c>
      <c r="G99" s="40"/>
      <c r="H99" s="40"/>
      <c r="I99" s="147"/>
      <c r="J99" s="40"/>
      <c r="K99" s="40"/>
      <c r="L99" s="44"/>
      <c r="M99" s="242"/>
      <c r="N99" s="243"/>
      <c r="O99" s="84"/>
      <c r="P99" s="84"/>
      <c r="Q99" s="84"/>
      <c r="R99" s="84"/>
      <c r="S99" s="84"/>
      <c r="T99" s="85"/>
      <c r="U99" s="38"/>
      <c r="V99" s="38"/>
      <c r="W99" s="38"/>
      <c r="X99" s="38"/>
      <c r="Y99" s="38"/>
      <c r="Z99" s="38"/>
      <c r="AA99" s="38"/>
      <c r="AB99" s="38"/>
      <c r="AC99" s="38"/>
      <c r="AD99" s="38"/>
      <c r="AE99" s="38"/>
      <c r="AT99" s="17" t="s">
        <v>215</v>
      </c>
      <c r="AU99" s="17" t="s">
        <v>83</v>
      </c>
    </row>
    <row r="100" s="2" customFormat="1" ht="21.75" customHeight="1">
      <c r="A100" s="38"/>
      <c r="B100" s="39"/>
      <c r="C100" s="227" t="s">
        <v>83</v>
      </c>
      <c r="D100" s="227" t="s">
        <v>207</v>
      </c>
      <c r="E100" s="228" t="s">
        <v>695</v>
      </c>
      <c r="F100" s="229" t="s">
        <v>696</v>
      </c>
      <c r="G100" s="230" t="s">
        <v>525</v>
      </c>
      <c r="H100" s="231">
        <v>79</v>
      </c>
      <c r="I100" s="232"/>
      <c r="J100" s="233">
        <f>ROUND(I100*H100,2)</f>
        <v>0</v>
      </c>
      <c r="K100" s="229" t="s">
        <v>211</v>
      </c>
      <c r="L100" s="44"/>
      <c r="M100" s="234" t="s">
        <v>19</v>
      </c>
      <c r="N100" s="235" t="s">
        <v>45</v>
      </c>
      <c r="O100" s="84"/>
      <c r="P100" s="236">
        <f>O100*H100</f>
        <v>0</v>
      </c>
      <c r="Q100" s="236">
        <v>0</v>
      </c>
      <c r="R100" s="236">
        <f>Q100*H100</f>
        <v>0</v>
      </c>
      <c r="S100" s="236">
        <v>0</v>
      </c>
      <c r="T100" s="237">
        <f>S100*H100</f>
        <v>0</v>
      </c>
      <c r="U100" s="38"/>
      <c r="V100" s="38"/>
      <c r="W100" s="38"/>
      <c r="X100" s="38"/>
      <c r="Y100" s="38"/>
      <c r="Z100" s="38"/>
      <c r="AA100" s="38"/>
      <c r="AB100" s="38"/>
      <c r="AC100" s="38"/>
      <c r="AD100" s="38"/>
      <c r="AE100" s="38"/>
      <c r="AR100" s="238" t="s">
        <v>104</v>
      </c>
      <c r="AT100" s="238" t="s">
        <v>207</v>
      </c>
      <c r="AU100" s="238" t="s">
        <v>83</v>
      </c>
      <c r="AY100" s="17" t="s">
        <v>204</v>
      </c>
      <c r="BE100" s="239">
        <f>IF(N100="základní",J100,0)</f>
        <v>0</v>
      </c>
      <c r="BF100" s="239">
        <f>IF(N100="snížená",J100,0)</f>
        <v>0</v>
      </c>
      <c r="BG100" s="239">
        <f>IF(N100="zákl. přenesená",J100,0)</f>
        <v>0</v>
      </c>
      <c r="BH100" s="239">
        <f>IF(N100="sníž. přenesená",J100,0)</f>
        <v>0</v>
      </c>
      <c r="BI100" s="239">
        <f>IF(N100="nulová",J100,0)</f>
        <v>0</v>
      </c>
      <c r="BJ100" s="17" t="s">
        <v>81</v>
      </c>
      <c r="BK100" s="239">
        <f>ROUND(I100*H100,2)</f>
        <v>0</v>
      </c>
      <c r="BL100" s="17" t="s">
        <v>104</v>
      </c>
      <c r="BM100" s="238" t="s">
        <v>837</v>
      </c>
    </row>
    <row r="101" s="2" customFormat="1">
      <c r="A101" s="38"/>
      <c r="B101" s="39"/>
      <c r="C101" s="40"/>
      <c r="D101" s="240" t="s">
        <v>213</v>
      </c>
      <c r="E101" s="40"/>
      <c r="F101" s="241" t="s">
        <v>698</v>
      </c>
      <c r="G101" s="40"/>
      <c r="H101" s="40"/>
      <c r="I101" s="147"/>
      <c r="J101" s="40"/>
      <c r="K101" s="40"/>
      <c r="L101" s="44"/>
      <c r="M101" s="242"/>
      <c r="N101" s="243"/>
      <c r="O101" s="84"/>
      <c r="P101" s="84"/>
      <c r="Q101" s="84"/>
      <c r="R101" s="84"/>
      <c r="S101" s="84"/>
      <c r="T101" s="85"/>
      <c r="U101" s="38"/>
      <c r="V101" s="38"/>
      <c r="W101" s="38"/>
      <c r="X101" s="38"/>
      <c r="Y101" s="38"/>
      <c r="Z101" s="38"/>
      <c r="AA101" s="38"/>
      <c r="AB101" s="38"/>
      <c r="AC101" s="38"/>
      <c r="AD101" s="38"/>
      <c r="AE101" s="38"/>
      <c r="AT101" s="17" t="s">
        <v>213</v>
      </c>
      <c r="AU101" s="17" t="s">
        <v>83</v>
      </c>
    </row>
    <row r="102" s="2" customFormat="1">
      <c r="A102" s="38"/>
      <c r="B102" s="39"/>
      <c r="C102" s="40"/>
      <c r="D102" s="240" t="s">
        <v>215</v>
      </c>
      <c r="E102" s="40"/>
      <c r="F102" s="244" t="s">
        <v>699</v>
      </c>
      <c r="G102" s="40"/>
      <c r="H102" s="40"/>
      <c r="I102" s="147"/>
      <c r="J102" s="40"/>
      <c r="K102" s="40"/>
      <c r="L102" s="44"/>
      <c r="M102" s="242"/>
      <c r="N102" s="243"/>
      <c r="O102" s="84"/>
      <c r="P102" s="84"/>
      <c r="Q102" s="84"/>
      <c r="R102" s="84"/>
      <c r="S102" s="84"/>
      <c r="T102" s="85"/>
      <c r="U102" s="38"/>
      <c r="V102" s="38"/>
      <c r="W102" s="38"/>
      <c r="X102" s="38"/>
      <c r="Y102" s="38"/>
      <c r="Z102" s="38"/>
      <c r="AA102" s="38"/>
      <c r="AB102" s="38"/>
      <c r="AC102" s="38"/>
      <c r="AD102" s="38"/>
      <c r="AE102" s="38"/>
      <c r="AT102" s="17" t="s">
        <v>215</v>
      </c>
      <c r="AU102" s="17" t="s">
        <v>83</v>
      </c>
    </row>
    <row r="103" s="14" customFormat="1">
      <c r="A103" s="14"/>
      <c r="B103" s="255"/>
      <c r="C103" s="256"/>
      <c r="D103" s="240" t="s">
        <v>217</v>
      </c>
      <c r="E103" s="257" t="s">
        <v>19</v>
      </c>
      <c r="F103" s="258" t="s">
        <v>838</v>
      </c>
      <c r="G103" s="256"/>
      <c r="H103" s="259">
        <v>12</v>
      </c>
      <c r="I103" s="260"/>
      <c r="J103" s="256"/>
      <c r="K103" s="256"/>
      <c r="L103" s="261"/>
      <c r="M103" s="262"/>
      <c r="N103" s="263"/>
      <c r="O103" s="263"/>
      <c r="P103" s="263"/>
      <c r="Q103" s="263"/>
      <c r="R103" s="263"/>
      <c r="S103" s="263"/>
      <c r="T103" s="264"/>
      <c r="U103" s="14"/>
      <c r="V103" s="14"/>
      <c r="W103" s="14"/>
      <c r="X103" s="14"/>
      <c r="Y103" s="14"/>
      <c r="Z103" s="14"/>
      <c r="AA103" s="14"/>
      <c r="AB103" s="14"/>
      <c r="AC103" s="14"/>
      <c r="AD103" s="14"/>
      <c r="AE103" s="14"/>
      <c r="AT103" s="265" t="s">
        <v>217</v>
      </c>
      <c r="AU103" s="265" t="s">
        <v>83</v>
      </c>
      <c r="AV103" s="14" t="s">
        <v>83</v>
      </c>
      <c r="AW103" s="14" t="s">
        <v>35</v>
      </c>
      <c r="AX103" s="14" t="s">
        <v>74</v>
      </c>
      <c r="AY103" s="265" t="s">
        <v>204</v>
      </c>
    </row>
    <row r="104" s="14" customFormat="1">
      <c r="A104" s="14"/>
      <c r="B104" s="255"/>
      <c r="C104" s="256"/>
      <c r="D104" s="240" t="s">
        <v>217</v>
      </c>
      <c r="E104" s="257" t="s">
        <v>19</v>
      </c>
      <c r="F104" s="258" t="s">
        <v>839</v>
      </c>
      <c r="G104" s="256"/>
      <c r="H104" s="259">
        <v>60</v>
      </c>
      <c r="I104" s="260"/>
      <c r="J104" s="256"/>
      <c r="K104" s="256"/>
      <c r="L104" s="261"/>
      <c r="M104" s="262"/>
      <c r="N104" s="263"/>
      <c r="O104" s="263"/>
      <c r="P104" s="263"/>
      <c r="Q104" s="263"/>
      <c r="R104" s="263"/>
      <c r="S104" s="263"/>
      <c r="T104" s="264"/>
      <c r="U104" s="14"/>
      <c r="V104" s="14"/>
      <c r="W104" s="14"/>
      <c r="X104" s="14"/>
      <c r="Y104" s="14"/>
      <c r="Z104" s="14"/>
      <c r="AA104" s="14"/>
      <c r="AB104" s="14"/>
      <c r="AC104" s="14"/>
      <c r="AD104" s="14"/>
      <c r="AE104" s="14"/>
      <c r="AT104" s="265" t="s">
        <v>217</v>
      </c>
      <c r="AU104" s="265" t="s">
        <v>83</v>
      </c>
      <c r="AV104" s="14" t="s">
        <v>83</v>
      </c>
      <c r="AW104" s="14" t="s">
        <v>35</v>
      </c>
      <c r="AX104" s="14" t="s">
        <v>74</v>
      </c>
      <c r="AY104" s="265" t="s">
        <v>204</v>
      </c>
    </row>
    <row r="105" s="14" customFormat="1">
      <c r="A105" s="14"/>
      <c r="B105" s="255"/>
      <c r="C105" s="256"/>
      <c r="D105" s="240" t="s">
        <v>217</v>
      </c>
      <c r="E105" s="257" t="s">
        <v>19</v>
      </c>
      <c r="F105" s="258" t="s">
        <v>840</v>
      </c>
      <c r="G105" s="256"/>
      <c r="H105" s="259">
        <v>7</v>
      </c>
      <c r="I105" s="260"/>
      <c r="J105" s="256"/>
      <c r="K105" s="256"/>
      <c r="L105" s="261"/>
      <c r="M105" s="262"/>
      <c r="N105" s="263"/>
      <c r="O105" s="263"/>
      <c r="P105" s="263"/>
      <c r="Q105" s="263"/>
      <c r="R105" s="263"/>
      <c r="S105" s="263"/>
      <c r="T105" s="264"/>
      <c r="U105" s="14"/>
      <c r="V105" s="14"/>
      <c r="W105" s="14"/>
      <c r="X105" s="14"/>
      <c r="Y105" s="14"/>
      <c r="Z105" s="14"/>
      <c r="AA105" s="14"/>
      <c r="AB105" s="14"/>
      <c r="AC105" s="14"/>
      <c r="AD105" s="14"/>
      <c r="AE105" s="14"/>
      <c r="AT105" s="265" t="s">
        <v>217</v>
      </c>
      <c r="AU105" s="265" t="s">
        <v>83</v>
      </c>
      <c r="AV105" s="14" t="s">
        <v>83</v>
      </c>
      <c r="AW105" s="14" t="s">
        <v>35</v>
      </c>
      <c r="AX105" s="14" t="s">
        <v>74</v>
      </c>
      <c r="AY105" s="265" t="s">
        <v>204</v>
      </c>
    </row>
    <row r="106" s="15" customFormat="1">
      <c r="A106" s="15"/>
      <c r="B106" s="266"/>
      <c r="C106" s="267"/>
      <c r="D106" s="240" t="s">
        <v>217</v>
      </c>
      <c r="E106" s="268" t="s">
        <v>19</v>
      </c>
      <c r="F106" s="269" t="s">
        <v>268</v>
      </c>
      <c r="G106" s="267"/>
      <c r="H106" s="270">
        <v>79</v>
      </c>
      <c r="I106" s="271"/>
      <c r="J106" s="267"/>
      <c r="K106" s="267"/>
      <c r="L106" s="272"/>
      <c r="M106" s="273"/>
      <c r="N106" s="274"/>
      <c r="O106" s="274"/>
      <c r="P106" s="274"/>
      <c r="Q106" s="274"/>
      <c r="R106" s="274"/>
      <c r="S106" s="274"/>
      <c r="T106" s="275"/>
      <c r="U106" s="15"/>
      <c r="V106" s="15"/>
      <c r="W106" s="15"/>
      <c r="X106" s="15"/>
      <c r="Y106" s="15"/>
      <c r="Z106" s="15"/>
      <c r="AA106" s="15"/>
      <c r="AB106" s="15"/>
      <c r="AC106" s="15"/>
      <c r="AD106" s="15"/>
      <c r="AE106" s="15"/>
      <c r="AT106" s="276" t="s">
        <v>217</v>
      </c>
      <c r="AU106" s="276" t="s">
        <v>83</v>
      </c>
      <c r="AV106" s="15" t="s">
        <v>104</v>
      </c>
      <c r="AW106" s="15" t="s">
        <v>35</v>
      </c>
      <c r="AX106" s="15" t="s">
        <v>81</v>
      </c>
      <c r="AY106" s="276" t="s">
        <v>204</v>
      </c>
    </row>
    <row r="107" s="2" customFormat="1" ht="21.75" customHeight="1">
      <c r="A107" s="38"/>
      <c r="B107" s="39"/>
      <c r="C107" s="227" t="s">
        <v>94</v>
      </c>
      <c r="D107" s="227" t="s">
        <v>207</v>
      </c>
      <c r="E107" s="228" t="s">
        <v>841</v>
      </c>
      <c r="F107" s="229" t="s">
        <v>842</v>
      </c>
      <c r="G107" s="230" t="s">
        <v>286</v>
      </c>
      <c r="H107" s="231">
        <v>12</v>
      </c>
      <c r="I107" s="232"/>
      <c r="J107" s="233">
        <f>ROUND(I107*H107,2)</f>
        <v>0</v>
      </c>
      <c r="K107" s="229" t="s">
        <v>211</v>
      </c>
      <c r="L107" s="44"/>
      <c r="M107" s="234" t="s">
        <v>19</v>
      </c>
      <c r="N107" s="235" t="s">
        <v>45</v>
      </c>
      <c r="O107" s="84"/>
      <c r="P107" s="236">
        <f>O107*H107</f>
        <v>0</v>
      </c>
      <c r="Q107" s="236">
        <v>0</v>
      </c>
      <c r="R107" s="236">
        <f>Q107*H107</f>
        <v>0</v>
      </c>
      <c r="S107" s="236">
        <v>0</v>
      </c>
      <c r="T107" s="237">
        <f>S107*H107</f>
        <v>0</v>
      </c>
      <c r="U107" s="38"/>
      <c r="V107" s="38"/>
      <c r="W107" s="38"/>
      <c r="X107" s="38"/>
      <c r="Y107" s="38"/>
      <c r="Z107" s="38"/>
      <c r="AA107" s="38"/>
      <c r="AB107" s="38"/>
      <c r="AC107" s="38"/>
      <c r="AD107" s="38"/>
      <c r="AE107" s="38"/>
      <c r="AR107" s="238" t="s">
        <v>104</v>
      </c>
      <c r="AT107" s="238" t="s">
        <v>207</v>
      </c>
      <c r="AU107" s="238" t="s">
        <v>83</v>
      </c>
      <c r="AY107" s="17" t="s">
        <v>204</v>
      </c>
      <c r="BE107" s="239">
        <f>IF(N107="základní",J107,0)</f>
        <v>0</v>
      </c>
      <c r="BF107" s="239">
        <f>IF(N107="snížená",J107,0)</f>
        <v>0</v>
      </c>
      <c r="BG107" s="239">
        <f>IF(N107="zákl. přenesená",J107,0)</f>
        <v>0</v>
      </c>
      <c r="BH107" s="239">
        <f>IF(N107="sníž. přenesená",J107,0)</f>
        <v>0</v>
      </c>
      <c r="BI107" s="239">
        <f>IF(N107="nulová",J107,0)</f>
        <v>0</v>
      </c>
      <c r="BJ107" s="17" t="s">
        <v>81</v>
      </c>
      <c r="BK107" s="239">
        <f>ROUND(I107*H107,2)</f>
        <v>0</v>
      </c>
      <c r="BL107" s="17" t="s">
        <v>104</v>
      </c>
      <c r="BM107" s="238" t="s">
        <v>843</v>
      </c>
    </row>
    <row r="108" s="2" customFormat="1">
      <c r="A108" s="38"/>
      <c r="B108" s="39"/>
      <c r="C108" s="40"/>
      <c r="D108" s="240" t="s">
        <v>213</v>
      </c>
      <c r="E108" s="40"/>
      <c r="F108" s="241" t="s">
        <v>844</v>
      </c>
      <c r="G108" s="40"/>
      <c r="H108" s="40"/>
      <c r="I108" s="147"/>
      <c r="J108" s="40"/>
      <c r="K108" s="40"/>
      <c r="L108" s="44"/>
      <c r="M108" s="242"/>
      <c r="N108" s="243"/>
      <c r="O108" s="84"/>
      <c r="P108" s="84"/>
      <c r="Q108" s="84"/>
      <c r="R108" s="84"/>
      <c r="S108" s="84"/>
      <c r="T108" s="85"/>
      <c r="U108" s="38"/>
      <c r="V108" s="38"/>
      <c r="W108" s="38"/>
      <c r="X108" s="38"/>
      <c r="Y108" s="38"/>
      <c r="Z108" s="38"/>
      <c r="AA108" s="38"/>
      <c r="AB108" s="38"/>
      <c r="AC108" s="38"/>
      <c r="AD108" s="38"/>
      <c r="AE108" s="38"/>
      <c r="AT108" s="17" t="s">
        <v>213</v>
      </c>
      <c r="AU108" s="17" t="s">
        <v>83</v>
      </c>
    </row>
    <row r="109" s="2" customFormat="1">
      <c r="A109" s="38"/>
      <c r="B109" s="39"/>
      <c r="C109" s="40"/>
      <c r="D109" s="240" t="s">
        <v>215</v>
      </c>
      <c r="E109" s="40"/>
      <c r="F109" s="244" t="s">
        <v>706</v>
      </c>
      <c r="G109" s="40"/>
      <c r="H109" s="40"/>
      <c r="I109" s="147"/>
      <c r="J109" s="40"/>
      <c r="K109" s="40"/>
      <c r="L109" s="44"/>
      <c r="M109" s="242"/>
      <c r="N109" s="243"/>
      <c r="O109" s="84"/>
      <c r="P109" s="84"/>
      <c r="Q109" s="84"/>
      <c r="R109" s="84"/>
      <c r="S109" s="84"/>
      <c r="T109" s="85"/>
      <c r="U109" s="38"/>
      <c r="V109" s="38"/>
      <c r="W109" s="38"/>
      <c r="X109" s="38"/>
      <c r="Y109" s="38"/>
      <c r="Z109" s="38"/>
      <c r="AA109" s="38"/>
      <c r="AB109" s="38"/>
      <c r="AC109" s="38"/>
      <c r="AD109" s="38"/>
      <c r="AE109" s="38"/>
      <c r="AT109" s="17" t="s">
        <v>215</v>
      </c>
      <c r="AU109" s="17" t="s">
        <v>83</v>
      </c>
    </row>
    <row r="110" s="2" customFormat="1" ht="21.75" customHeight="1">
      <c r="A110" s="38"/>
      <c r="B110" s="39"/>
      <c r="C110" s="227" t="s">
        <v>104</v>
      </c>
      <c r="D110" s="227" t="s">
        <v>207</v>
      </c>
      <c r="E110" s="228" t="s">
        <v>707</v>
      </c>
      <c r="F110" s="229" t="s">
        <v>708</v>
      </c>
      <c r="G110" s="230" t="s">
        <v>709</v>
      </c>
      <c r="H110" s="231">
        <v>44</v>
      </c>
      <c r="I110" s="232"/>
      <c r="J110" s="233">
        <f>ROUND(I110*H110,2)</f>
        <v>0</v>
      </c>
      <c r="K110" s="229" t="s">
        <v>211</v>
      </c>
      <c r="L110" s="44"/>
      <c r="M110" s="234" t="s">
        <v>19</v>
      </c>
      <c r="N110" s="235" t="s">
        <v>45</v>
      </c>
      <c r="O110" s="84"/>
      <c r="P110" s="236">
        <f>O110*H110</f>
        <v>0</v>
      </c>
      <c r="Q110" s="236">
        <v>0</v>
      </c>
      <c r="R110" s="236">
        <f>Q110*H110</f>
        <v>0</v>
      </c>
      <c r="S110" s="236">
        <v>0</v>
      </c>
      <c r="T110" s="237">
        <f>S110*H110</f>
        <v>0</v>
      </c>
      <c r="U110" s="38"/>
      <c r="V110" s="38"/>
      <c r="W110" s="38"/>
      <c r="X110" s="38"/>
      <c r="Y110" s="38"/>
      <c r="Z110" s="38"/>
      <c r="AA110" s="38"/>
      <c r="AB110" s="38"/>
      <c r="AC110" s="38"/>
      <c r="AD110" s="38"/>
      <c r="AE110" s="38"/>
      <c r="AR110" s="238" t="s">
        <v>104</v>
      </c>
      <c r="AT110" s="238" t="s">
        <v>207</v>
      </c>
      <c r="AU110" s="238" t="s">
        <v>83</v>
      </c>
      <c r="AY110" s="17" t="s">
        <v>204</v>
      </c>
      <c r="BE110" s="239">
        <f>IF(N110="základní",J110,0)</f>
        <v>0</v>
      </c>
      <c r="BF110" s="239">
        <f>IF(N110="snížená",J110,0)</f>
        <v>0</v>
      </c>
      <c r="BG110" s="239">
        <f>IF(N110="zákl. přenesená",J110,0)</f>
        <v>0</v>
      </c>
      <c r="BH110" s="239">
        <f>IF(N110="sníž. přenesená",J110,0)</f>
        <v>0</v>
      </c>
      <c r="BI110" s="239">
        <f>IF(N110="nulová",J110,0)</f>
        <v>0</v>
      </c>
      <c r="BJ110" s="17" t="s">
        <v>81</v>
      </c>
      <c r="BK110" s="239">
        <f>ROUND(I110*H110,2)</f>
        <v>0</v>
      </c>
      <c r="BL110" s="17" t="s">
        <v>104</v>
      </c>
      <c r="BM110" s="238" t="s">
        <v>845</v>
      </c>
    </row>
    <row r="111" s="2" customFormat="1">
      <c r="A111" s="38"/>
      <c r="B111" s="39"/>
      <c r="C111" s="40"/>
      <c r="D111" s="240" t="s">
        <v>213</v>
      </c>
      <c r="E111" s="40"/>
      <c r="F111" s="241" t="s">
        <v>711</v>
      </c>
      <c r="G111" s="40"/>
      <c r="H111" s="40"/>
      <c r="I111" s="147"/>
      <c r="J111" s="40"/>
      <c r="K111" s="40"/>
      <c r="L111" s="44"/>
      <c r="M111" s="242"/>
      <c r="N111" s="243"/>
      <c r="O111" s="84"/>
      <c r="P111" s="84"/>
      <c r="Q111" s="84"/>
      <c r="R111" s="84"/>
      <c r="S111" s="84"/>
      <c r="T111" s="85"/>
      <c r="U111" s="38"/>
      <c r="V111" s="38"/>
      <c r="W111" s="38"/>
      <c r="X111" s="38"/>
      <c r="Y111" s="38"/>
      <c r="Z111" s="38"/>
      <c r="AA111" s="38"/>
      <c r="AB111" s="38"/>
      <c r="AC111" s="38"/>
      <c r="AD111" s="38"/>
      <c r="AE111" s="38"/>
      <c r="AT111" s="17" t="s">
        <v>213</v>
      </c>
      <c r="AU111" s="17" t="s">
        <v>83</v>
      </c>
    </row>
    <row r="112" s="2" customFormat="1">
      <c r="A112" s="38"/>
      <c r="B112" s="39"/>
      <c r="C112" s="40"/>
      <c r="D112" s="240" t="s">
        <v>215</v>
      </c>
      <c r="E112" s="40"/>
      <c r="F112" s="244" t="s">
        <v>712</v>
      </c>
      <c r="G112" s="40"/>
      <c r="H112" s="40"/>
      <c r="I112" s="147"/>
      <c r="J112" s="40"/>
      <c r="K112" s="40"/>
      <c r="L112" s="44"/>
      <c r="M112" s="242"/>
      <c r="N112" s="243"/>
      <c r="O112" s="84"/>
      <c r="P112" s="84"/>
      <c r="Q112" s="84"/>
      <c r="R112" s="84"/>
      <c r="S112" s="84"/>
      <c r="T112" s="85"/>
      <c r="U112" s="38"/>
      <c r="V112" s="38"/>
      <c r="W112" s="38"/>
      <c r="X112" s="38"/>
      <c r="Y112" s="38"/>
      <c r="Z112" s="38"/>
      <c r="AA112" s="38"/>
      <c r="AB112" s="38"/>
      <c r="AC112" s="38"/>
      <c r="AD112" s="38"/>
      <c r="AE112" s="38"/>
      <c r="AT112" s="17" t="s">
        <v>215</v>
      </c>
      <c r="AU112" s="17" t="s">
        <v>83</v>
      </c>
    </row>
    <row r="113" s="14" customFormat="1">
      <c r="A113" s="14"/>
      <c r="B113" s="255"/>
      <c r="C113" s="256"/>
      <c r="D113" s="240" t="s">
        <v>217</v>
      </c>
      <c r="E113" s="257" t="s">
        <v>19</v>
      </c>
      <c r="F113" s="258" t="s">
        <v>846</v>
      </c>
      <c r="G113" s="256"/>
      <c r="H113" s="259">
        <v>44</v>
      </c>
      <c r="I113" s="260"/>
      <c r="J113" s="256"/>
      <c r="K113" s="256"/>
      <c r="L113" s="261"/>
      <c r="M113" s="262"/>
      <c r="N113" s="263"/>
      <c r="O113" s="263"/>
      <c r="P113" s="263"/>
      <c r="Q113" s="263"/>
      <c r="R113" s="263"/>
      <c r="S113" s="263"/>
      <c r="T113" s="264"/>
      <c r="U113" s="14"/>
      <c r="V113" s="14"/>
      <c r="W113" s="14"/>
      <c r="X113" s="14"/>
      <c r="Y113" s="14"/>
      <c r="Z113" s="14"/>
      <c r="AA113" s="14"/>
      <c r="AB113" s="14"/>
      <c r="AC113" s="14"/>
      <c r="AD113" s="14"/>
      <c r="AE113" s="14"/>
      <c r="AT113" s="265" t="s">
        <v>217</v>
      </c>
      <c r="AU113" s="265" t="s">
        <v>83</v>
      </c>
      <c r="AV113" s="14" t="s">
        <v>83</v>
      </c>
      <c r="AW113" s="14" t="s">
        <v>35</v>
      </c>
      <c r="AX113" s="14" t="s">
        <v>81</v>
      </c>
      <c r="AY113" s="265" t="s">
        <v>204</v>
      </c>
    </row>
    <row r="114" s="2" customFormat="1" ht="21.75" customHeight="1">
      <c r="A114" s="38"/>
      <c r="B114" s="39"/>
      <c r="C114" s="277" t="s">
        <v>205</v>
      </c>
      <c r="D114" s="277" t="s">
        <v>270</v>
      </c>
      <c r="E114" s="278" t="s">
        <v>714</v>
      </c>
      <c r="F114" s="279" t="s">
        <v>715</v>
      </c>
      <c r="G114" s="280" t="s">
        <v>245</v>
      </c>
      <c r="H114" s="281">
        <v>88</v>
      </c>
      <c r="I114" s="282"/>
      <c r="J114" s="283">
        <f>ROUND(I114*H114,2)</f>
        <v>0</v>
      </c>
      <c r="K114" s="279" t="s">
        <v>211</v>
      </c>
      <c r="L114" s="284"/>
      <c r="M114" s="285" t="s">
        <v>19</v>
      </c>
      <c r="N114" s="286" t="s">
        <v>45</v>
      </c>
      <c r="O114" s="84"/>
      <c r="P114" s="236">
        <f>O114*H114</f>
        <v>0</v>
      </c>
      <c r="Q114" s="236">
        <v>0.0010499999999999999</v>
      </c>
      <c r="R114" s="236">
        <f>Q114*H114</f>
        <v>0.092399999999999996</v>
      </c>
      <c r="S114" s="236">
        <v>0</v>
      </c>
      <c r="T114" s="237">
        <f>S114*H114</f>
        <v>0</v>
      </c>
      <c r="U114" s="38"/>
      <c r="V114" s="38"/>
      <c r="W114" s="38"/>
      <c r="X114" s="38"/>
      <c r="Y114" s="38"/>
      <c r="Z114" s="38"/>
      <c r="AA114" s="38"/>
      <c r="AB114" s="38"/>
      <c r="AC114" s="38"/>
      <c r="AD114" s="38"/>
      <c r="AE114" s="38"/>
      <c r="AR114" s="238" t="s">
        <v>716</v>
      </c>
      <c r="AT114" s="238" t="s">
        <v>270</v>
      </c>
      <c r="AU114" s="238" t="s">
        <v>83</v>
      </c>
      <c r="AY114" s="17" t="s">
        <v>204</v>
      </c>
      <c r="BE114" s="239">
        <f>IF(N114="základní",J114,0)</f>
        <v>0</v>
      </c>
      <c r="BF114" s="239">
        <f>IF(N114="snížená",J114,0)</f>
        <v>0</v>
      </c>
      <c r="BG114" s="239">
        <f>IF(N114="zákl. přenesená",J114,0)</f>
        <v>0</v>
      </c>
      <c r="BH114" s="239">
        <f>IF(N114="sníž. přenesená",J114,0)</f>
        <v>0</v>
      </c>
      <c r="BI114" s="239">
        <f>IF(N114="nulová",J114,0)</f>
        <v>0</v>
      </c>
      <c r="BJ114" s="17" t="s">
        <v>81</v>
      </c>
      <c r="BK114" s="239">
        <f>ROUND(I114*H114,2)</f>
        <v>0</v>
      </c>
      <c r="BL114" s="17" t="s">
        <v>716</v>
      </c>
      <c r="BM114" s="238" t="s">
        <v>847</v>
      </c>
    </row>
    <row r="115" s="2" customFormat="1">
      <c r="A115" s="38"/>
      <c r="B115" s="39"/>
      <c r="C115" s="40"/>
      <c r="D115" s="240" t="s">
        <v>213</v>
      </c>
      <c r="E115" s="40"/>
      <c r="F115" s="241" t="s">
        <v>715</v>
      </c>
      <c r="G115" s="40"/>
      <c r="H115" s="40"/>
      <c r="I115" s="147"/>
      <c r="J115" s="40"/>
      <c r="K115" s="40"/>
      <c r="L115" s="44"/>
      <c r="M115" s="242"/>
      <c r="N115" s="243"/>
      <c r="O115" s="84"/>
      <c r="P115" s="84"/>
      <c r="Q115" s="84"/>
      <c r="R115" s="84"/>
      <c r="S115" s="84"/>
      <c r="T115" s="85"/>
      <c r="U115" s="38"/>
      <c r="V115" s="38"/>
      <c r="W115" s="38"/>
      <c r="X115" s="38"/>
      <c r="Y115" s="38"/>
      <c r="Z115" s="38"/>
      <c r="AA115" s="38"/>
      <c r="AB115" s="38"/>
      <c r="AC115" s="38"/>
      <c r="AD115" s="38"/>
      <c r="AE115" s="38"/>
      <c r="AT115" s="17" t="s">
        <v>213</v>
      </c>
      <c r="AU115" s="17" t="s">
        <v>83</v>
      </c>
    </row>
    <row r="116" s="2" customFormat="1" ht="21.75" customHeight="1">
      <c r="A116" s="38"/>
      <c r="B116" s="39"/>
      <c r="C116" s="227" t="s">
        <v>242</v>
      </c>
      <c r="D116" s="227" t="s">
        <v>207</v>
      </c>
      <c r="E116" s="228" t="s">
        <v>848</v>
      </c>
      <c r="F116" s="229" t="s">
        <v>849</v>
      </c>
      <c r="G116" s="230" t="s">
        <v>286</v>
      </c>
      <c r="H116" s="231">
        <v>12</v>
      </c>
      <c r="I116" s="232"/>
      <c r="J116" s="233">
        <f>ROUND(I116*H116,2)</f>
        <v>0</v>
      </c>
      <c r="K116" s="229" t="s">
        <v>211</v>
      </c>
      <c r="L116" s="44"/>
      <c r="M116" s="234" t="s">
        <v>19</v>
      </c>
      <c r="N116" s="235" t="s">
        <v>45</v>
      </c>
      <c r="O116" s="84"/>
      <c r="P116" s="236">
        <f>O116*H116</f>
        <v>0</v>
      </c>
      <c r="Q116" s="236">
        <v>0</v>
      </c>
      <c r="R116" s="236">
        <f>Q116*H116</f>
        <v>0</v>
      </c>
      <c r="S116" s="236">
        <v>0</v>
      </c>
      <c r="T116" s="237">
        <f>S116*H116</f>
        <v>0</v>
      </c>
      <c r="U116" s="38"/>
      <c r="V116" s="38"/>
      <c r="W116" s="38"/>
      <c r="X116" s="38"/>
      <c r="Y116" s="38"/>
      <c r="Z116" s="38"/>
      <c r="AA116" s="38"/>
      <c r="AB116" s="38"/>
      <c r="AC116" s="38"/>
      <c r="AD116" s="38"/>
      <c r="AE116" s="38"/>
      <c r="AR116" s="238" t="s">
        <v>104</v>
      </c>
      <c r="AT116" s="238" t="s">
        <v>207</v>
      </c>
      <c r="AU116" s="238" t="s">
        <v>83</v>
      </c>
      <c r="AY116" s="17" t="s">
        <v>204</v>
      </c>
      <c r="BE116" s="239">
        <f>IF(N116="základní",J116,0)</f>
        <v>0</v>
      </c>
      <c r="BF116" s="239">
        <f>IF(N116="snížená",J116,0)</f>
        <v>0</v>
      </c>
      <c r="BG116" s="239">
        <f>IF(N116="zákl. přenesená",J116,0)</f>
        <v>0</v>
      </c>
      <c r="BH116" s="239">
        <f>IF(N116="sníž. přenesená",J116,0)</f>
        <v>0</v>
      </c>
      <c r="BI116" s="239">
        <f>IF(N116="nulová",J116,0)</f>
        <v>0</v>
      </c>
      <c r="BJ116" s="17" t="s">
        <v>81</v>
      </c>
      <c r="BK116" s="239">
        <f>ROUND(I116*H116,2)</f>
        <v>0</v>
      </c>
      <c r="BL116" s="17" t="s">
        <v>104</v>
      </c>
      <c r="BM116" s="238" t="s">
        <v>850</v>
      </c>
    </row>
    <row r="117" s="2" customFormat="1">
      <c r="A117" s="38"/>
      <c r="B117" s="39"/>
      <c r="C117" s="40"/>
      <c r="D117" s="240" t="s">
        <v>213</v>
      </c>
      <c r="E117" s="40"/>
      <c r="F117" s="241" t="s">
        <v>851</v>
      </c>
      <c r="G117" s="40"/>
      <c r="H117" s="40"/>
      <c r="I117" s="147"/>
      <c r="J117" s="40"/>
      <c r="K117" s="40"/>
      <c r="L117" s="44"/>
      <c r="M117" s="242"/>
      <c r="N117" s="243"/>
      <c r="O117" s="84"/>
      <c r="P117" s="84"/>
      <c r="Q117" s="84"/>
      <c r="R117" s="84"/>
      <c r="S117" s="84"/>
      <c r="T117" s="85"/>
      <c r="U117" s="38"/>
      <c r="V117" s="38"/>
      <c r="W117" s="38"/>
      <c r="X117" s="38"/>
      <c r="Y117" s="38"/>
      <c r="Z117" s="38"/>
      <c r="AA117" s="38"/>
      <c r="AB117" s="38"/>
      <c r="AC117" s="38"/>
      <c r="AD117" s="38"/>
      <c r="AE117" s="38"/>
      <c r="AT117" s="17" t="s">
        <v>213</v>
      </c>
      <c r="AU117" s="17" t="s">
        <v>83</v>
      </c>
    </row>
    <row r="118" s="2" customFormat="1">
      <c r="A118" s="38"/>
      <c r="B118" s="39"/>
      <c r="C118" s="40"/>
      <c r="D118" s="240" t="s">
        <v>215</v>
      </c>
      <c r="E118" s="40"/>
      <c r="F118" s="244" t="s">
        <v>726</v>
      </c>
      <c r="G118" s="40"/>
      <c r="H118" s="40"/>
      <c r="I118" s="147"/>
      <c r="J118" s="40"/>
      <c r="K118" s="40"/>
      <c r="L118" s="44"/>
      <c r="M118" s="242"/>
      <c r="N118" s="243"/>
      <c r="O118" s="84"/>
      <c r="P118" s="84"/>
      <c r="Q118" s="84"/>
      <c r="R118" s="84"/>
      <c r="S118" s="84"/>
      <c r="T118" s="85"/>
      <c r="U118" s="38"/>
      <c r="V118" s="38"/>
      <c r="W118" s="38"/>
      <c r="X118" s="38"/>
      <c r="Y118" s="38"/>
      <c r="Z118" s="38"/>
      <c r="AA118" s="38"/>
      <c r="AB118" s="38"/>
      <c r="AC118" s="38"/>
      <c r="AD118" s="38"/>
      <c r="AE118" s="38"/>
      <c r="AT118" s="17" t="s">
        <v>215</v>
      </c>
      <c r="AU118" s="17" t="s">
        <v>83</v>
      </c>
    </row>
    <row r="119" s="2" customFormat="1" ht="21.75" customHeight="1">
      <c r="A119" s="38"/>
      <c r="B119" s="39"/>
      <c r="C119" s="277" t="s">
        <v>247</v>
      </c>
      <c r="D119" s="277" t="s">
        <v>270</v>
      </c>
      <c r="E119" s="278" t="s">
        <v>852</v>
      </c>
      <c r="F119" s="279" t="s">
        <v>853</v>
      </c>
      <c r="G119" s="280" t="s">
        <v>245</v>
      </c>
      <c r="H119" s="281">
        <v>4</v>
      </c>
      <c r="I119" s="282"/>
      <c r="J119" s="283">
        <f>ROUND(I119*H119,2)</f>
        <v>0</v>
      </c>
      <c r="K119" s="279" t="s">
        <v>211</v>
      </c>
      <c r="L119" s="284"/>
      <c r="M119" s="285" t="s">
        <v>19</v>
      </c>
      <c r="N119" s="286" t="s">
        <v>45</v>
      </c>
      <c r="O119" s="84"/>
      <c r="P119" s="236">
        <f>O119*H119</f>
        <v>0</v>
      </c>
      <c r="Q119" s="236">
        <v>0</v>
      </c>
      <c r="R119" s="236">
        <f>Q119*H119</f>
        <v>0</v>
      </c>
      <c r="S119" s="236">
        <v>0</v>
      </c>
      <c r="T119" s="237">
        <f>S119*H119</f>
        <v>0</v>
      </c>
      <c r="U119" s="38"/>
      <c r="V119" s="38"/>
      <c r="W119" s="38"/>
      <c r="X119" s="38"/>
      <c r="Y119" s="38"/>
      <c r="Z119" s="38"/>
      <c r="AA119" s="38"/>
      <c r="AB119" s="38"/>
      <c r="AC119" s="38"/>
      <c r="AD119" s="38"/>
      <c r="AE119" s="38"/>
      <c r="AR119" s="238" t="s">
        <v>716</v>
      </c>
      <c r="AT119" s="238" t="s">
        <v>270</v>
      </c>
      <c r="AU119" s="238" t="s">
        <v>83</v>
      </c>
      <c r="AY119" s="17" t="s">
        <v>204</v>
      </c>
      <c r="BE119" s="239">
        <f>IF(N119="základní",J119,0)</f>
        <v>0</v>
      </c>
      <c r="BF119" s="239">
        <f>IF(N119="snížená",J119,0)</f>
        <v>0</v>
      </c>
      <c r="BG119" s="239">
        <f>IF(N119="zákl. přenesená",J119,0)</f>
        <v>0</v>
      </c>
      <c r="BH119" s="239">
        <f>IF(N119="sníž. přenesená",J119,0)</f>
        <v>0</v>
      </c>
      <c r="BI119" s="239">
        <f>IF(N119="nulová",J119,0)</f>
        <v>0</v>
      </c>
      <c r="BJ119" s="17" t="s">
        <v>81</v>
      </c>
      <c r="BK119" s="239">
        <f>ROUND(I119*H119,2)</f>
        <v>0</v>
      </c>
      <c r="BL119" s="17" t="s">
        <v>716</v>
      </c>
      <c r="BM119" s="238" t="s">
        <v>854</v>
      </c>
    </row>
    <row r="120" s="2" customFormat="1">
      <c r="A120" s="38"/>
      <c r="B120" s="39"/>
      <c r="C120" s="40"/>
      <c r="D120" s="240" t="s">
        <v>213</v>
      </c>
      <c r="E120" s="40"/>
      <c r="F120" s="241" t="s">
        <v>853</v>
      </c>
      <c r="G120" s="40"/>
      <c r="H120" s="40"/>
      <c r="I120" s="147"/>
      <c r="J120" s="40"/>
      <c r="K120" s="40"/>
      <c r="L120" s="44"/>
      <c r="M120" s="242"/>
      <c r="N120" s="243"/>
      <c r="O120" s="84"/>
      <c r="P120" s="84"/>
      <c r="Q120" s="84"/>
      <c r="R120" s="84"/>
      <c r="S120" s="84"/>
      <c r="T120" s="85"/>
      <c r="U120" s="38"/>
      <c r="V120" s="38"/>
      <c r="W120" s="38"/>
      <c r="X120" s="38"/>
      <c r="Y120" s="38"/>
      <c r="Z120" s="38"/>
      <c r="AA120" s="38"/>
      <c r="AB120" s="38"/>
      <c r="AC120" s="38"/>
      <c r="AD120" s="38"/>
      <c r="AE120" s="38"/>
      <c r="AT120" s="17" t="s">
        <v>213</v>
      </c>
      <c r="AU120" s="17" t="s">
        <v>83</v>
      </c>
    </row>
    <row r="121" s="2" customFormat="1" ht="21.75" customHeight="1">
      <c r="A121" s="38"/>
      <c r="B121" s="39"/>
      <c r="C121" s="277" t="s">
        <v>252</v>
      </c>
      <c r="D121" s="277" t="s">
        <v>270</v>
      </c>
      <c r="E121" s="278" t="s">
        <v>855</v>
      </c>
      <c r="F121" s="279" t="s">
        <v>856</v>
      </c>
      <c r="G121" s="280" t="s">
        <v>245</v>
      </c>
      <c r="H121" s="281">
        <v>36</v>
      </c>
      <c r="I121" s="282"/>
      <c r="J121" s="283">
        <f>ROUND(I121*H121,2)</f>
        <v>0</v>
      </c>
      <c r="K121" s="279" t="s">
        <v>211</v>
      </c>
      <c r="L121" s="284"/>
      <c r="M121" s="285" t="s">
        <v>19</v>
      </c>
      <c r="N121" s="286" t="s">
        <v>45</v>
      </c>
      <c r="O121" s="84"/>
      <c r="P121" s="236">
        <f>O121*H121</f>
        <v>0</v>
      </c>
      <c r="Q121" s="236">
        <v>0</v>
      </c>
      <c r="R121" s="236">
        <f>Q121*H121</f>
        <v>0</v>
      </c>
      <c r="S121" s="236">
        <v>0</v>
      </c>
      <c r="T121" s="237">
        <f>S121*H121</f>
        <v>0</v>
      </c>
      <c r="U121" s="38"/>
      <c r="V121" s="38"/>
      <c r="W121" s="38"/>
      <c r="X121" s="38"/>
      <c r="Y121" s="38"/>
      <c r="Z121" s="38"/>
      <c r="AA121" s="38"/>
      <c r="AB121" s="38"/>
      <c r="AC121" s="38"/>
      <c r="AD121" s="38"/>
      <c r="AE121" s="38"/>
      <c r="AR121" s="238" t="s">
        <v>716</v>
      </c>
      <c r="AT121" s="238" t="s">
        <v>270</v>
      </c>
      <c r="AU121" s="238" t="s">
        <v>83</v>
      </c>
      <c r="AY121" s="17" t="s">
        <v>204</v>
      </c>
      <c r="BE121" s="239">
        <f>IF(N121="základní",J121,0)</f>
        <v>0</v>
      </c>
      <c r="BF121" s="239">
        <f>IF(N121="snížená",J121,0)</f>
        <v>0</v>
      </c>
      <c r="BG121" s="239">
        <f>IF(N121="zákl. přenesená",J121,0)</f>
        <v>0</v>
      </c>
      <c r="BH121" s="239">
        <f>IF(N121="sníž. přenesená",J121,0)</f>
        <v>0</v>
      </c>
      <c r="BI121" s="239">
        <f>IF(N121="nulová",J121,0)</f>
        <v>0</v>
      </c>
      <c r="BJ121" s="17" t="s">
        <v>81</v>
      </c>
      <c r="BK121" s="239">
        <f>ROUND(I121*H121,2)</f>
        <v>0</v>
      </c>
      <c r="BL121" s="17" t="s">
        <v>716</v>
      </c>
      <c r="BM121" s="238" t="s">
        <v>857</v>
      </c>
    </row>
    <row r="122" s="2" customFormat="1">
      <c r="A122" s="38"/>
      <c r="B122" s="39"/>
      <c r="C122" s="40"/>
      <c r="D122" s="240" t="s">
        <v>213</v>
      </c>
      <c r="E122" s="40"/>
      <c r="F122" s="241" t="s">
        <v>856</v>
      </c>
      <c r="G122" s="40"/>
      <c r="H122" s="40"/>
      <c r="I122" s="147"/>
      <c r="J122" s="40"/>
      <c r="K122" s="40"/>
      <c r="L122" s="44"/>
      <c r="M122" s="242"/>
      <c r="N122" s="243"/>
      <c r="O122" s="84"/>
      <c r="P122" s="84"/>
      <c r="Q122" s="84"/>
      <c r="R122" s="84"/>
      <c r="S122" s="84"/>
      <c r="T122" s="85"/>
      <c r="U122" s="38"/>
      <c r="V122" s="38"/>
      <c r="W122" s="38"/>
      <c r="X122" s="38"/>
      <c r="Y122" s="38"/>
      <c r="Z122" s="38"/>
      <c r="AA122" s="38"/>
      <c r="AB122" s="38"/>
      <c r="AC122" s="38"/>
      <c r="AD122" s="38"/>
      <c r="AE122" s="38"/>
      <c r="AT122" s="17" t="s">
        <v>213</v>
      </c>
      <c r="AU122" s="17" t="s">
        <v>83</v>
      </c>
    </row>
    <row r="123" s="2" customFormat="1" ht="21.75" customHeight="1">
      <c r="A123" s="38"/>
      <c r="B123" s="39"/>
      <c r="C123" s="227" t="s">
        <v>258</v>
      </c>
      <c r="D123" s="227" t="s">
        <v>207</v>
      </c>
      <c r="E123" s="228" t="s">
        <v>858</v>
      </c>
      <c r="F123" s="229" t="s">
        <v>859</v>
      </c>
      <c r="G123" s="230" t="s">
        <v>286</v>
      </c>
      <c r="H123" s="231">
        <v>9</v>
      </c>
      <c r="I123" s="232"/>
      <c r="J123" s="233">
        <f>ROUND(I123*H123,2)</f>
        <v>0</v>
      </c>
      <c r="K123" s="229" t="s">
        <v>211</v>
      </c>
      <c r="L123" s="44"/>
      <c r="M123" s="234" t="s">
        <v>19</v>
      </c>
      <c r="N123" s="235" t="s">
        <v>45</v>
      </c>
      <c r="O123" s="84"/>
      <c r="P123" s="236">
        <f>O123*H123</f>
        <v>0</v>
      </c>
      <c r="Q123" s="236">
        <v>0</v>
      </c>
      <c r="R123" s="236">
        <f>Q123*H123</f>
        <v>0</v>
      </c>
      <c r="S123" s="236">
        <v>0</v>
      </c>
      <c r="T123" s="237">
        <f>S123*H123</f>
        <v>0</v>
      </c>
      <c r="U123" s="38"/>
      <c r="V123" s="38"/>
      <c r="W123" s="38"/>
      <c r="X123" s="38"/>
      <c r="Y123" s="38"/>
      <c r="Z123" s="38"/>
      <c r="AA123" s="38"/>
      <c r="AB123" s="38"/>
      <c r="AC123" s="38"/>
      <c r="AD123" s="38"/>
      <c r="AE123" s="38"/>
      <c r="AR123" s="238" t="s">
        <v>104</v>
      </c>
      <c r="AT123" s="238" t="s">
        <v>207</v>
      </c>
      <c r="AU123" s="238" t="s">
        <v>83</v>
      </c>
      <c r="AY123" s="17" t="s">
        <v>204</v>
      </c>
      <c r="BE123" s="239">
        <f>IF(N123="základní",J123,0)</f>
        <v>0</v>
      </c>
      <c r="BF123" s="239">
        <f>IF(N123="snížená",J123,0)</f>
        <v>0</v>
      </c>
      <c r="BG123" s="239">
        <f>IF(N123="zákl. přenesená",J123,0)</f>
        <v>0</v>
      </c>
      <c r="BH123" s="239">
        <f>IF(N123="sníž. přenesená",J123,0)</f>
        <v>0</v>
      </c>
      <c r="BI123" s="239">
        <f>IF(N123="nulová",J123,0)</f>
        <v>0</v>
      </c>
      <c r="BJ123" s="17" t="s">
        <v>81</v>
      </c>
      <c r="BK123" s="239">
        <f>ROUND(I123*H123,2)</f>
        <v>0</v>
      </c>
      <c r="BL123" s="17" t="s">
        <v>104</v>
      </c>
      <c r="BM123" s="238" t="s">
        <v>860</v>
      </c>
    </row>
    <row r="124" s="2" customFormat="1">
      <c r="A124" s="38"/>
      <c r="B124" s="39"/>
      <c r="C124" s="40"/>
      <c r="D124" s="240" t="s">
        <v>213</v>
      </c>
      <c r="E124" s="40"/>
      <c r="F124" s="241" t="s">
        <v>861</v>
      </c>
      <c r="G124" s="40"/>
      <c r="H124" s="40"/>
      <c r="I124" s="147"/>
      <c r="J124" s="40"/>
      <c r="K124" s="40"/>
      <c r="L124" s="44"/>
      <c r="M124" s="242"/>
      <c r="N124" s="243"/>
      <c r="O124" s="84"/>
      <c r="P124" s="84"/>
      <c r="Q124" s="84"/>
      <c r="R124" s="84"/>
      <c r="S124" s="84"/>
      <c r="T124" s="85"/>
      <c r="U124" s="38"/>
      <c r="V124" s="38"/>
      <c r="W124" s="38"/>
      <c r="X124" s="38"/>
      <c r="Y124" s="38"/>
      <c r="Z124" s="38"/>
      <c r="AA124" s="38"/>
      <c r="AB124" s="38"/>
      <c r="AC124" s="38"/>
      <c r="AD124" s="38"/>
      <c r="AE124" s="38"/>
      <c r="AT124" s="17" t="s">
        <v>213</v>
      </c>
      <c r="AU124" s="17" t="s">
        <v>83</v>
      </c>
    </row>
    <row r="125" s="2" customFormat="1">
      <c r="A125" s="38"/>
      <c r="B125" s="39"/>
      <c r="C125" s="40"/>
      <c r="D125" s="240" t="s">
        <v>215</v>
      </c>
      <c r="E125" s="40"/>
      <c r="F125" s="244" t="s">
        <v>862</v>
      </c>
      <c r="G125" s="40"/>
      <c r="H125" s="40"/>
      <c r="I125" s="147"/>
      <c r="J125" s="40"/>
      <c r="K125" s="40"/>
      <c r="L125" s="44"/>
      <c r="M125" s="242"/>
      <c r="N125" s="243"/>
      <c r="O125" s="84"/>
      <c r="P125" s="84"/>
      <c r="Q125" s="84"/>
      <c r="R125" s="84"/>
      <c r="S125" s="84"/>
      <c r="T125" s="85"/>
      <c r="U125" s="38"/>
      <c r="V125" s="38"/>
      <c r="W125" s="38"/>
      <c r="X125" s="38"/>
      <c r="Y125" s="38"/>
      <c r="Z125" s="38"/>
      <c r="AA125" s="38"/>
      <c r="AB125" s="38"/>
      <c r="AC125" s="38"/>
      <c r="AD125" s="38"/>
      <c r="AE125" s="38"/>
      <c r="AT125" s="17" t="s">
        <v>215</v>
      </c>
      <c r="AU125" s="17" t="s">
        <v>83</v>
      </c>
    </row>
    <row r="126" s="2" customFormat="1" ht="21.75" customHeight="1">
      <c r="A126" s="38"/>
      <c r="B126" s="39"/>
      <c r="C126" s="227" t="s">
        <v>269</v>
      </c>
      <c r="D126" s="227" t="s">
        <v>207</v>
      </c>
      <c r="E126" s="228" t="s">
        <v>472</v>
      </c>
      <c r="F126" s="229" t="s">
        <v>718</v>
      </c>
      <c r="G126" s="230" t="s">
        <v>261</v>
      </c>
      <c r="H126" s="231">
        <v>3.6800000000000002</v>
      </c>
      <c r="I126" s="232"/>
      <c r="J126" s="233">
        <f>ROUND(I126*H126,2)</f>
        <v>0</v>
      </c>
      <c r="K126" s="229" t="s">
        <v>211</v>
      </c>
      <c r="L126" s="44"/>
      <c r="M126" s="234" t="s">
        <v>19</v>
      </c>
      <c r="N126" s="235" t="s">
        <v>45</v>
      </c>
      <c r="O126" s="84"/>
      <c r="P126" s="236">
        <f>O126*H126</f>
        <v>0</v>
      </c>
      <c r="Q126" s="236">
        <v>0</v>
      </c>
      <c r="R126" s="236">
        <f>Q126*H126</f>
        <v>0</v>
      </c>
      <c r="S126" s="236">
        <v>0</v>
      </c>
      <c r="T126" s="237">
        <f>S126*H126</f>
        <v>0</v>
      </c>
      <c r="U126" s="38"/>
      <c r="V126" s="38"/>
      <c r="W126" s="38"/>
      <c r="X126" s="38"/>
      <c r="Y126" s="38"/>
      <c r="Z126" s="38"/>
      <c r="AA126" s="38"/>
      <c r="AB126" s="38"/>
      <c r="AC126" s="38"/>
      <c r="AD126" s="38"/>
      <c r="AE126" s="38"/>
      <c r="AR126" s="238" t="s">
        <v>104</v>
      </c>
      <c r="AT126" s="238" t="s">
        <v>207</v>
      </c>
      <c r="AU126" s="238" t="s">
        <v>83</v>
      </c>
      <c r="AY126" s="17" t="s">
        <v>204</v>
      </c>
      <c r="BE126" s="239">
        <f>IF(N126="základní",J126,0)</f>
        <v>0</v>
      </c>
      <c r="BF126" s="239">
        <f>IF(N126="snížená",J126,0)</f>
        <v>0</v>
      </c>
      <c r="BG126" s="239">
        <f>IF(N126="zákl. přenesená",J126,0)</f>
        <v>0</v>
      </c>
      <c r="BH126" s="239">
        <f>IF(N126="sníž. přenesená",J126,0)</f>
        <v>0</v>
      </c>
      <c r="BI126" s="239">
        <f>IF(N126="nulová",J126,0)</f>
        <v>0</v>
      </c>
      <c r="BJ126" s="17" t="s">
        <v>81</v>
      </c>
      <c r="BK126" s="239">
        <f>ROUND(I126*H126,2)</f>
        <v>0</v>
      </c>
      <c r="BL126" s="17" t="s">
        <v>104</v>
      </c>
      <c r="BM126" s="238" t="s">
        <v>863</v>
      </c>
    </row>
    <row r="127" s="2" customFormat="1">
      <c r="A127" s="38"/>
      <c r="B127" s="39"/>
      <c r="C127" s="40"/>
      <c r="D127" s="240" t="s">
        <v>213</v>
      </c>
      <c r="E127" s="40"/>
      <c r="F127" s="241" t="s">
        <v>473</v>
      </c>
      <c r="G127" s="40"/>
      <c r="H127" s="40"/>
      <c r="I127" s="147"/>
      <c r="J127" s="40"/>
      <c r="K127" s="40"/>
      <c r="L127" s="44"/>
      <c r="M127" s="242"/>
      <c r="N127" s="243"/>
      <c r="O127" s="84"/>
      <c r="P127" s="84"/>
      <c r="Q127" s="84"/>
      <c r="R127" s="84"/>
      <c r="S127" s="84"/>
      <c r="T127" s="85"/>
      <c r="U127" s="38"/>
      <c r="V127" s="38"/>
      <c r="W127" s="38"/>
      <c r="X127" s="38"/>
      <c r="Y127" s="38"/>
      <c r="Z127" s="38"/>
      <c r="AA127" s="38"/>
      <c r="AB127" s="38"/>
      <c r="AC127" s="38"/>
      <c r="AD127" s="38"/>
      <c r="AE127" s="38"/>
      <c r="AT127" s="17" t="s">
        <v>213</v>
      </c>
      <c r="AU127" s="17" t="s">
        <v>83</v>
      </c>
    </row>
    <row r="128" s="2" customFormat="1">
      <c r="A128" s="38"/>
      <c r="B128" s="39"/>
      <c r="C128" s="40"/>
      <c r="D128" s="240" t="s">
        <v>215</v>
      </c>
      <c r="E128" s="40"/>
      <c r="F128" s="244" t="s">
        <v>720</v>
      </c>
      <c r="G128" s="40"/>
      <c r="H128" s="40"/>
      <c r="I128" s="147"/>
      <c r="J128" s="40"/>
      <c r="K128" s="40"/>
      <c r="L128" s="44"/>
      <c r="M128" s="242"/>
      <c r="N128" s="243"/>
      <c r="O128" s="84"/>
      <c r="P128" s="84"/>
      <c r="Q128" s="84"/>
      <c r="R128" s="84"/>
      <c r="S128" s="84"/>
      <c r="T128" s="85"/>
      <c r="U128" s="38"/>
      <c r="V128" s="38"/>
      <c r="W128" s="38"/>
      <c r="X128" s="38"/>
      <c r="Y128" s="38"/>
      <c r="Z128" s="38"/>
      <c r="AA128" s="38"/>
      <c r="AB128" s="38"/>
      <c r="AC128" s="38"/>
      <c r="AD128" s="38"/>
      <c r="AE128" s="38"/>
      <c r="AT128" s="17" t="s">
        <v>215</v>
      </c>
      <c r="AU128" s="17" t="s">
        <v>83</v>
      </c>
    </row>
    <row r="129" s="14" customFormat="1">
      <c r="A129" s="14"/>
      <c r="B129" s="255"/>
      <c r="C129" s="256"/>
      <c r="D129" s="240" t="s">
        <v>217</v>
      </c>
      <c r="E129" s="257" t="s">
        <v>19</v>
      </c>
      <c r="F129" s="258" t="s">
        <v>864</v>
      </c>
      <c r="G129" s="256"/>
      <c r="H129" s="259">
        <v>3.6800000000000002</v>
      </c>
      <c r="I129" s="260"/>
      <c r="J129" s="256"/>
      <c r="K129" s="256"/>
      <c r="L129" s="261"/>
      <c r="M129" s="262"/>
      <c r="N129" s="263"/>
      <c r="O129" s="263"/>
      <c r="P129" s="263"/>
      <c r="Q129" s="263"/>
      <c r="R129" s="263"/>
      <c r="S129" s="263"/>
      <c r="T129" s="264"/>
      <c r="U129" s="14"/>
      <c r="V129" s="14"/>
      <c r="W129" s="14"/>
      <c r="X129" s="14"/>
      <c r="Y129" s="14"/>
      <c r="Z129" s="14"/>
      <c r="AA129" s="14"/>
      <c r="AB129" s="14"/>
      <c r="AC129" s="14"/>
      <c r="AD129" s="14"/>
      <c r="AE129" s="14"/>
      <c r="AT129" s="265" t="s">
        <v>217</v>
      </c>
      <c r="AU129" s="265" t="s">
        <v>83</v>
      </c>
      <c r="AV129" s="14" t="s">
        <v>83</v>
      </c>
      <c r="AW129" s="14" t="s">
        <v>35</v>
      </c>
      <c r="AX129" s="14" t="s">
        <v>81</v>
      </c>
      <c r="AY129" s="265" t="s">
        <v>204</v>
      </c>
    </row>
    <row r="130" s="2" customFormat="1" ht="21.75" customHeight="1">
      <c r="A130" s="38"/>
      <c r="B130" s="39"/>
      <c r="C130" s="277" t="s">
        <v>275</v>
      </c>
      <c r="D130" s="277" t="s">
        <v>270</v>
      </c>
      <c r="E130" s="278" t="s">
        <v>865</v>
      </c>
      <c r="F130" s="279" t="s">
        <v>866</v>
      </c>
      <c r="G130" s="280" t="s">
        <v>245</v>
      </c>
      <c r="H130" s="281">
        <v>6</v>
      </c>
      <c r="I130" s="282"/>
      <c r="J130" s="283">
        <f>ROUND(I130*H130,2)</f>
        <v>0</v>
      </c>
      <c r="K130" s="279" t="s">
        <v>211</v>
      </c>
      <c r="L130" s="284"/>
      <c r="M130" s="285" t="s">
        <v>19</v>
      </c>
      <c r="N130" s="286" t="s">
        <v>45</v>
      </c>
      <c r="O130" s="84"/>
      <c r="P130" s="236">
        <f>O130*H130</f>
        <v>0</v>
      </c>
      <c r="Q130" s="236">
        <v>0</v>
      </c>
      <c r="R130" s="236">
        <f>Q130*H130</f>
        <v>0</v>
      </c>
      <c r="S130" s="236">
        <v>0</v>
      </c>
      <c r="T130" s="237">
        <f>S130*H130</f>
        <v>0</v>
      </c>
      <c r="U130" s="38"/>
      <c r="V130" s="38"/>
      <c r="W130" s="38"/>
      <c r="X130" s="38"/>
      <c r="Y130" s="38"/>
      <c r="Z130" s="38"/>
      <c r="AA130" s="38"/>
      <c r="AB130" s="38"/>
      <c r="AC130" s="38"/>
      <c r="AD130" s="38"/>
      <c r="AE130" s="38"/>
      <c r="AR130" s="238" t="s">
        <v>716</v>
      </c>
      <c r="AT130" s="238" t="s">
        <v>270</v>
      </c>
      <c r="AU130" s="238" t="s">
        <v>83</v>
      </c>
      <c r="AY130" s="17" t="s">
        <v>204</v>
      </c>
      <c r="BE130" s="239">
        <f>IF(N130="základní",J130,0)</f>
        <v>0</v>
      </c>
      <c r="BF130" s="239">
        <f>IF(N130="snížená",J130,0)</f>
        <v>0</v>
      </c>
      <c r="BG130" s="239">
        <f>IF(N130="zákl. přenesená",J130,0)</f>
        <v>0</v>
      </c>
      <c r="BH130" s="239">
        <f>IF(N130="sníž. přenesená",J130,0)</f>
        <v>0</v>
      </c>
      <c r="BI130" s="239">
        <f>IF(N130="nulová",J130,0)</f>
        <v>0</v>
      </c>
      <c r="BJ130" s="17" t="s">
        <v>81</v>
      </c>
      <c r="BK130" s="239">
        <f>ROUND(I130*H130,2)</f>
        <v>0</v>
      </c>
      <c r="BL130" s="17" t="s">
        <v>716</v>
      </c>
      <c r="BM130" s="238" t="s">
        <v>867</v>
      </c>
    </row>
    <row r="131" s="2" customFormat="1">
      <c r="A131" s="38"/>
      <c r="B131" s="39"/>
      <c r="C131" s="40"/>
      <c r="D131" s="240" t="s">
        <v>213</v>
      </c>
      <c r="E131" s="40"/>
      <c r="F131" s="241" t="s">
        <v>866</v>
      </c>
      <c r="G131" s="40"/>
      <c r="H131" s="40"/>
      <c r="I131" s="147"/>
      <c r="J131" s="40"/>
      <c r="K131" s="40"/>
      <c r="L131" s="44"/>
      <c r="M131" s="242"/>
      <c r="N131" s="243"/>
      <c r="O131" s="84"/>
      <c r="P131" s="84"/>
      <c r="Q131" s="84"/>
      <c r="R131" s="84"/>
      <c r="S131" s="84"/>
      <c r="T131" s="85"/>
      <c r="U131" s="38"/>
      <c r="V131" s="38"/>
      <c r="W131" s="38"/>
      <c r="X131" s="38"/>
      <c r="Y131" s="38"/>
      <c r="Z131" s="38"/>
      <c r="AA131" s="38"/>
      <c r="AB131" s="38"/>
      <c r="AC131" s="38"/>
      <c r="AD131" s="38"/>
      <c r="AE131" s="38"/>
      <c r="AT131" s="17" t="s">
        <v>213</v>
      </c>
      <c r="AU131" s="17" t="s">
        <v>83</v>
      </c>
    </row>
    <row r="132" s="14" customFormat="1">
      <c r="A132" s="14"/>
      <c r="B132" s="255"/>
      <c r="C132" s="256"/>
      <c r="D132" s="240" t="s">
        <v>217</v>
      </c>
      <c r="E132" s="257" t="s">
        <v>19</v>
      </c>
      <c r="F132" s="258" t="s">
        <v>868</v>
      </c>
      <c r="G132" s="256"/>
      <c r="H132" s="259">
        <v>6</v>
      </c>
      <c r="I132" s="260"/>
      <c r="J132" s="256"/>
      <c r="K132" s="256"/>
      <c r="L132" s="261"/>
      <c r="M132" s="262"/>
      <c r="N132" s="263"/>
      <c r="O132" s="263"/>
      <c r="P132" s="263"/>
      <c r="Q132" s="263"/>
      <c r="R132" s="263"/>
      <c r="S132" s="263"/>
      <c r="T132" s="264"/>
      <c r="U132" s="14"/>
      <c r="V132" s="14"/>
      <c r="W132" s="14"/>
      <c r="X132" s="14"/>
      <c r="Y132" s="14"/>
      <c r="Z132" s="14"/>
      <c r="AA132" s="14"/>
      <c r="AB132" s="14"/>
      <c r="AC132" s="14"/>
      <c r="AD132" s="14"/>
      <c r="AE132" s="14"/>
      <c r="AT132" s="265" t="s">
        <v>217</v>
      </c>
      <c r="AU132" s="265" t="s">
        <v>83</v>
      </c>
      <c r="AV132" s="14" t="s">
        <v>83</v>
      </c>
      <c r="AW132" s="14" t="s">
        <v>35</v>
      </c>
      <c r="AX132" s="14" t="s">
        <v>81</v>
      </c>
      <c r="AY132" s="265" t="s">
        <v>204</v>
      </c>
    </row>
    <row r="133" s="2" customFormat="1" ht="21.75" customHeight="1">
      <c r="A133" s="38"/>
      <c r="B133" s="39"/>
      <c r="C133" s="277" t="s">
        <v>283</v>
      </c>
      <c r="D133" s="277" t="s">
        <v>270</v>
      </c>
      <c r="E133" s="278" t="s">
        <v>502</v>
      </c>
      <c r="F133" s="279" t="s">
        <v>503</v>
      </c>
      <c r="G133" s="280" t="s">
        <v>261</v>
      </c>
      <c r="H133" s="281">
        <v>0.94499999999999995</v>
      </c>
      <c r="I133" s="282"/>
      <c r="J133" s="283">
        <f>ROUND(I133*H133,2)</f>
        <v>0</v>
      </c>
      <c r="K133" s="279" t="s">
        <v>211</v>
      </c>
      <c r="L133" s="284"/>
      <c r="M133" s="285" t="s">
        <v>19</v>
      </c>
      <c r="N133" s="286" t="s">
        <v>45</v>
      </c>
      <c r="O133" s="84"/>
      <c r="P133" s="236">
        <f>O133*H133</f>
        <v>0</v>
      </c>
      <c r="Q133" s="236">
        <v>2.234</v>
      </c>
      <c r="R133" s="236">
        <f>Q133*H133</f>
        <v>2.1111299999999997</v>
      </c>
      <c r="S133" s="236">
        <v>0</v>
      </c>
      <c r="T133" s="237">
        <f>S133*H133</f>
        <v>0</v>
      </c>
      <c r="U133" s="38"/>
      <c r="V133" s="38"/>
      <c r="W133" s="38"/>
      <c r="X133" s="38"/>
      <c r="Y133" s="38"/>
      <c r="Z133" s="38"/>
      <c r="AA133" s="38"/>
      <c r="AB133" s="38"/>
      <c r="AC133" s="38"/>
      <c r="AD133" s="38"/>
      <c r="AE133" s="38"/>
      <c r="AR133" s="238" t="s">
        <v>716</v>
      </c>
      <c r="AT133" s="238" t="s">
        <v>270</v>
      </c>
      <c r="AU133" s="238" t="s">
        <v>83</v>
      </c>
      <c r="AY133" s="17" t="s">
        <v>204</v>
      </c>
      <c r="BE133" s="239">
        <f>IF(N133="základní",J133,0)</f>
        <v>0</v>
      </c>
      <c r="BF133" s="239">
        <f>IF(N133="snížená",J133,0)</f>
        <v>0</v>
      </c>
      <c r="BG133" s="239">
        <f>IF(N133="zákl. přenesená",J133,0)</f>
        <v>0</v>
      </c>
      <c r="BH133" s="239">
        <f>IF(N133="sníž. přenesená",J133,0)</f>
        <v>0</v>
      </c>
      <c r="BI133" s="239">
        <f>IF(N133="nulová",J133,0)</f>
        <v>0</v>
      </c>
      <c r="BJ133" s="17" t="s">
        <v>81</v>
      </c>
      <c r="BK133" s="239">
        <f>ROUND(I133*H133,2)</f>
        <v>0</v>
      </c>
      <c r="BL133" s="17" t="s">
        <v>716</v>
      </c>
      <c r="BM133" s="238" t="s">
        <v>869</v>
      </c>
    </row>
    <row r="134" s="2" customFormat="1">
      <c r="A134" s="38"/>
      <c r="B134" s="39"/>
      <c r="C134" s="40"/>
      <c r="D134" s="240" t="s">
        <v>213</v>
      </c>
      <c r="E134" s="40"/>
      <c r="F134" s="241" t="s">
        <v>503</v>
      </c>
      <c r="G134" s="40"/>
      <c r="H134" s="40"/>
      <c r="I134" s="147"/>
      <c r="J134" s="40"/>
      <c r="K134" s="40"/>
      <c r="L134" s="44"/>
      <c r="M134" s="242"/>
      <c r="N134" s="243"/>
      <c r="O134" s="84"/>
      <c r="P134" s="84"/>
      <c r="Q134" s="84"/>
      <c r="R134" s="84"/>
      <c r="S134" s="84"/>
      <c r="T134" s="85"/>
      <c r="U134" s="38"/>
      <c r="V134" s="38"/>
      <c r="W134" s="38"/>
      <c r="X134" s="38"/>
      <c r="Y134" s="38"/>
      <c r="Z134" s="38"/>
      <c r="AA134" s="38"/>
      <c r="AB134" s="38"/>
      <c r="AC134" s="38"/>
      <c r="AD134" s="38"/>
      <c r="AE134" s="38"/>
      <c r="AT134" s="17" t="s">
        <v>213</v>
      </c>
      <c r="AU134" s="17" t="s">
        <v>83</v>
      </c>
    </row>
    <row r="135" s="14" customFormat="1">
      <c r="A135" s="14"/>
      <c r="B135" s="255"/>
      <c r="C135" s="256"/>
      <c r="D135" s="240" t="s">
        <v>217</v>
      </c>
      <c r="E135" s="257" t="s">
        <v>19</v>
      </c>
      <c r="F135" s="258" t="s">
        <v>870</v>
      </c>
      <c r="G135" s="256"/>
      <c r="H135" s="259">
        <v>0.94499999999999995</v>
      </c>
      <c r="I135" s="260"/>
      <c r="J135" s="256"/>
      <c r="K135" s="256"/>
      <c r="L135" s="261"/>
      <c r="M135" s="262"/>
      <c r="N135" s="263"/>
      <c r="O135" s="263"/>
      <c r="P135" s="263"/>
      <c r="Q135" s="263"/>
      <c r="R135" s="263"/>
      <c r="S135" s="263"/>
      <c r="T135" s="264"/>
      <c r="U135" s="14"/>
      <c r="V135" s="14"/>
      <c r="W135" s="14"/>
      <c r="X135" s="14"/>
      <c r="Y135" s="14"/>
      <c r="Z135" s="14"/>
      <c r="AA135" s="14"/>
      <c r="AB135" s="14"/>
      <c r="AC135" s="14"/>
      <c r="AD135" s="14"/>
      <c r="AE135" s="14"/>
      <c r="AT135" s="265" t="s">
        <v>217</v>
      </c>
      <c r="AU135" s="265" t="s">
        <v>83</v>
      </c>
      <c r="AV135" s="14" t="s">
        <v>83</v>
      </c>
      <c r="AW135" s="14" t="s">
        <v>35</v>
      </c>
      <c r="AX135" s="14" t="s">
        <v>81</v>
      </c>
      <c r="AY135" s="265" t="s">
        <v>204</v>
      </c>
    </row>
    <row r="136" s="2" customFormat="1" ht="21.75" customHeight="1">
      <c r="A136" s="38"/>
      <c r="B136" s="39"/>
      <c r="C136" s="227" t="s">
        <v>292</v>
      </c>
      <c r="D136" s="227" t="s">
        <v>207</v>
      </c>
      <c r="E136" s="228" t="s">
        <v>732</v>
      </c>
      <c r="F136" s="229" t="s">
        <v>733</v>
      </c>
      <c r="G136" s="230" t="s">
        <v>525</v>
      </c>
      <c r="H136" s="231">
        <v>79</v>
      </c>
      <c r="I136" s="232"/>
      <c r="J136" s="233">
        <f>ROUND(I136*H136,2)</f>
        <v>0</v>
      </c>
      <c r="K136" s="229" t="s">
        <v>211</v>
      </c>
      <c r="L136" s="44"/>
      <c r="M136" s="234" t="s">
        <v>19</v>
      </c>
      <c r="N136" s="235" t="s">
        <v>45</v>
      </c>
      <c r="O136" s="84"/>
      <c r="P136" s="236">
        <f>O136*H136</f>
        <v>0</v>
      </c>
      <c r="Q136" s="236">
        <v>0</v>
      </c>
      <c r="R136" s="236">
        <f>Q136*H136</f>
        <v>0</v>
      </c>
      <c r="S136" s="236">
        <v>0</v>
      </c>
      <c r="T136" s="237">
        <f>S136*H136</f>
        <v>0</v>
      </c>
      <c r="U136" s="38"/>
      <c r="V136" s="38"/>
      <c r="W136" s="38"/>
      <c r="X136" s="38"/>
      <c r="Y136" s="38"/>
      <c r="Z136" s="38"/>
      <c r="AA136" s="38"/>
      <c r="AB136" s="38"/>
      <c r="AC136" s="38"/>
      <c r="AD136" s="38"/>
      <c r="AE136" s="38"/>
      <c r="AR136" s="238" t="s">
        <v>104</v>
      </c>
      <c r="AT136" s="238" t="s">
        <v>207</v>
      </c>
      <c r="AU136" s="238" t="s">
        <v>83</v>
      </c>
      <c r="AY136" s="17" t="s">
        <v>204</v>
      </c>
      <c r="BE136" s="239">
        <f>IF(N136="základní",J136,0)</f>
        <v>0</v>
      </c>
      <c r="BF136" s="239">
        <f>IF(N136="snížená",J136,0)</f>
        <v>0</v>
      </c>
      <c r="BG136" s="239">
        <f>IF(N136="zákl. přenesená",J136,0)</f>
        <v>0</v>
      </c>
      <c r="BH136" s="239">
        <f>IF(N136="sníž. přenesená",J136,0)</f>
        <v>0</v>
      </c>
      <c r="BI136" s="239">
        <f>IF(N136="nulová",J136,0)</f>
        <v>0</v>
      </c>
      <c r="BJ136" s="17" t="s">
        <v>81</v>
      </c>
      <c r="BK136" s="239">
        <f>ROUND(I136*H136,2)</f>
        <v>0</v>
      </c>
      <c r="BL136" s="17" t="s">
        <v>104</v>
      </c>
      <c r="BM136" s="238" t="s">
        <v>871</v>
      </c>
    </row>
    <row r="137" s="2" customFormat="1">
      <c r="A137" s="38"/>
      <c r="B137" s="39"/>
      <c r="C137" s="40"/>
      <c r="D137" s="240" t="s">
        <v>213</v>
      </c>
      <c r="E137" s="40"/>
      <c r="F137" s="241" t="s">
        <v>735</v>
      </c>
      <c r="G137" s="40"/>
      <c r="H137" s="40"/>
      <c r="I137" s="147"/>
      <c r="J137" s="40"/>
      <c r="K137" s="40"/>
      <c r="L137" s="44"/>
      <c r="M137" s="242"/>
      <c r="N137" s="243"/>
      <c r="O137" s="84"/>
      <c r="P137" s="84"/>
      <c r="Q137" s="84"/>
      <c r="R137" s="84"/>
      <c r="S137" s="84"/>
      <c r="T137" s="85"/>
      <c r="U137" s="38"/>
      <c r="V137" s="38"/>
      <c r="W137" s="38"/>
      <c r="X137" s="38"/>
      <c r="Y137" s="38"/>
      <c r="Z137" s="38"/>
      <c r="AA137" s="38"/>
      <c r="AB137" s="38"/>
      <c r="AC137" s="38"/>
      <c r="AD137" s="38"/>
      <c r="AE137" s="38"/>
      <c r="AT137" s="17" t="s">
        <v>213</v>
      </c>
      <c r="AU137" s="17" t="s">
        <v>83</v>
      </c>
    </row>
    <row r="138" s="2" customFormat="1">
      <c r="A138" s="38"/>
      <c r="B138" s="39"/>
      <c r="C138" s="40"/>
      <c r="D138" s="240" t="s">
        <v>215</v>
      </c>
      <c r="E138" s="40"/>
      <c r="F138" s="244" t="s">
        <v>736</v>
      </c>
      <c r="G138" s="40"/>
      <c r="H138" s="40"/>
      <c r="I138" s="147"/>
      <c r="J138" s="40"/>
      <c r="K138" s="40"/>
      <c r="L138" s="44"/>
      <c r="M138" s="242"/>
      <c r="N138" s="243"/>
      <c r="O138" s="84"/>
      <c r="P138" s="84"/>
      <c r="Q138" s="84"/>
      <c r="R138" s="84"/>
      <c r="S138" s="84"/>
      <c r="T138" s="85"/>
      <c r="U138" s="38"/>
      <c r="V138" s="38"/>
      <c r="W138" s="38"/>
      <c r="X138" s="38"/>
      <c r="Y138" s="38"/>
      <c r="Z138" s="38"/>
      <c r="AA138" s="38"/>
      <c r="AB138" s="38"/>
      <c r="AC138" s="38"/>
      <c r="AD138" s="38"/>
      <c r="AE138" s="38"/>
      <c r="AT138" s="17" t="s">
        <v>215</v>
      </c>
      <c r="AU138" s="17" t="s">
        <v>83</v>
      </c>
    </row>
    <row r="139" s="2" customFormat="1" ht="21.75" customHeight="1">
      <c r="A139" s="38"/>
      <c r="B139" s="39"/>
      <c r="C139" s="227" t="s">
        <v>300</v>
      </c>
      <c r="D139" s="227" t="s">
        <v>207</v>
      </c>
      <c r="E139" s="228" t="s">
        <v>737</v>
      </c>
      <c r="F139" s="229" t="s">
        <v>738</v>
      </c>
      <c r="G139" s="230" t="s">
        <v>525</v>
      </c>
      <c r="H139" s="231">
        <v>79</v>
      </c>
      <c r="I139" s="232"/>
      <c r="J139" s="233">
        <f>ROUND(I139*H139,2)</f>
        <v>0</v>
      </c>
      <c r="K139" s="229" t="s">
        <v>211</v>
      </c>
      <c r="L139" s="44"/>
      <c r="M139" s="234" t="s">
        <v>19</v>
      </c>
      <c r="N139" s="235" t="s">
        <v>45</v>
      </c>
      <c r="O139" s="84"/>
      <c r="P139" s="236">
        <f>O139*H139</f>
        <v>0</v>
      </c>
      <c r="Q139" s="236">
        <v>0</v>
      </c>
      <c r="R139" s="236">
        <f>Q139*H139</f>
        <v>0</v>
      </c>
      <c r="S139" s="236">
        <v>0</v>
      </c>
      <c r="T139" s="237">
        <f>S139*H139</f>
        <v>0</v>
      </c>
      <c r="U139" s="38"/>
      <c r="V139" s="38"/>
      <c r="W139" s="38"/>
      <c r="X139" s="38"/>
      <c r="Y139" s="38"/>
      <c r="Z139" s="38"/>
      <c r="AA139" s="38"/>
      <c r="AB139" s="38"/>
      <c r="AC139" s="38"/>
      <c r="AD139" s="38"/>
      <c r="AE139" s="38"/>
      <c r="AR139" s="238" t="s">
        <v>104</v>
      </c>
      <c r="AT139" s="238" t="s">
        <v>207</v>
      </c>
      <c r="AU139" s="238" t="s">
        <v>83</v>
      </c>
      <c r="AY139" s="17" t="s">
        <v>204</v>
      </c>
      <c r="BE139" s="239">
        <f>IF(N139="základní",J139,0)</f>
        <v>0</v>
      </c>
      <c r="BF139" s="239">
        <f>IF(N139="snížená",J139,0)</f>
        <v>0</v>
      </c>
      <c r="BG139" s="239">
        <f>IF(N139="zákl. přenesená",J139,0)</f>
        <v>0</v>
      </c>
      <c r="BH139" s="239">
        <f>IF(N139="sníž. přenesená",J139,0)</f>
        <v>0</v>
      </c>
      <c r="BI139" s="239">
        <f>IF(N139="nulová",J139,0)</f>
        <v>0</v>
      </c>
      <c r="BJ139" s="17" t="s">
        <v>81</v>
      </c>
      <c r="BK139" s="239">
        <f>ROUND(I139*H139,2)</f>
        <v>0</v>
      </c>
      <c r="BL139" s="17" t="s">
        <v>104</v>
      </c>
      <c r="BM139" s="238" t="s">
        <v>872</v>
      </c>
    </row>
    <row r="140" s="2" customFormat="1">
      <c r="A140" s="38"/>
      <c r="B140" s="39"/>
      <c r="C140" s="40"/>
      <c r="D140" s="240" t="s">
        <v>213</v>
      </c>
      <c r="E140" s="40"/>
      <c r="F140" s="241" t="s">
        <v>740</v>
      </c>
      <c r="G140" s="40"/>
      <c r="H140" s="40"/>
      <c r="I140" s="147"/>
      <c r="J140" s="40"/>
      <c r="K140" s="40"/>
      <c r="L140" s="44"/>
      <c r="M140" s="242"/>
      <c r="N140" s="243"/>
      <c r="O140" s="84"/>
      <c r="P140" s="84"/>
      <c r="Q140" s="84"/>
      <c r="R140" s="84"/>
      <c r="S140" s="84"/>
      <c r="T140" s="85"/>
      <c r="U140" s="38"/>
      <c r="V140" s="38"/>
      <c r="W140" s="38"/>
      <c r="X140" s="38"/>
      <c r="Y140" s="38"/>
      <c r="Z140" s="38"/>
      <c r="AA140" s="38"/>
      <c r="AB140" s="38"/>
      <c r="AC140" s="38"/>
      <c r="AD140" s="38"/>
      <c r="AE140" s="38"/>
      <c r="AT140" s="17" t="s">
        <v>213</v>
      </c>
      <c r="AU140" s="17" t="s">
        <v>83</v>
      </c>
    </row>
    <row r="141" s="2" customFormat="1">
      <c r="A141" s="38"/>
      <c r="B141" s="39"/>
      <c r="C141" s="40"/>
      <c r="D141" s="240" t="s">
        <v>215</v>
      </c>
      <c r="E141" s="40"/>
      <c r="F141" s="244" t="s">
        <v>741</v>
      </c>
      <c r="G141" s="40"/>
      <c r="H141" s="40"/>
      <c r="I141" s="147"/>
      <c r="J141" s="40"/>
      <c r="K141" s="40"/>
      <c r="L141" s="44"/>
      <c r="M141" s="242"/>
      <c r="N141" s="243"/>
      <c r="O141" s="84"/>
      <c r="P141" s="84"/>
      <c r="Q141" s="84"/>
      <c r="R141" s="84"/>
      <c r="S141" s="84"/>
      <c r="T141" s="85"/>
      <c r="U141" s="38"/>
      <c r="V141" s="38"/>
      <c r="W141" s="38"/>
      <c r="X141" s="38"/>
      <c r="Y141" s="38"/>
      <c r="Z141" s="38"/>
      <c r="AA141" s="38"/>
      <c r="AB141" s="38"/>
      <c r="AC141" s="38"/>
      <c r="AD141" s="38"/>
      <c r="AE141" s="38"/>
      <c r="AT141" s="17" t="s">
        <v>215</v>
      </c>
      <c r="AU141" s="17" t="s">
        <v>83</v>
      </c>
    </row>
    <row r="142" s="2" customFormat="1" ht="21.75" customHeight="1">
      <c r="A142" s="38"/>
      <c r="B142" s="39"/>
      <c r="C142" s="277" t="s">
        <v>8</v>
      </c>
      <c r="D142" s="277" t="s">
        <v>270</v>
      </c>
      <c r="E142" s="278" t="s">
        <v>742</v>
      </c>
      <c r="F142" s="279" t="s">
        <v>743</v>
      </c>
      <c r="G142" s="280" t="s">
        <v>250</v>
      </c>
      <c r="H142" s="281">
        <v>37.350999999999999</v>
      </c>
      <c r="I142" s="282"/>
      <c r="J142" s="283">
        <f>ROUND(I142*H142,2)</f>
        <v>0</v>
      </c>
      <c r="K142" s="279" t="s">
        <v>211</v>
      </c>
      <c r="L142" s="284"/>
      <c r="M142" s="285" t="s">
        <v>19</v>
      </c>
      <c r="N142" s="286" t="s">
        <v>45</v>
      </c>
      <c r="O142" s="84"/>
      <c r="P142" s="236">
        <f>O142*H142</f>
        <v>0</v>
      </c>
      <c r="Q142" s="236">
        <v>1</v>
      </c>
      <c r="R142" s="236">
        <f>Q142*H142</f>
        <v>37.350999999999999</v>
      </c>
      <c r="S142" s="236">
        <v>0</v>
      </c>
      <c r="T142" s="237">
        <f>S142*H142</f>
        <v>0</v>
      </c>
      <c r="U142" s="38"/>
      <c r="V142" s="38"/>
      <c r="W142" s="38"/>
      <c r="X142" s="38"/>
      <c r="Y142" s="38"/>
      <c r="Z142" s="38"/>
      <c r="AA142" s="38"/>
      <c r="AB142" s="38"/>
      <c r="AC142" s="38"/>
      <c r="AD142" s="38"/>
      <c r="AE142" s="38"/>
      <c r="AR142" s="238" t="s">
        <v>252</v>
      </c>
      <c r="AT142" s="238" t="s">
        <v>270</v>
      </c>
      <c r="AU142" s="238" t="s">
        <v>83</v>
      </c>
      <c r="AY142" s="17" t="s">
        <v>204</v>
      </c>
      <c r="BE142" s="239">
        <f>IF(N142="základní",J142,0)</f>
        <v>0</v>
      </c>
      <c r="BF142" s="239">
        <f>IF(N142="snížená",J142,0)</f>
        <v>0</v>
      </c>
      <c r="BG142" s="239">
        <f>IF(N142="zákl. přenesená",J142,0)</f>
        <v>0</v>
      </c>
      <c r="BH142" s="239">
        <f>IF(N142="sníž. přenesená",J142,0)</f>
        <v>0</v>
      </c>
      <c r="BI142" s="239">
        <f>IF(N142="nulová",J142,0)</f>
        <v>0</v>
      </c>
      <c r="BJ142" s="17" t="s">
        <v>81</v>
      </c>
      <c r="BK142" s="239">
        <f>ROUND(I142*H142,2)</f>
        <v>0</v>
      </c>
      <c r="BL142" s="17" t="s">
        <v>104</v>
      </c>
      <c r="BM142" s="238" t="s">
        <v>873</v>
      </c>
    </row>
    <row r="143" s="2" customFormat="1">
      <c r="A143" s="38"/>
      <c r="B143" s="39"/>
      <c r="C143" s="40"/>
      <c r="D143" s="240" t="s">
        <v>213</v>
      </c>
      <c r="E143" s="40"/>
      <c r="F143" s="241" t="s">
        <v>743</v>
      </c>
      <c r="G143" s="40"/>
      <c r="H143" s="40"/>
      <c r="I143" s="147"/>
      <c r="J143" s="40"/>
      <c r="K143" s="40"/>
      <c r="L143" s="44"/>
      <c r="M143" s="242"/>
      <c r="N143" s="243"/>
      <c r="O143" s="84"/>
      <c r="P143" s="84"/>
      <c r="Q143" s="84"/>
      <c r="R143" s="84"/>
      <c r="S143" s="84"/>
      <c r="T143" s="85"/>
      <c r="U143" s="38"/>
      <c r="V143" s="38"/>
      <c r="W143" s="38"/>
      <c r="X143" s="38"/>
      <c r="Y143" s="38"/>
      <c r="Z143" s="38"/>
      <c r="AA143" s="38"/>
      <c r="AB143" s="38"/>
      <c r="AC143" s="38"/>
      <c r="AD143" s="38"/>
      <c r="AE143" s="38"/>
      <c r="AT143" s="17" t="s">
        <v>213</v>
      </c>
      <c r="AU143" s="17" t="s">
        <v>83</v>
      </c>
    </row>
    <row r="144" s="14" customFormat="1">
      <c r="A144" s="14"/>
      <c r="B144" s="255"/>
      <c r="C144" s="256"/>
      <c r="D144" s="240" t="s">
        <v>217</v>
      </c>
      <c r="E144" s="257" t="s">
        <v>19</v>
      </c>
      <c r="F144" s="258" t="s">
        <v>874</v>
      </c>
      <c r="G144" s="256"/>
      <c r="H144" s="259">
        <v>37.350999999999999</v>
      </c>
      <c r="I144" s="260"/>
      <c r="J144" s="256"/>
      <c r="K144" s="256"/>
      <c r="L144" s="261"/>
      <c r="M144" s="262"/>
      <c r="N144" s="263"/>
      <c r="O144" s="263"/>
      <c r="P144" s="263"/>
      <c r="Q144" s="263"/>
      <c r="R144" s="263"/>
      <c r="S144" s="263"/>
      <c r="T144" s="264"/>
      <c r="U144" s="14"/>
      <c r="V144" s="14"/>
      <c r="W144" s="14"/>
      <c r="X144" s="14"/>
      <c r="Y144" s="14"/>
      <c r="Z144" s="14"/>
      <c r="AA144" s="14"/>
      <c r="AB144" s="14"/>
      <c r="AC144" s="14"/>
      <c r="AD144" s="14"/>
      <c r="AE144" s="14"/>
      <c r="AT144" s="265" t="s">
        <v>217</v>
      </c>
      <c r="AU144" s="265" t="s">
        <v>83</v>
      </c>
      <c r="AV144" s="14" t="s">
        <v>83</v>
      </c>
      <c r="AW144" s="14" t="s">
        <v>35</v>
      </c>
      <c r="AX144" s="14" t="s">
        <v>81</v>
      </c>
      <c r="AY144" s="265" t="s">
        <v>204</v>
      </c>
    </row>
    <row r="145" s="2" customFormat="1" ht="21.75" customHeight="1">
      <c r="A145" s="38"/>
      <c r="B145" s="39"/>
      <c r="C145" s="277" t="s">
        <v>311</v>
      </c>
      <c r="D145" s="277" t="s">
        <v>270</v>
      </c>
      <c r="E145" s="278" t="s">
        <v>746</v>
      </c>
      <c r="F145" s="279" t="s">
        <v>747</v>
      </c>
      <c r="G145" s="280" t="s">
        <v>286</v>
      </c>
      <c r="H145" s="281">
        <v>7</v>
      </c>
      <c r="I145" s="282"/>
      <c r="J145" s="283">
        <f>ROUND(I145*H145,2)</f>
        <v>0</v>
      </c>
      <c r="K145" s="279" t="s">
        <v>211</v>
      </c>
      <c r="L145" s="284"/>
      <c r="M145" s="285" t="s">
        <v>19</v>
      </c>
      <c r="N145" s="286" t="s">
        <v>45</v>
      </c>
      <c r="O145" s="84"/>
      <c r="P145" s="236">
        <f>O145*H145</f>
        <v>0</v>
      </c>
      <c r="Q145" s="236">
        <v>0</v>
      </c>
      <c r="R145" s="236">
        <f>Q145*H145</f>
        <v>0</v>
      </c>
      <c r="S145" s="236">
        <v>0</v>
      </c>
      <c r="T145" s="237">
        <f>S145*H145</f>
        <v>0</v>
      </c>
      <c r="U145" s="38"/>
      <c r="V145" s="38"/>
      <c r="W145" s="38"/>
      <c r="X145" s="38"/>
      <c r="Y145" s="38"/>
      <c r="Z145" s="38"/>
      <c r="AA145" s="38"/>
      <c r="AB145" s="38"/>
      <c r="AC145" s="38"/>
      <c r="AD145" s="38"/>
      <c r="AE145" s="38"/>
      <c r="AR145" s="238" t="s">
        <v>716</v>
      </c>
      <c r="AT145" s="238" t="s">
        <v>270</v>
      </c>
      <c r="AU145" s="238" t="s">
        <v>83</v>
      </c>
      <c r="AY145" s="17" t="s">
        <v>204</v>
      </c>
      <c r="BE145" s="239">
        <f>IF(N145="základní",J145,0)</f>
        <v>0</v>
      </c>
      <c r="BF145" s="239">
        <f>IF(N145="snížená",J145,0)</f>
        <v>0</v>
      </c>
      <c r="BG145" s="239">
        <f>IF(N145="zákl. přenesená",J145,0)</f>
        <v>0</v>
      </c>
      <c r="BH145" s="239">
        <f>IF(N145="sníž. přenesená",J145,0)</f>
        <v>0</v>
      </c>
      <c r="BI145" s="239">
        <f>IF(N145="nulová",J145,0)</f>
        <v>0</v>
      </c>
      <c r="BJ145" s="17" t="s">
        <v>81</v>
      </c>
      <c r="BK145" s="239">
        <f>ROUND(I145*H145,2)</f>
        <v>0</v>
      </c>
      <c r="BL145" s="17" t="s">
        <v>716</v>
      </c>
      <c r="BM145" s="238" t="s">
        <v>875</v>
      </c>
    </row>
    <row r="146" s="2" customFormat="1">
      <c r="A146" s="38"/>
      <c r="B146" s="39"/>
      <c r="C146" s="40"/>
      <c r="D146" s="240" t="s">
        <v>213</v>
      </c>
      <c r="E146" s="40"/>
      <c r="F146" s="241" t="s">
        <v>747</v>
      </c>
      <c r="G146" s="40"/>
      <c r="H146" s="40"/>
      <c r="I146" s="147"/>
      <c r="J146" s="40"/>
      <c r="K146" s="40"/>
      <c r="L146" s="44"/>
      <c r="M146" s="242"/>
      <c r="N146" s="243"/>
      <c r="O146" s="84"/>
      <c r="P146" s="84"/>
      <c r="Q146" s="84"/>
      <c r="R146" s="84"/>
      <c r="S146" s="84"/>
      <c r="T146" s="85"/>
      <c r="U146" s="38"/>
      <c r="V146" s="38"/>
      <c r="W146" s="38"/>
      <c r="X146" s="38"/>
      <c r="Y146" s="38"/>
      <c r="Z146" s="38"/>
      <c r="AA146" s="38"/>
      <c r="AB146" s="38"/>
      <c r="AC146" s="38"/>
      <c r="AD146" s="38"/>
      <c r="AE146" s="38"/>
      <c r="AT146" s="17" t="s">
        <v>213</v>
      </c>
      <c r="AU146" s="17" t="s">
        <v>83</v>
      </c>
    </row>
    <row r="147" s="2" customFormat="1" ht="21.75" customHeight="1">
      <c r="A147" s="38"/>
      <c r="B147" s="39"/>
      <c r="C147" s="277" t="s">
        <v>316</v>
      </c>
      <c r="D147" s="277" t="s">
        <v>270</v>
      </c>
      <c r="E147" s="278" t="s">
        <v>749</v>
      </c>
      <c r="F147" s="279" t="s">
        <v>750</v>
      </c>
      <c r="G147" s="280" t="s">
        <v>286</v>
      </c>
      <c r="H147" s="281">
        <v>54</v>
      </c>
      <c r="I147" s="282"/>
      <c r="J147" s="283">
        <f>ROUND(I147*H147,2)</f>
        <v>0</v>
      </c>
      <c r="K147" s="279" t="s">
        <v>211</v>
      </c>
      <c r="L147" s="284"/>
      <c r="M147" s="285" t="s">
        <v>19</v>
      </c>
      <c r="N147" s="286" t="s">
        <v>45</v>
      </c>
      <c r="O147" s="84"/>
      <c r="P147" s="236">
        <f>O147*H147</f>
        <v>0</v>
      </c>
      <c r="Q147" s="236">
        <v>0</v>
      </c>
      <c r="R147" s="236">
        <f>Q147*H147</f>
        <v>0</v>
      </c>
      <c r="S147" s="236">
        <v>0</v>
      </c>
      <c r="T147" s="237">
        <f>S147*H147</f>
        <v>0</v>
      </c>
      <c r="U147" s="38"/>
      <c r="V147" s="38"/>
      <c r="W147" s="38"/>
      <c r="X147" s="38"/>
      <c r="Y147" s="38"/>
      <c r="Z147" s="38"/>
      <c r="AA147" s="38"/>
      <c r="AB147" s="38"/>
      <c r="AC147" s="38"/>
      <c r="AD147" s="38"/>
      <c r="AE147" s="38"/>
      <c r="AR147" s="238" t="s">
        <v>716</v>
      </c>
      <c r="AT147" s="238" t="s">
        <v>270</v>
      </c>
      <c r="AU147" s="238" t="s">
        <v>83</v>
      </c>
      <c r="AY147" s="17" t="s">
        <v>204</v>
      </c>
      <c r="BE147" s="239">
        <f>IF(N147="základní",J147,0)</f>
        <v>0</v>
      </c>
      <c r="BF147" s="239">
        <f>IF(N147="snížená",J147,0)</f>
        <v>0</v>
      </c>
      <c r="BG147" s="239">
        <f>IF(N147="zákl. přenesená",J147,0)</f>
        <v>0</v>
      </c>
      <c r="BH147" s="239">
        <f>IF(N147="sníž. přenesená",J147,0)</f>
        <v>0</v>
      </c>
      <c r="BI147" s="239">
        <f>IF(N147="nulová",J147,0)</f>
        <v>0</v>
      </c>
      <c r="BJ147" s="17" t="s">
        <v>81</v>
      </c>
      <c r="BK147" s="239">
        <f>ROUND(I147*H147,2)</f>
        <v>0</v>
      </c>
      <c r="BL147" s="17" t="s">
        <v>716</v>
      </c>
      <c r="BM147" s="238" t="s">
        <v>876</v>
      </c>
    </row>
    <row r="148" s="2" customFormat="1">
      <c r="A148" s="38"/>
      <c r="B148" s="39"/>
      <c r="C148" s="40"/>
      <c r="D148" s="240" t="s">
        <v>213</v>
      </c>
      <c r="E148" s="40"/>
      <c r="F148" s="241" t="s">
        <v>750</v>
      </c>
      <c r="G148" s="40"/>
      <c r="H148" s="40"/>
      <c r="I148" s="147"/>
      <c r="J148" s="40"/>
      <c r="K148" s="40"/>
      <c r="L148" s="44"/>
      <c r="M148" s="242"/>
      <c r="N148" s="243"/>
      <c r="O148" s="84"/>
      <c r="P148" s="84"/>
      <c r="Q148" s="84"/>
      <c r="R148" s="84"/>
      <c r="S148" s="84"/>
      <c r="T148" s="85"/>
      <c r="U148" s="38"/>
      <c r="V148" s="38"/>
      <c r="W148" s="38"/>
      <c r="X148" s="38"/>
      <c r="Y148" s="38"/>
      <c r="Z148" s="38"/>
      <c r="AA148" s="38"/>
      <c r="AB148" s="38"/>
      <c r="AC148" s="38"/>
      <c r="AD148" s="38"/>
      <c r="AE148" s="38"/>
      <c r="AT148" s="17" t="s">
        <v>213</v>
      </c>
      <c r="AU148" s="17" t="s">
        <v>83</v>
      </c>
    </row>
    <row r="149" s="14" customFormat="1">
      <c r="A149" s="14"/>
      <c r="B149" s="255"/>
      <c r="C149" s="256"/>
      <c r="D149" s="240" t="s">
        <v>217</v>
      </c>
      <c r="E149" s="257" t="s">
        <v>19</v>
      </c>
      <c r="F149" s="258" t="s">
        <v>877</v>
      </c>
      <c r="G149" s="256"/>
      <c r="H149" s="259">
        <v>54</v>
      </c>
      <c r="I149" s="260"/>
      <c r="J149" s="256"/>
      <c r="K149" s="256"/>
      <c r="L149" s="261"/>
      <c r="M149" s="262"/>
      <c r="N149" s="263"/>
      <c r="O149" s="263"/>
      <c r="P149" s="263"/>
      <c r="Q149" s="263"/>
      <c r="R149" s="263"/>
      <c r="S149" s="263"/>
      <c r="T149" s="264"/>
      <c r="U149" s="14"/>
      <c r="V149" s="14"/>
      <c r="W149" s="14"/>
      <c r="X149" s="14"/>
      <c r="Y149" s="14"/>
      <c r="Z149" s="14"/>
      <c r="AA149" s="14"/>
      <c r="AB149" s="14"/>
      <c r="AC149" s="14"/>
      <c r="AD149" s="14"/>
      <c r="AE149" s="14"/>
      <c r="AT149" s="265" t="s">
        <v>217</v>
      </c>
      <c r="AU149" s="265" t="s">
        <v>83</v>
      </c>
      <c r="AV149" s="14" t="s">
        <v>83</v>
      </c>
      <c r="AW149" s="14" t="s">
        <v>35</v>
      </c>
      <c r="AX149" s="14" t="s">
        <v>81</v>
      </c>
      <c r="AY149" s="265" t="s">
        <v>204</v>
      </c>
    </row>
    <row r="150" s="2" customFormat="1" ht="21.75" customHeight="1">
      <c r="A150" s="38"/>
      <c r="B150" s="39"/>
      <c r="C150" s="277" t="s">
        <v>321</v>
      </c>
      <c r="D150" s="277" t="s">
        <v>270</v>
      </c>
      <c r="E150" s="278" t="s">
        <v>753</v>
      </c>
      <c r="F150" s="279" t="s">
        <v>754</v>
      </c>
      <c r="G150" s="280" t="s">
        <v>525</v>
      </c>
      <c r="H150" s="281">
        <v>79</v>
      </c>
      <c r="I150" s="282"/>
      <c r="J150" s="283">
        <f>ROUND(I150*H150,2)</f>
        <v>0</v>
      </c>
      <c r="K150" s="279" t="s">
        <v>211</v>
      </c>
      <c r="L150" s="284"/>
      <c r="M150" s="285" t="s">
        <v>19</v>
      </c>
      <c r="N150" s="286" t="s">
        <v>45</v>
      </c>
      <c r="O150" s="84"/>
      <c r="P150" s="236">
        <f>O150*H150</f>
        <v>0</v>
      </c>
      <c r="Q150" s="236">
        <v>0.00031</v>
      </c>
      <c r="R150" s="236">
        <f>Q150*H150</f>
        <v>0.024490000000000001</v>
      </c>
      <c r="S150" s="236">
        <v>0</v>
      </c>
      <c r="T150" s="237">
        <f>S150*H150</f>
        <v>0</v>
      </c>
      <c r="U150" s="38"/>
      <c r="V150" s="38"/>
      <c r="W150" s="38"/>
      <c r="X150" s="38"/>
      <c r="Y150" s="38"/>
      <c r="Z150" s="38"/>
      <c r="AA150" s="38"/>
      <c r="AB150" s="38"/>
      <c r="AC150" s="38"/>
      <c r="AD150" s="38"/>
      <c r="AE150" s="38"/>
      <c r="AR150" s="238" t="s">
        <v>716</v>
      </c>
      <c r="AT150" s="238" t="s">
        <v>270</v>
      </c>
      <c r="AU150" s="238" t="s">
        <v>83</v>
      </c>
      <c r="AY150" s="17" t="s">
        <v>204</v>
      </c>
      <c r="BE150" s="239">
        <f>IF(N150="základní",J150,0)</f>
        <v>0</v>
      </c>
      <c r="BF150" s="239">
        <f>IF(N150="snížená",J150,0)</f>
        <v>0</v>
      </c>
      <c r="BG150" s="239">
        <f>IF(N150="zákl. přenesená",J150,0)</f>
        <v>0</v>
      </c>
      <c r="BH150" s="239">
        <f>IF(N150="sníž. přenesená",J150,0)</f>
        <v>0</v>
      </c>
      <c r="BI150" s="239">
        <f>IF(N150="nulová",J150,0)</f>
        <v>0</v>
      </c>
      <c r="BJ150" s="17" t="s">
        <v>81</v>
      </c>
      <c r="BK150" s="239">
        <f>ROUND(I150*H150,2)</f>
        <v>0</v>
      </c>
      <c r="BL150" s="17" t="s">
        <v>716</v>
      </c>
      <c r="BM150" s="238" t="s">
        <v>878</v>
      </c>
    </row>
    <row r="151" s="2" customFormat="1">
      <c r="A151" s="38"/>
      <c r="B151" s="39"/>
      <c r="C151" s="40"/>
      <c r="D151" s="240" t="s">
        <v>213</v>
      </c>
      <c r="E151" s="40"/>
      <c r="F151" s="241" t="s">
        <v>754</v>
      </c>
      <c r="G151" s="40"/>
      <c r="H151" s="40"/>
      <c r="I151" s="147"/>
      <c r="J151" s="40"/>
      <c r="K151" s="40"/>
      <c r="L151" s="44"/>
      <c r="M151" s="242"/>
      <c r="N151" s="243"/>
      <c r="O151" s="84"/>
      <c r="P151" s="84"/>
      <c r="Q151" s="84"/>
      <c r="R151" s="84"/>
      <c r="S151" s="84"/>
      <c r="T151" s="85"/>
      <c r="U151" s="38"/>
      <c r="V151" s="38"/>
      <c r="W151" s="38"/>
      <c r="X151" s="38"/>
      <c r="Y151" s="38"/>
      <c r="Z151" s="38"/>
      <c r="AA151" s="38"/>
      <c r="AB151" s="38"/>
      <c r="AC151" s="38"/>
      <c r="AD151" s="38"/>
      <c r="AE151" s="38"/>
      <c r="AT151" s="17" t="s">
        <v>213</v>
      </c>
      <c r="AU151" s="17" t="s">
        <v>83</v>
      </c>
    </row>
    <row r="152" s="2" customFormat="1" ht="21.75" customHeight="1">
      <c r="A152" s="38"/>
      <c r="B152" s="39"/>
      <c r="C152" s="227" t="s">
        <v>327</v>
      </c>
      <c r="D152" s="227" t="s">
        <v>207</v>
      </c>
      <c r="E152" s="228" t="s">
        <v>756</v>
      </c>
      <c r="F152" s="229" t="s">
        <v>757</v>
      </c>
      <c r="G152" s="230" t="s">
        <v>286</v>
      </c>
      <c r="H152" s="231">
        <v>50</v>
      </c>
      <c r="I152" s="232"/>
      <c r="J152" s="233">
        <f>ROUND(I152*H152,2)</f>
        <v>0</v>
      </c>
      <c r="K152" s="229" t="s">
        <v>211</v>
      </c>
      <c r="L152" s="44"/>
      <c r="M152" s="234" t="s">
        <v>19</v>
      </c>
      <c r="N152" s="235" t="s">
        <v>45</v>
      </c>
      <c r="O152" s="84"/>
      <c r="P152" s="236">
        <f>O152*H152</f>
        <v>0</v>
      </c>
      <c r="Q152" s="236">
        <v>0</v>
      </c>
      <c r="R152" s="236">
        <f>Q152*H152</f>
        <v>0</v>
      </c>
      <c r="S152" s="236">
        <v>0</v>
      </c>
      <c r="T152" s="237">
        <f>S152*H152</f>
        <v>0</v>
      </c>
      <c r="U152" s="38"/>
      <c r="V152" s="38"/>
      <c r="W152" s="38"/>
      <c r="X152" s="38"/>
      <c r="Y152" s="38"/>
      <c r="Z152" s="38"/>
      <c r="AA152" s="38"/>
      <c r="AB152" s="38"/>
      <c r="AC152" s="38"/>
      <c r="AD152" s="38"/>
      <c r="AE152" s="38"/>
      <c r="AR152" s="238" t="s">
        <v>104</v>
      </c>
      <c r="AT152" s="238" t="s">
        <v>207</v>
      </c>
      <c r="AU152" s="238" t="s">
        <v>83</v>
      </c>
      <c r="AY152" s="17" t="s">
        <v>204</v>
      </c>
      <c r="BE152" s="239">
        <f>IF(N152="základní",J152,0)</f>
        <v>0</v>
      </c>
      <c r="BF152" s="239">
        <f>IF(N152="snížená",J152,0)</f>
        <v>0</v>
      </c>
      <c r="BG152" s="239">
        <f>IF(N152="zákl. přenesená",J152,0)</f>
        <v>0</v>
      </c>
      <c r="BH152" s="239">
        <f>IF(N152="sníž. přenesená",J152,0)</f>
        <v>0</v>
      </c>
      <c r="BI152" s="239">
        <f>IF(N152="nulová",J152,0)</f>
        <v>0</v>
      </c>
      <c r="BJ152" s="17" t="s">
        <v>81</v>
      </c>
      <c r="BK152" s="239">
        <f>ROUND(I152*H152,2)</f>
        <v>0</v>
      </c>
      <c r="BL152" s="17" t="s">
        <v>104</v>
      </c>
      <c r="BM152" s="238" t="s">
        <v>879</v>
      </c>
    </row>
    <row r="153" s="2" customFormat="1">
      <c r="A153" s="38"/>
      <c r="B153" s="39"/>
      <c r="C153" s="40"/>
      <c r="D153" s="240" t="s">
        <v>213</v>
      </c>
      <c r="E153" s="40"/>
      <c r="F153" s="241" t="s">
        <v>759</v>
      </c>
      <c r="G153" s="40"/>
      <c r="H153" s="40"/>
      <c r="I153" s="147"/>
      <c r="J153" s="40"/>
      <c r="K153" s="40"/>
      <c r="L153" s="44"/>
      <c r="M153" s="242"/>
      <c r="N153" s="243"/>
      <c r="O153" s="84"/>
      <c r="P153" s="84"/>
      <c r="Q153" s="84"/>
      <c r="R153" s="84"/>
      <c r="S153" s="84"/>
      <c r="T153" s="85"/>
      <c r="U153" s="38"/>
      <c r="V153" s="38"/>
      <c r="W153" s="38"/>
      <c r="X153" s="38"/>
      <c r="Y153" s="38"/>
      <c r="Z153" s="38"/>
      <c r="AA153" s="38"/>
      <c r="AB153" s="38"/>
      <c r="AC153" s="38"/>
      <c r="AD153" s="38"/>
      <c r="AE153" s="38"/>
      <c r="AT153" s="17" t="s">
        <v>213</v>
      </c>
      <c r="AU153" s="17" t="s">
        <v>83</v>
      </c>
    </row>
    <row r="154" s="2" customFormat="1">
      <c r="A154" s="38"/>
      <c r="B154" s="39"/>
      <c r="C154" s="40"/>
      <c r="D154" s="240" t="s">
        <v>215</v>
      </c>
      <c r="E154" s="40"/>
      <c r="F154" s="244" t="s">
        <v>760</v>
      </c>
      <c r="G154" s="40"/>
      <c r="H154" s="40"/>
      <c r="I154" s="147"/>
      <c r="J154" s="40"/>
      <c r="K154" s="40"/>
      <c r="L154" s="44"/>
      <c r="M154" s="242"/>
      <c r="N154" s="243"/>
      <c r="O154" s="84"/>
      <c r="P154" s="84"/>
      <c r="Q154" s="84"/>
      <c r="R154" s="84"/>
      <c r="S154" s="84"/>
      <c r="T154" s="85"/>
      <c r="U154" s="38"/>
      <c r="V154" s="38"/>
      <c r="W154" s="38"/>
      <c r="X154" s="38"/>
      <c r="Y154" s="38"/>
      <c r="Z154" s="38"/>
      <c r="AA154" s="38"/>
      <c r="AB154" s="38"/>
      <c r="AC154" s="38"/>
      <c r="AD154" s="38"/>
      <c r="AE154" s="38"/>
      <c r="AT154" s="17" t="s">
        <v>215</v>
      </c>
      <c r="AU154" s="17" t="s">
        <v>83</v>
      </c>
    </row>
    <row r="155" s="14" customFormat="1">
      <c r="A155" s="14"/>
      <c r="B155" s="255"/>
      <c r="C155" s="256"/>
      <c r="D155" s="240" t="s">
        <v>217</v>
      </c>
      <c r="E155" s="257" t="s">
        <v>19</v>
      </c>
      <c r="F155" s="258" t="s">
        <v>880</v>
      </c>
      <c r="G155" s="256"/>
      <c r="H155" s="259">
        <v>50</v>
      </c>
      <c r="I155" s="260"/>
      <c r="J155" s="256"/>
      <c r="K155" s="256"/>
      <c r="L155" s="261"/>
      <c r="M155" s="262"/>
      <c r="N155" s="263"/>
      <c r="O155" s="263"/>
      <c r="P155" s="263"/>
      <c r="Q155" s="263"/>
      <c r="R155" s="263"/>
      <c r="S155" s="263"/>
      <c r="T155" s="264"/>
      <c r="U155" s="14"/>
      <c r="V155" s="14"/>
      <c r="W155" s="14"/>
      <c r="X155" s="14"/>
      <c r="Y155" s="14"/>
      <c r="Z155" s="14"/>
      <c r="AA155" s="14"/>
      <c r="AB155" s="14"/>
      <c r="AC155" s="14"/>
      <c r="AD155" s="14"/>
      <c r="AE155" s="14"/>
      <c r="AT155" s="265" t="s">
        <v>217</v>
      </c>
      <c r="AU155" s="265" t="s">
        <v>83</v>
      </c>
      <c r="AV155" s="14" t="s">
        <v>83</v>
      </c>
      <c r="AW155" s="14" t="s">
        <v>35</v>
      </c>
      <c r="AX155" s="14" t="s">
        <v>81</v>
      </c>
      <c r="AY155" s="265" t="s">
        <v>204</v>
      </c>
    </row>
    <row r="156" s="12" customFormat="1" ht="25.92" customHeight="1">
      <c r="A156" s="12"/>
      <c r="B156" s="211"/>
      <c r="C156" s="212"/>
      <c r="D156" s="213" t="s">
        <v>73</v>
      </c>
      <c r="E156" s="214" t="s">
        <v>762</v>
      </c>
      <c r="F156" s="214" t="s">
        <v>763</v>
      </c>
      <c r="G156" s="212"/>
      <c r="H156" s="212"/>
      <c r="I156" s="215"/>
      <c r="J156" s="216">
        <f>BK156</f>
        <v>0</v>
      </c>
      <c r="K156" s="212"/>
      <c r="L156" s="217"/>
      <c r="M156" s="218"/>
      <c r="N156" s="219"/>
      <c r="O156" s="219"/>
      <c r="P156" s="220">
        <f>SUM(P157:P188)</f>
        <v>0</v>
      </c>
      <c r="Q156" s="219"/>
      <c r="R156" s="220">
        <f>SUM(R157:R188)</f>
        <v>0</v>
      </c>
      <c r="S156" s="219"/>
      <c r="T156" s="221">
        <f>SUM(T157:T188)</f>
        <v>0</v>
      </c>
      <c r="U156" s="12"/>
      <c r="V156" s="12"/>
      <c r="W156" s="12"/>
      <c r="X156" s="12"/>
      <c r="Y156" s="12"/>
      <c r="Z156" s="12"/>
      <c r="AA156" s="12"/>
      <c r="AB156" s="12"/>
      <c r="AC156" s="12"/>
      <c r="AD156" s="12"/>
      <c r="AE156" s="12"/>
      <c r="AR156" s="222" t="s">
        <v>104</v>
      </c>
      <c r="AT156" s="223" t="s">
        <v>73</v>
      </c>
      <c r="AU156" s="223" t="s">
        <v>74</v>
      </c>
      <c r="AY156" s="222" t="s">
        <v>204</v>
      </c>
      <c r="BK156" s="224">
        <f>SUM(BK157:BK188)</f>
        <v>0</v>
      </c>
    </row>
    <row r="157" s="2" customFormat="1" ht="21.75" customHeight="1">
      <c r="A157" s="38"/>
      <c r="B157" s="39"/>
      <c r="C157" s="227" t="s">
        <v>333</v>
      </c>
      <c r="D157" s="227" t="s">
        <v>207</v>
      </c>
      <c r="E157" s="228" t="s">
        <v>584</v>
      </c>
      <c r="F157" s="229" t="s">
        <v>764</v>
      </c>
      <c r="G157" s="230" t="s">
        <v>250</v>
      </c>
      <c r="H157" s="231">
        <v>0.29199999999999998</v>
      </c>
      <c r="I157" s="232"/>
      <c r="J157" s="233">
        <f>ROUND(I157*H157,2)</f>
        <v>0</v>
      </c>
      <c r="K157" s="229" t="s">
        <v>211</v>
      </c>
      <c r="L157" s="44"/>
      <c r="M157" s="234" t="s">
        <v>19</v>
      </c>
      <c r="N157" s="235" t="s">
        <v>45</v>
      </c>
      <c r="O157" s="84"/>
      <c r="P157" s="236">
        <f>O157*H157</f>
        <v>0</v>
      </c>
      <c r="Q157" s="236">
        <v>0</v>
      </c>
      <c r="R157" s="236">
        <f>Q157*H157</f>
        <v>0</v>
      </c>
      <c r="S157" s="236">
        <v>0</v>
      </c>
      <c r="T157" s="237">
        <f>S157*H157</f>
        <v>0</v>
      </c>
      <c r="U157" s="38"/>
      <c r="V157" s="38"/>
      <c r="W157" s="38"/>
      <c r="X157" s="38"/>
      <c r="Y157" s="38"/>
      <c r="Z157" s="38"/>
      <c r="AA157" s="38"/>
      <c r="AB157" s="38"/>
      <c r="AC157" s="38"/>
      <c r="AD157" s="38"/>
      <c r="AE157" s="38"/>
      <c r="AR157" s="238" t="s">
        <v>104</v>
      </c>
      <c r="AT157" s="238" t="s">
        <v>207</v>
      </c>
      <c r="AU157" s="238" t="s">
        <v>81</v>
      </c>
      <c r="AY157" s="17" t="s">
        <v>204</v>
      </c>
      <c r="BE157" s="239">
        <f>IF(N157="základní",J157,0)</f>
        <v>0</v>
      </c>
      <c r="BF157" s="239">
        <f>IF(N157="snížená",J157,0)</f>
        <v>0</v>
      </c>
      <c r="BG157" s="239">
        <f>IF(N157="zákl. přenesená",J157,0)</f>
        <v>0</v>
      </c>
      <c r="BH157" s="239">
        <f>IF(N157="sníž. přenesená",J157,0)</f>
        <v>0</v>
      </c>
      <c r="BI157" s="239">
        <f>IF(N157="nulová",J157,0)</f>
        <v>0</v>
      </c>
      <c r="BJ157" s="17" t="s">
        <v>81</v>
      </c>
      <c r="BK157" s="239">
        <f>ROUND(I157*H157,2)</f>
        <v>0</v>
      </c>
      <c r="BL157" s="17" t="s">
        <v>104</v>
      </c>
      <c r="BM157" s="238" t="s">
        <v>881</v>
      </c>
    </row>
    <row r="158" s="2" customFormat="1">
      <c r="A158" s="38"/>
      <c r="B158" s="39"/>
      <c r="C158" s="40"/>
      <c r="D158" s="240" t="s">
        <v>213</v>
      </c>
      <c r="E158" s="40"/>
      <c r="F158" s="241" t="s">
        <v>585</v>
      </c>
      <c r="G158" s="40"/>
      <c r="H158" s="40"/>
      <c r="I158" s="147"/>
      <c r="J158" s="40"/>
      <c r="K158" s="40"/>
      <c r="L158" s="44"/>
      <c r="M158" s="242"/>
      <c r="N158" s="243"/>
      <c r="O158" s="84"/>
      <c r="P158" s="84"/>
      <c r="Q158" s="84"/>
      <c r="R158" s="84"/>
      <c r="S158" s="84"/>
      <c r="T158" s="85"/>
      <c r="U158" s="38"/>
      <c r="V158" s="38"/>
      <c r="W158" s="38"/>
      <c r="X158" s="38"/>
      <c r="Y158" s="38"/>
      <c r="Z158" s="38"/>
      <c r="AA158" s="38"/>
      <c r="AB158" s="38"/>
      <c r="AC158" s="38"/>
      <c r="AD158" s="38"/>
      <c r="AE158" s="38"/>
      <c r="AT158" s="17" t="s">
        <v>213</v>
      </c>
      <c r="AU158" s="17" t="s">
        <v>81</v>
      </c>
    </row>
    <row r="159" s="2" customFormat="1">
      <c r="A159" s="38"/>
      <c r="B159" s="39"/>
      <c r="C159" s="40"/>
      <c r="D159" s="240" t="s">
        <v>215</v>
      </c>
      <c r="E159" s="40"/>
      <c r="F159" s="244" t="s">
        <v>429</v>
      </c>
      <c r="G159" s="40"/>
      <c r="H159" s="40"/>
      <c r="I159" s="147"/>
      <c r="J159" s="40"/>
      <c r="K159" s="40"/>
      <c r="L159" s="44"/>
      <c r="M159" s="242"/>
      <c r="N159" s="243"/>
      <c r="O159" s="84"/>
      <c r="P159" s="84"/>
      <c r="Q159" s="84"/>
      <c r="R159" s="84"/>
      <c r="S159" s="84"/>
      <c r="T159" s="85"/>
      <c r="U159" s="38"/>
      <c r="V159" s="38"/>
      <c r="W159" s="38"/>
      <c r="X159" s="38"/>
      <c r="Y159" s="38"/>
      <c r="Z159" s="38"/>
      <c r="AA159" s="38"/>
      <c r="AB159" s="38"/>
      <c r="AC159" s="38"/>
      <c r="AD159" s="38"/>
      <c r="AE159" s="38"/>
      <c r="AT159" s="17" t="s">
        <v>215</v>
      </c>
      <c r="AU159" s="17" t="s">
        <v>81</v>
      </c>
    </row>
    <row r="160" s="2" customFormat="1">
      <c r="A160" s="38"/>
      <c r="B160" s="39"/>
      <c r="C160" s="40"/>
      <c r="D160" s="240" t="s">
        <v>240</v>
      </c>
      <c r="E160" s="40"/>
      <c r="F160" s="244" t="s">
        <v>280</v>
      </c>
      <c r="G160" s="40"/>
      <c r="H160" s="40"/>
      <c r="I160" s="147"/>
      <c r="J160" s="40"/>
      <c r="K160" s="40"/>
      <c r="L160" s="44"/>
      <c r="M160" s="242"/>
      <c r="N160" s="243"/>
      <c r="O160" s="84"/>
      <c r="P160" s="84"/>
      <c r="Q160" s="84"/>
      <c r="R160" s="84"/>
      <c r="S160" s="84"/>
      <c r="T160" s="85"/>
      <c r="U160" s="38"/>
      <c r="V160" s="38"/>
      <c r="W160" s="38"/>
      <c r="X160" s="38"/>
      <c r="Y160" s="38"/>
      <c r="Z160" s="38"/>
      <c r="AA160" s="38"/>
      <c r="AB160" s="38"/>
      <c r="AC160" s="38"/>
      <c r="AD160" s="38"/>
      <c r="AE160" s="38"/>
      <c r="AT160" s="17" t="s">
        <v>240</v>
      </c>
      <c r="AU160" s="17" t="s">
        <v>81</v>
      </c>
    </row>
    <row r="161" s="14" customFormat="1">
      <c r="A161" s="14"/>
      <c r="B161" s="255"/>
      <c r="C161" s="256"/>
      <c r="D161" s="240" t="s">
        <v>217</v>
      </c>
      <c r="E161" s="257" t="s">
        <v>19</v>
      </c>
      <c r="F161" s="258" t="s">
        <v>882</v>
      </c>
      <c r="G161" s="256"/>
      <c r="H161" s="259">
        <v>0.192</v>
      </c>
      <c r="I161" s="260"/>
      <c r="J161" s="256"/>
      <c r="K161" s="256"/>
      <c r="L161" s="261"/>
      <c r="M161" s="262"/>
      <c r="N161" s="263"/>
      <c r="O161" s="263"/>
      <c r="P161" s="263"/>
      <c r="Q161" s="263"/>
      <c r="R161" s="263"/>
      <c r="S161" s="263"/>
      <c r="T161" s="264"/>
      <c r="U161" s="14"/>
      <c r="V161" s="14"/>
      <c r="W161" s="14"/>
      <c r="X161" s="14"/>
      <c r="Y161" s="14"/>
      <c r="Z161" s="14"/>
      <c r="AA161" s="14"/>
      <c r="AB161" s="14"/>
      <c r="AC161" s="14"/>
      <c r="AD161" s="14"/>
      <c r="AE161" s="14"/>
      <c r="AT161" s="265" t="s">
        <v>217</v>
      </c>
      <c r="AU161" s="265" t="s">
        <v>81</v>
      </c>
      <c r="AV161" s="14" t="s">
        <v>83</v>
      </c>
      <c r="AW161" s="14" t="s">
        <v>35</v>
      </c>
      <c r="AX161" s="14" t="s">
        <v>74</v>
      </c>
      <c r="AY161" s="265" t="s">
        <v>204</v>
      </c>
    </row>
    <row r="162" s="14" customFormat="1">
      <c r="A162" s="14"/>
      <c r="B162" s="255"/>
      <c r="C162" s="256"/>
      <c r="D162" s="240" t="s">
        <v>217</v>
      </c>
      <c r="E162" s="257" t="s">
        <v>19</v>
      </c>
      <c r="F162" s="258" t="s">
        <v>883</v>
      </c>
      <c r="G162" s="256"/>
      <c r="H162" s="259">
        <v>0.10000000000000001</v>
      </c>
      <c r="I162" s="260"/>
      <c r="J162" s="256"/>
      <c r="K162" s="256"/>
      <c r="L162" s="261"/>
      <c r="M162" s="262"/>
      <c r="N162" s="263"/>
      <c r="O162" s="263"/>
      <c r="P162" s="263"/>
      <c r="Q162" s="263"/>
      <c r="R162" s="263"/>
      <c r="S162" s="263"/>
      <c r="T162" s="264"/>
      <c r="U162" s="14"/>
      <c r="V162" s="14"/>
      <c r="W162" s="14"/>
      <c r="X162" s="14"/>
      <c r="Y162" s="14"/>
      <c r="Z162" s="14"/>
      <c r="AA162" s="14"/>
      <c r="AB162" s="14"/>
      <c r="AC162" s="14"/>
      <c r="AD162" s="14"/>
      <c r="AE162" s="14"/>
      <c r="AT162" s="265" t="s">
        <v>217</v>
      </c>
      <c r="AU162" s="265" t="s">
        <v>81</v>
      </c>
      <c r="AV162" s="14" t="s">
        <v>83</v>
      </c>
      <c r="AW162" s="14" t="s">
        <v>35</v>
      </c>
      <c r="AX162" s="14" t="s">
        <v>74</v>
      </c>
      <c r="AY162" s="265" t="s">
        <v>204</v>
      </c>
    </row>
    <row r="163" s="15" customFormat="1">
      <c r="A163" s="15"/>
      <c r="B163" s="266"/>
      <c r="C163" s="267"/>
      <c r="D163" s="240" t="s">
        <v>217</v>
      </c>
      <c r="E163" s="268" t="s">
        <v>19</v>
      </c>
      <c r="F163" s="269" t="s">
        <v>268</v>
      </c>
      <c r="G163" s="267"/>
      <c r="H163" s="270">
        <v>0.29199999999999998</v>
      </c>
      <c r="I163" s="271"/>
      <c r="J163" s="267"/>
      <c r="K163" s="267"/>
      <c r="L163" s="272"/>
      <c r="M163" s="273"/>
      <c r="N163" s="274"/>
      <c r="O163" s="274"/>
      <c r="P163" s="274"/>
      <c r="Q163" s="274"/>
      <c r="R163" s="274"/>
      <c r="S163" s="274"/>
      <c r="T163" s="275"/>
      <c r="U163" s="15"/>
      <c r="V163" s="15"/>
      <c r="W163" s="15"/>
      <c r="X163" s="15"/>
      <c r="Y163" s="15"/>
      <c r="Z163" s="15"/>
      <c r="AA163" s="15"/>
      <c r="AB163" s="15"/>
      <c r="AC163" s="15"/>
      <c r="AD163" s="15"/>
      <c r="AE163" s="15"/>
      <c r="AT163" s="276" t="s">
        <v>217</v>
      </c>
      <c r="AU163" s="276" t="s">
        <v>81</v>
      </c>
      <c r="AV163" s="15" t="s">
        <v>104</v>
      </c>
      <c r="AW163" s="15" t="s">
        <v>35</v>
      </c>
      <c r="AX163" s="15" t="s">
        <v>81</v>
      </c>
      <c r="AY163" s="276" t="s">
        <v>204</v>
      </c>
    </row>
    <row r="164" s="2" customFormat="1" ht="21.75" customHeight="1">
      <c r="A164" s="38"/>
      <c r="B164" s="39"/>
      <c r="C164" s="227" t="s">
        <v>7</v>
      </c>
      <c r="D164" s="227" t="s">
        <v>207</v>
      </c>
      <c r="E164" s="228" t="s">
        <v>425</v>
      </c>
      <c r="F164" s="229" t="s">
        <v>768</v>
      </c>
      <c r="G164" s="230" t="s">
        <v>250</v>
      </c>
      <c r="H164" s="231">
        <v>95.340999999999994</v>
      </c>
      <c r="I164" s="232"/>
      <c r="J164" s="233">
        <f>ROUND(I164*H164,2)</f>
        <v>0</v>
      </c>
      <c r="K164" s="229" t="s">
        <v>211</v>
      </c>
      <c r="L164" s="44"/>
      <c r="M164" s="234" t="s">
        <v>19</v>
      </c>
      <c r="N164" s="235" t="s">
        <v>45</v>
      </c>
      <c r="O164" s="84"/>
      <c r="P164" s="236">
        <f>O164*H164</f>
        <v>0</v>
      </c>
      <c r="Q164" s="236">
        <v>0</v>
      </c>
      <c r="R164" s="236">
        <f>Q164*H164</f>
        <v>0</v>
      </c>
      <c r="S164" s="236">
        <v>0</v>
      </c>
      <c r="T164" s="237">
        <f>S164*H164</f>
        <v>0</v>
      </c>
      <c r="U164" s="38"/>
      <c r="V164" s="38"/>
      <c r="W164" s="38"/>
      <c r="X164" s="38"/>
      <c r="Y164" s="38"/>
      <c r="Z164" s="38"/>
      <c r="AA164" s="38"/>
      <c r="AB164" s="38"/>
      <c r="AC164" s="38"/>
      <c r="AD164" s="38"/>
      <c r="AE164" s="38"/>
      <c r="AR164" s="238" t="s">
        <v>769</v>
      </c>
      <c r="AT164" s="238" t="s">
        <v>207</v>
      </c>
      <c r="AU164" s="238" t="s">
        <v>81</v>
      </c>
      <c r="AY164" s="17" t="s">
        <v>204</v>
      </c>
      <c r="BE164" s="239">
        <f>IF(N164="základní",J164,0)</f>
        <v>0</v>
      </c>
      <c r="BF164" s="239">
        <f>IF(N164="snížená",J164,0)</f>
        <v>0</v>
      </c>
      <c r="BG164" s="239">
        <f>IF(N164="zákl. přenesená",J164,0)</f>
        <v>0</v>
      </c>
      <c r="BH164" s="239">
        <f>IF(N164="sníž. přenesená",J164,0)</f>
        <v>0</v>
      </c>
      <c r="BI164" s="239">
        <f>IF(N164="nulová",J164,0)</f>
        <v>0</v>
      </c>
      <c r="BJ164" s="17" t="s">
        <v>81</v>
      </c>
      <c r="BK164" s="239">
        <f>ROUND(I164*H164,2)</f>
        <v>0</v>
      </c>
      <c r="BL164" s="17" t="s">
        <v>769</v>
      </c>
      <c r="BM164" s="238" t="s">
        <v>884</v>
      </c>
    </row>
    <row r="165" s="2" customFormat="1">
      <c r="A165" s="38"/>
      <c r="B165" s="39"/>
      <c r="C165" s="40"/>
      <c r="D165" s="240" t="s">
        <v>213</v>
      </c>
      <c r="E165" s="40"/>
      <c r="F165" s="241" t="s">
        <v>426</v>
      </c>
      <c r="G165" s="40"/>
      <c r="H165" s="40"/>
      <c r="I165" s="147"/>
      <c r="J165" s="40"/>
      <c r="K165" s="40"/>
      <c r="L165" s="44"/>
      <c r="M165" s="242"/>
      <c r="N165" s="243"/>
      <c r="O165" s="84"/>
      <c r="P165" s="84"/>
      <c r="Q165" s="84"/>
      <c r="R165" s="84"/>
      <c r="S165" s="84"/>
      <c r="T165" s="85"/>
      <c r="U165" s="38"/>
      <c r="V165" s="38"/>
      <c r="W165" s="38"/>
      <c r="X165" s="38"/>
      <c r="Y165" s="38"/>
      <c r="Z165" s="38"/>
      <c r="AA165" s="38"/>
      <c r="AB165" s="38"/>
      <c r="AC165" s="38"/>
      <c r="AD165" s="38"/>
      <c r="AE165" s="38"/>
      <c r="AT165" s="17" t="s">
        <v>213</v>
      </c>
      <c r="AU165" s="17" t="s">
        <v>81</v>
      </c>
    </row>
    <row r="166" s="2" customFormat="1">
      <c r="A166" s="38"/>
      <c r="B166" s="39"/>
      <c r="C166" s="40"/>
      <c r="D166" s="240" t="s">
        <v>215</v>
      </c>
      <c r="E166" s="40"/>
      <c r="F166" s="244" t="s">
        <v>429</v>
      </c>
      <c r="G166" s="40"/>
      <c r="H166" s="40"/>
      <c r="I166" s="147"/>
      <c r="J166" s="40"/>
      <c r="K166" s="40"/>
      <c r="L166" s="44"/>
      <c r="M166" s="242"/>
      <c r="N166" s="243"/>
      <c r="O166" s="84"/>
      <c r="P166" s="84"/>
      <c r="Q166" s="84"/>
      <c r="R166" s="84"/>
      <c r="S166" s="84"/>
      <c r="T166" s="85"/>
      <c r="U166" s="38"/>
      <c r="V166" s="38"/>
      <c r="W166" s="38"/>
      <c r="X166" s="38"/>
      <c r="Y166" s="38"/>
      <c r="Z166" s="38"/>
      <c r="AA166" s="38"/>
      <c r="AB166" s="38"/>
      <c r="AC166" s="38"/>
      <c r="AD166" s="38"/>
      <c r="AE166" s="38"/>
      <c r="AT166" s="17" t="s">
        <v>215</v>
      </c>
      <c r="AU166" s="17" t="s">
        <v>81</v>
      </c>
    </row>
    <row r="167" s="14" customFormat="1">
      <c r="A167" s="14"/>
      <c r="B167" s="255"/>
      <c r="C167" s="256"/>
      <c r="D167" s="240" t="s">
        <v>217</v>
      </c>
      <c r="E167" s="257" t="s">
        <v>19</v>
      </c>
      <c r="F167" s="258" t="s">
        <v>885</v>
      </c>
      <c r="G167" s="256"/>
      <c r="H167" s="259">
        <v>37.350999999999999</v>
      </c>
      <c r="I167" s="260"/>
      <c r="J167" s="256"/>
      <c r="K167" s="256"/>
      <c r="L167" s="261"/>
      <c r="M167" s="262"/>
      <c r="N167" s="263"/>
      <c r="O167" s="263"/>
      <c r="P167" s="263"/>
      <c r="Q167" s="263"/>
      <c r="R167" s="263"/>
      <c r="S167" s="263"/>
      <c r="T167" s="264"/>
      <c r="U167" s="14"/>
      <c r="V167" s="14"/>
      <c r="W167" s="14"/>
      <c r="X167" s="14"/>
      <c r="Y167" s="14"/>
      <c r="Z167" s="14"/>
      <c r="AA167" s="14"/>
      <c r="AB167" s="14"/>
      <c r="AC167" s="14"/>
      <c r="AD167" s="14"/>
      <c r="AE167" s="14"/>
      <c r="AT167" s="265" t="s">
        <v>217</v>
      </c>
      <c r="AU167" s="265" t="s">
        <v>81</v>
      </c>
      <c r="AV167" s="14" t="s">
        <v>83</v>
      </c>
      <c r="AW167" s="14" t="s">
        <v>35</v>
      </c>
      <c r="AX167" s="14" t="s">
        <v>74</v>
      </c>
      <c r="AY167" s="265" t="s">
        <v>204</v>
      </c>
    </row>
    <row r="168" s="14" customFormat="1">
      <c r="A168" s="14"/>
      <c r="B168" s="255"/>
      <c r="C168" s="256"/>
      <c r="D168" s="240" t="s">
        <v>217</v>
      </c>
      <c r="E168" s="257" t="s">
        <v>19</v>
      </c>
      <c r="F168" s="258" t="s">
        <v>886</v>
      </c>
      <c r="G168" s="256"/>
      <c r="H168" s="259">
        <v>37.350999999999999</v>
      </c>
      <c r="I168" s="260"/>
      <c r="J168" s="256"/>
      <c r="K168" s="256"/>
      <c r="L168" s="261"/>
      <c r="M168" s="262"/>
      <c r="N168" s="263"/>
      <c r="O168" s="263"/>
      <c r="P168" s="263"/>
      <c r="Q168" s="263"/>
      <c r="R168" s="263"/>
      <c r="S168" s="263"/>
      <c r="T168" s="264"/>
      <c r="U168" s="14"/>
      <c r="V168" s="14"/>
      <c r="W168" s="14"/>
      <c r="X168" s="14"/>
      <c r="Y168" s="14"/>
      <c r="Z168" s="14"/>
      <c r="AA168" s="14"/>
      <c r="AB168" s="14"/>
      <c r="AC168" s="14"/>
      <c r="AD168" s="14"/>
      <c r="AE168" s="14"/>
      <c r="AT168" s="265" t="s">
        <v>217</v>
      </c>
      <c r="AU168" s="265" t="s">
        <v>81</v>
      </c>
      <c r="AV168" s="14" t="s">
        <v>83</v>
      </c>
      <c r="AW168" s="14" t="s">
        <v>35</v>
      </c>
      <c r="AX168" s="14" t="s">
        <v>74</v>
      </c>
      <c r="AY168" s="265" t="s">
        <v>204</v>
      </c>
    </row>
    <row r="169" s="14" customFormat="1">
      <c r="A169" s="14"/>
      <c r="B169" s="255"/>
      <c r="C169" s="256"/>
      <c r="D169" s="240" t="s">
        <v>217</v>
      </c>
      <c r="E169" s="257" t="s">
        <v>19</v>
      </c>
      <c r="F169" s="258" t="s">
        <v>887</v>
      </c>
      <c r="G169" s="256"/>
      <c r="H169" s="259">
        <v>11.199999999999999</v>
      </c>
      <c r="I169" s="260"/>
      <c r="J169" s="256"/>
      <c r="K169" s="256"/>
      <c r="L169" s="261"/>
      <c r="M169" s="262"/>
      <c r="N169" s="263"/>
      <c r="O169" s="263"/>
      <c r="P169" s="263"/>
      <c r="Q169" s="263"/>
      <c r="R169" s="263"/>
      <c r="S169" s="263"/>
      <c r="T169" s="264"/>
      <c r="U169" s="14"/>
      <c r="V169" s="14"/>
      <c r="W169" s="14"/>
      <c r="X169" s="14"/>
      <c r="Y169" s="14"/>
      <c r="Z169" s="14"/>
      <c r="AA169" s="14"/>
      <c r="AB169" s="14"/>
      <c r="AC169" s="14"/>
      <c r="AD169" s="14"/>
      <c r="AE169" s="14"/>
      <c r="AT169" s="265" t="s">
        <v>217</v>
      </c>
      <c r="AU169" s="265" t="s">
        <v>81</v>
      </c>
      <c r="AV169" s="14" t="s">
        <v>83</v>
      </c>
      <c r="AW169" s="14" t="s">
        <v>35</v>
      </c>
      <c r="AX169" s="14" t="s">
        <v>74</v>
      </c>
      <c r="AY169" s="265" t="s">
        <v>204</v>
      </c>
    </row>
    <row r="170" s="14" customFormat="1">
      <c r="A170" s="14"/>
      <c r="B170" s="255"/>
      <c r="C170" s="256"/>
      <c r="D170" s="240" t="s">
        <v>217</v>
      </c>
      <c r="E170" s="257" t="s">
        <v>19</v>
      </c>
      <c r="F170" s="258" t="s">
        <v>888</v>
      </c>
      <c r="G170" s="256"/>
      <c r="H170" s="259">
        <v>7.3600000000000003</v>
      </c>
      <c r="I170" s="260"/>
      <c r="J170" s="256"/>
      <c r="K170" s="256"/>
      <c r="L170" s="261"/>
      <c r="M170" s="262"/>
      <c r="N170" s="263"/>
      <c r="O170" s="263"/>
      <c r="P170" s="263"/>
      <c r="Q170" s="263"/>
      <c r="R170" s="263"/>
      <c r="S170" s="263"/>
      <c r="T170" s="264"/>
      <c r="U170" s="14"/>
      <c r="V170" s="14"/>
      <c r="W170" s="14"/>
      <c r="X170" s="14"/>
      <c r="Y170" s="14"/>
      <c r="Z170" s="14"/>
      <c r="AA170" s="14"/>
      <c r="AB170" s="14"/>
      <c r="AC170" s="14"/>
      <c r="AD170" s="14"/>
      <c r="AE170" s="14"/>
      <c r="AT170" s="265" t="s">
        <v>217</v>
      </c>
      <c r="AU170" s="265" t="s">
        <v>81</v>
      </c>
      <c r="AV170" s="14" t="s">
        <v>83</v>
      </c>
      <c r="AW170" s="14" t="s">
        <v>35</v>
      </c>
      <c r="AX170" s="14" t="s">
        <v>74</v>
      </c>
      <c r="AY170" s="265" t="s">
        <v>204</v>
      </c>
    </row>
    <row r="171" s="14" customFormat="1">
      <c r="A171" s="14"/>
      <c r="B171" s="255"/>
      <c r="C171" s="256"/>
      <c r="D171" s="240" t="s">
        <v>217</v>
      </c>
      <c r="E171" s="257" t="s">
        <v>19</v>
      </c>
      <c r="F171" s="258" t="s">
        <v>889</v>
      </c>
      <c r="G171" s="256"/>
      <c r="H171" s="259">
        <v>2.0790000000000002</v>
      </c>
      <c r="I171" s="260"/>
      <c r="J171" s="256"/>
      <c r="K171" s="256"/>
      <c r="L171" s="261"/>
      <c r="M171" s="262"/>
      <c r="N171" s="263"/>
      <c r="O171" s="263"/>
      <c r="P171" s="263"/>
      <c r="Q171" s="263"/>
      <c r="R171" s="263"/>
      <c r="S171" s="263"/>
      <c r="T171" s="264"/>
      <c r="U171" s="14"/>
      <c r="V171" s="14"/>
      <c r="W171" s="14"/>
      <c r="X171" s="14"/>
      <c r="Y171" s="14"/>
      <c r="Z171" s="14"/>
      <c r="AA171" s="14"/>
      <c r="AB171" s="14"/>
      <c r="AC171" s="14"/>
      <c r="AD171" s="14"/>
      <c r="AE171" s="14"/>
      <c r="AT171" s="265" t="s">
        <v>217</v>
      </c>
      <c r="AU171" s="265" t="s">
        <v>81</v>
      </c>
      <c r="AV171" s="14" t="s">
        <v>83</v>
      </c>
      <c r="AW171" s="14" t="s">
        <v>35</v>
      </c>
      <c r="AX171" s="14" t="s">
        <v>74</v>
      </c>
      <c r="AY171" s="265" t="s">
        <v>204</v>
      </c>
    </row>
    <row r="172" s="15" customFormat="1">
      <c r="A172" s="15"/>
      <c r="B172" s="266"/>
      <c r="C172" s="267"/>
      <c r="D172" s="240" t="s">
        <v>217</v>
      </c>
      <c r="E172" s="268" t="s">
        <v>19</v>
      </c>
      <c r="F172" s="269" t="s">
        <v>268</v>
      </c>
      <c r="G172" s="267"/>
      <c r="H172" s="270">
        <v>95.340999999999994</v>
      </c>
      <c r="I172" s="271"/>
      <c r="J172" s="267"/>
      <c r="K172" s="267"/>
      <c r="L172" s="272"/>
      <c r="M172" s="273"/>
      <c r="N172" s="274"/>
      <c r="O172" s="274"/>
      <c r="P172" s="274"/>
      <c r="Q172" s="274"/>
      <c r="R172" s="274"/>
      <c r="S172" s="274"/>
      <c r="T172" s="275"/>
      <c r="U172" s="15"/>
      <c r="V172" s="15"/>
      <c r="W172" s="15"/>
      <c r="X172" s="15"/>
      <c r="Y172" s="15"/>
      <c r="Z172" s="15"/>
      <c r="AA172" s="15"/>
      <c r="AB172" s="15"/>
      <c r="AC172" s="15"/>
      <c r="AD172" s="15"/>
      <c r="AE172" s="15"/>
      <c r="AT172" s="276" t="s">
        <v>217</v>
      </c>
      <c r="AU172" s="276" t="s">
        <v>81</v>
      </c>
      <c r="AV172" s="15" t="s">
        <v>104</v>
      </c>
      <c r="AW172" s="15" t="s">
        <v>35</v>
      </c>
      <c r="AX172" s="15" t="s">
        <v>81</v>
      </c>
      <c r="AY172" s="276" t="s">
        <v>204</v>
      </c>
    </row>
    <row r="173" s="2" customFormat="1" ht="33" customHeight="1">
      <c r="A173" s="38"/>
      <c r="B173" s="39"/>
      <c r="C173" s="227" t="s">
        <v>343</v>
      </c>
      <c r="D173" s="227" t="s">
        <v>207</v>
      </c>
      <c r="E173" s="228" t="s">
        <v>775</v>
      </c>
      <c r="F173" s="229" t="s">
        <v>776</v>
      </c>
      <c r="G173" s="230" t="s">
        <v>250</v>
      </c>
      <c r="H173" s="231">
        <v>0.29199999999999998</v>
      </c>
      <c r="I173" s="232"/>
      <c r="J173" s="233">
        <f>ROUND(I173*H173,2)</f>
        <v>0</v>
      </c>
      <c r="K173" s="229" t="s">
        <v>211</v>
      </c>
      <c r="L173" s="44"/>
      <c r="M173" s="234" t="s">
        <v>19</v>
      </c>
      <c r="N173" s="235" t="s">
        <v>45</v>
      </c>
      <c r="O173" s="84"/>
      <c r="P173" s="236">
        <f>O173*H173</f>
        <v>0</v>
      </c>
      <c r="Q173" s="236">
        <v>0</v>
      </c>
      <c r="R173" s="236">
        <f>Q173*H173</f>
        <v>0</v>
      </c>
      <c r="S173" s="236">
        <v>0</v>
      </c>
      <c r="T173" s="237">
        <f>S173*H173</f>
        <v>0</v>
      </c>
      <c r="U173" s="38"/>
      <c r="V173" s="38"/>
      <c r="W173" s="38"/>
      <c r="X173" s="38"/>
      <c r="Y173" s="38"/>
      <c r="Z173" s="38"/>
      <c r="AA173" s="38"/>
      <c r="AB173" s="38"/>
      <c r="AC173" s="38"/>
      <c r="AD173" s="38"/>
      <c r="AE173" s="38"/>
      <c r="AR173" s="238" t="s">
        <v>104</v>
      </c>
      <c r="AT173" s="238" t="s">
        <v>207</v>
      </c>
      <c r="AU173" s="238" t="s">
        <v>81</v>
      </c>
      <c r="AY173" s="17" t="s">
        <v>204</v>
      </c>
      <c r="BE173" s="239">
        <f>IF(N173="základní",J173,0)</f>
        <v>0</v>
      </c>
      <c r="BF173" s="239">
        <f>IF(N173="snížená",J173,0)</f>
        <v>0</v>
      </c>
      <c r="BG173" s="239">
        <f>IF(N173="zákl. přenesená",J173,0)</f>
        <v>0</v>
      </c>
      <c r="BH173" s="239">
        <f>IF(N173="sníž. přenesená",J173,0)</f>
        <v>0</v>
      </c>
      <c r="BI173" s="239">
        <f>IF(N173="nulová",J173,0)</f>
        <v>0</v>
      </c>
      <c r="BJ173" s="17" t="s">
        <v>81</v>
      </c>
      <c r="BK173" s="239">
        <f>ROUND(I173*H173,2)</f>
        <v>0</v>
      </c>
      <c r="BL173" s="17" t="s">
        <v>104</v>
      </c>
      <c r="BM173" s="238" t="s">
        <v>890</v>
      </c>
    </row>
    <row r="174" s="2" customFormat="1">
      <c r="A174" s="38"/>
      <c r="B174" s="39"/>
      <c r="C174" s="40"/>
      <c r="D174" s="240" t="s">
        <v>213</v>
      </c>
      <c r="E174" s="40"/>
      <c r="F174" s="241" t="s">
        <v>778</v>
      </c>
      <c r="G174" s="40"/>
      <c r="H174" s="40"/>
      <c r="I174" s="147"/>
      <c r="J174" s="40"/>
      <c r="K174" s="40"/>
      <c r="L174" s="44"/>
      <c r="M174" s="242"/>
      <c r="N174" s="243"/>
      <c r="O174" s="84"/>
      <c r="P174" s="84"/>
      <c r="Q174" s="84"/>
      <c r="R174" s="84"/>
      <c r="S174" s="84"/>
      <c r="T174" s="85"/>
      <c r="U174" s="38"/>
      <c r="V174" s="38"/>
      <c r="W174" s="38"/>
      <c r="X174" s="38"/>
      <c r="Y174" s="38"/>
      <c r="Z174" s="38"/>
      <c r="AA174" s="38"/>
      <c r="AB174" s="38"/>
      <c r="AC174" s="38"/>
      <c r="AD174" s="38"/>
      <c r="AE174" s="38"/>
      <c r="AT174" s="17" t="s">
        <v>213</v>
      </c>
      <c r="AU174" s="17" t="s">
        <v>81</v>
      </c>
    </row>
    <row r="175" s="2" customFormat="1">
      <c r="A175" s="38"/>
      <c r="B175" s="39"/>
      <c r="C175" s="40"/>
      <c r="D175" s="240" t="s">
        <v>215</v>
      </c>
      <c r="E175" s="40"/>
      <c r="F175" s="244" t="s">
        <v>429</v>
      </c>
      <c r="G175" s="40"/>
      <c r="H175" s="40"/>
      <c r="I175" s="147"/>
      <c r="J175" s="40"/>
      <c r="K175" s="40"/>
      <c r="L175" s="44"/>
      <c r="M175" s="242"/>
      <c r="N175" s="243"/>
      <c r="O175" s="84"/>
      <c r="P175" s="84"/>
      <c r="Q175" s="84"/>
      <c r="R175" s="84"/>
      <c r="S175" s="84"/>
      <c r="T175" s="85"/>
      <c r="U175" s="38"/>
      <c r="V175" s="38"/>
      <c r="W175" s="38"/>
      <c r="X175" s="38"/>
      <c r="Y175" s="38"/>
      <c r="Z175" s="38"/>
      <c r="AA175" s="38"/>
      <c r="AB175" s="38"/>
      <c r="AC175" s="38"/>
      <c r="AD175" s="38"/>
      <c r="AE175" s="38"/>
      <c r="AT175" s="17" t="s">
        <v>215</v>
      </c>
      <c r="AU175" s="17" t="s">
        <v>81</v>
      </c>
    </row>
    <row r="176" s="14" customFormat="1">
      <c r="A176" s="14"/>
      <c r="B176" s="255"/>
      <c r="C176" s="256"/>
      <c r="D176" s="240" t="s">
        <v>217</v>
      </c>
      <c r="E176" s="257" t="s">
        <v>19</v>
      </c>
      <c r="F176" s="258" t="s">
        <v>882</v>
      </c>
      <c r="G176" s="256"/>
      <c r="H176" s="259">
        <v>0.192</v>
      </c>
      <c r="I176" s="260"/>
      <c r="J176" s="256"/>
      <c r="K176" s="256"/>
      <c r="L176" s="261"/>
      <c r="M176" s="262"/>
      <c r="N176" s="263"/>
      <c r="O176" s="263"/>
      <c r="P176" s="263"/>
      <c r="Q176" s="263"/>
      <c r="R176" s="263"/>
      <c r="S176" s="263"/>
      <c r="T176" s="264"/>
      <c r="U176" s="14"/>
      <c r="V176" s="14"/>
      <c r="W176" s="14"/>
      <c r="X176" s="14"/>
      <c r="Y176" s="14"/>
      <c r="Z176" s="14"/>
      <c r="AA176" s="14"/>
      <c r="AB176" s="14"/>
      <c r="AC176" s="14"/>
      <c r="AD176" s="14"/>
      <c r="AE176" s="14"/>
      <c r="AT176" s="265" t="s">
        <v>217</v>
      </c>
      <c r="AU176" s="265" t="s">
        <v>81</v>
      </c>
      <c r="AV176" s="14" t="s">
        <v>83</v>
      </c>
      <c r="AW176" s="14" t="s">
        <v>35</v>
      </c>
      <c r="AX176" s="14" t="s">
        <v>74</v>
      </c>
      <c r="AY176" s="265" t="s">
        <v>204</v>
      </c>
    </row>
    <row r="177" s="14" customFormat="1">
      <c r="A177" s="14"/>
      <c r="B177" s="255"/>
      <c r="C177" s="256"/>
      <c r="D177" s="240" t="s">
        <v>217</v>
      </c>
      <c r="E177" s="257" t="s">
        <v>19</v>
      </c>
      <c r="F177" s="258" t="s">
        <v>891</v>
      </c>
      <c r="G177" s="256"/>
      <c r="H177" s="259">
        <v>0.10000000000000001</v>
      </c>
      <c r="I177" s="260"/>
      <c r="J177" s="256"/>
      <c r="K177" s="256"/>
      <c r="L177" s="261"/>
      <c r="M177" s="262"/>
      <c r="N177" s="263"/>
      <c r="O177" s="263"/>
      <c r="P177" s="263"/>
      <c r="Q177" s="263"/>
      <c r="R177" s="263"/>
      <c r="S177" s="263"/>
      <c r="T177" s="264"/>
      <c r="U177" s="14"/>
      <c r="V177" s="14"/>
      <c r="W177" s="14"/>
      <c r="X177" s="14"/>
      <c r="Y177" s="14"/>
      <c r="Z177" s="14"/>
      <c r="AA177" s="14"/>
      <c r="AB177" s="14"/>
      <c r="AC177" s="14"/>
      <c r="AD177" s="14"/>
      <c r="AE177" s="14"/>
      <c r="AT177" s="265" t="s">
        <v>217</v>
      </c>
      <c r="AU177" s="265" t="s">
        <v>81</v>
      </c>
      <c r="AV177" s="14" t="s">
        <v>83</v>
      </c>
      <c r="AW177" s="14" t="s">
        <v>35</v>
      </c>
      <c r="AX177" s="14" t="s">
        <v>74</v>
      </c>
      <c r="AY177" s="265" t="s">
        <v>204</v>
      </c>
    </row>
    <row r="178" s="15" customFormat="1">
      <c r="A178" s="15"/>
      <c r="B178" s="266"/>
      <c r="C178" s="267"/>
      <c r="D178" s="240" t="s">
        <v>217</v>
      </c>
      <c r="E178" s="268" t="s">
        <v>19</v>
      </c>
      <c r="F178" s="269" t="s">
        <v>268</v>
      </c>
      <c r="G178" s="267"/>
      <c r="H178" s="270">
        <v>0.29199999999999998</v>
      </c>
      <c r="I178" s="271"/>
      <c r="J178" s="267"/>
      <c r="K178" s="267"/>
      <c r="L178" s="272"/>
      <c r="M178" s="273"/>
      <c r="N178" s="274"/>
      <c r="O178" s="274"/>
      <c r="P178" s="274"/>
      <c r="Q178" s="274"/>
      <c r="R178" s="274"/>
      <c r="S178" s="274"/>
      <c r="T178" s="275"/>
      <c r="U178" s="15"/>
      <c r="V178" s="15"/>
      <c r="W178" s="15"/>
      <c r="X178" s="15"/>
      <c r="Y178" s="15"/>
      <c r="Z178" s="15"/>
      <c r="AA178" s="15"/>
      <c r="AB178" s="15"/>
      <c r="AC178" s="15"/>
      <c r="AD178" s="15"/>
      <c r="AE178" s="15"/>
      <c r="AT178" s="276" t="s">
        <v>217</v>
      </c>
      <c r="AU178" s="276" t="s">
        <v>81</v>
      </c>
      <c r="AV178" s="15" t="s">
        <v>104</v>
      </c>
      <c r="AW178" s="15" t="s">
        <v>35</v>
      </c>
      <c r="AX178" s="15" t="s">
        <v>81</v>
      </c>
      <c r="AY178" s="276" t="s">
        <v>204</v>
      </c>
    </row>
    <row r="179" s="2" customFormat="1" ht="33" customHeight="1">
      <c r="A179" s="38"/>
      <c r="B179" s="39"/>
      <c r="C179" s="227" t="s">
        <v>348</v>
      </c>
      <c r="D179" s="227" t="s">
        <v>207</v>
      </c>
      <c r="E179" s="228" t="s">
        <v>781</v>
      </c>
      <c r="F179" s="229" t="s">
        <v>782</v>
      </c>
      <c r="G179" s="230" t="s">
        <v>250</v>
      </c>
      <c r="H179" s="231">
        <v>13.412000000000001</v>
      </c>
      <c r="I179" s="232"/>
      <c r="J179" s="233">
        <f>ROUND(I179*H179,2)</f>
        <v>0</v>
      </c>
      <c r="K179" s="229" t="s">
        <v>211</v>
      </c>
      <c r="L179" s="44"/>
      <c r="M179" s="234" t="s">
        <v>19</v>
      </c>
      <c r="N179" s="235" t="s">
        <v>45</v>
      </c>
      <c r="O179" s="84"/>
      <c r="P179" s="236">
        <f>O179*H179</f>
        <v>0</v>
      </c>
      <c r="Q179" s="236">
        <v>0</v>
      </c>
      <c r="R179" s="236">
        <f>Q179*H179</f>
        <v>0</v>
      </c>
      <c r="S179" s="236">
        <v>0</v>
      </c>
      <c r="T179" s="237">
        <f>S179*H179</f>
        <v>0</v>
      </c>
      <c r="U179" s="38"/>
      <c r="V179" s="38"/>
      <c r="W179" s="38"/>
      <c r="X179" s="38"/>
      <c r="Y179" s="38"/>
      <c r="Z179" s="38"/>
      <c r="AA179" s="38"/>
      <c r="AB179" s="38"/>
      <c r="AC179" s="38"/>
      <c r="AD179" s="38"/>
      <c r="AE179" s="38"/>
      <c r="AR179" s="238" t="s">
        <v>104</v>
      </c>
      <c r="AT179" s="238" t="s">
        <v>207</v>
      </c>
      <c r="AU179" s="238" t="s">
        <v>81</v>
      </c>
      <c r="AY179" s="17" t="s">
        <v>204</v>
      </c>
      <c r="BE179" s="239">
        <f>IF(N179="základní",J179,0)</f>
        <v>0</v>
      </c>
      <c r="BF179" s="239">
        <f>IF(N179="snížená",J179,0)</f>
        <v>0</v>
      </c>
      <c r="BG179" s="239">
        <f>IF(N179="zákl. přenesená",J179,0)</f>
        <v>0</v>
      </c>
      <c r="BH179" s="239">
        <f>IF(N179="sníž. přenesená",J179,0)</f>
        <v>0</v>
      </c>
      <c r="BI179" s="239">
        <f>IF(N179="nulová",J179,0)</f>
        <v>0</v>
      </c>
      <c r="BJ179" s="17" t="s">
        <v>81</v>
      </c>
      <c r="BK179" s="239">
        <f>ROUND(I179*H179,2)</f>
        <v>0</v>
      </c>
      <c r="BL179" s="17" t="s">
        <v>104</v>
      </c>
      <c r="BM179" s="238" t="s">
        <v>892</v>
      </c>
    </row>
    <row r="180" s="2" customFormat="1">
      <c r="A180" s="38"/>
      <c r="B180" s="39"/>
      <c r="C180" s="40"/>
      <c r="D180" s="240" t="s">
        <v>213</v>
      </c>
      <c r="E180" s="40"/>
      <c r="F180" s="241" t="s">
        <v>784</v>
      </c>
      <c r="G180" s="40"/>
      <c r="H180" s="40"/>
      <c r="I180" s="147"/>
      <c r="J180" s="40"/>
      <c r="K180" s="40"/>
      <c r="L180" s="44"/>
      <c r="M180" s="242"/>
      <c r="N180" s="243"/>
      <c r="O180" s="84"/>
      <c r="P180" s="84"/>
      <c r="Q180" s="84"/>
      <c r="R180" s="84"/>
      <c r="S180" s="84"/>
      <c r="T180" s="85"/>
      <c r="U180" s="38"/>
      <c r="V180" s="38"/>
      <c r="W180" s="38"/>
      <c r="X180" s="38"/>
      <c r="Y180" s="38"/>
      <c r="Z180" s="38"/>
      <c r="AA180" s="38"/>
      <c r="AB180" s="38"/>
      <c r="AC180" s="38"/>
      <c r="AD180" s="38"/>
      <c r="AE180" s="38"/>
      <c r="AT180" s="17" t="s">
        <v>213</v>
      </c>
      <c r="AU180" s="17" t="s">
        <v>81</v>
      </c>
    </row>
    <row r="181" s="2" customFormat="1">
      <c r="A181" s="38"/>
      <c r="B181" s="39"/>
      <c r="C181" s="40"/>
      <c r="D181" s="240" t="s">
        <v>215</v>
      </c>
      <c r="E181" s="40"/>
      <c r="F181" s="244" t="s">
        <v>429</v>
      </c>
      <c r="G181" s="40"/>
      <c r="H181" s="40"/>
      <c r="I181" s="147"/>
      <c r="J181" s="40"/>
      <c r="K181" s="40"/>
      <c r="L181" s="44"/>
      <c r="M181" s="242"/>
      <c r="N181" s="243"/>
      <c r="O181" s="84"/>
      <c r="P181" s="84"/>
      <c r="Q181" s="84"/>
      <c r="R181" s="84"/>
      <c r="S181" s="84"/>
      <c r="T181" s="85"/>
      <c r="U181" s="38"/>
      <c r="V181" s="38"/>
      <c r="W181" s="38"/>
      <c r="X181" s="38"/>
      <c r="Y181" s="38"/>
      <c r="Z181" s="38"/>
      <c r="AA181" s="38"/>
      <c r="AB181" s="38"/>
      <c r="AC181" s="38"/>
      <c r="AD181" s="38"/>
      <c r="AE181" s="38"/>
      <c r="AT181" s="17" t="s">
        <v>215</v>
      </c>
      <c r="AU181" s="17" t="s">
        <v>81</v>
      </c>
    </row>
    <row r="182" s="14" customFormat="1">
      <c r="A182" s="14"/>
      <c r="B182" s="255"/>
      <c r="C182" s="256"/>
      <c r="D182" s="240" t="s">
        <v>217</v>
      </c>
      <c r="E182" s="257" t="s">
        <v>19</v>
      </c>
      <c r="F182" s="258" t="s">
        <v>893</v>
      </c>
      <c r="G182" s="256"/>
      <c r="H182" s="259">
        <v>13.412000000000001</v>
      </c>
      <c r="I182" s="260"/>
      <c r="J182" s="256"/>
      <c r="K182" s="256"/>
      <c r="L182" s="261"/>
      <c r="M182" s="262"/>
      <c r="N182" s="263"/>
      <c r="O182" s="263"/>
      <c r="P182" s="263"/>
      <c r="Q182" s="263"/>
      <c r="R182" s="263"/>
      <c r="S182" s="263"/>
      <c r="T182" s="264"/>
      <c r="U182" s="14"/>
      <c r="V182" s="14"/>
      <c r="W182" s="14"/>
      <c r="X182" s="14"/>
      <c r="Y182" s="14"/>
      <c r="Z182" s="14"/>
      <c r="AA182" s="14"/>
      <c r="AB182" s="14"/>
      <c r="AC182" s="14"/>
      <c r="AD182" s="14"/>
      <c r="AE182" s="14"/>
      <c r="AT182" s="265" t="s">
        <v>217</v>
      </c>
      <c r="AU182" s="265" t="s">
        <v>81</v>
      </c>
      <c r="AV182" s="14" t="s">
        <v>83</v>
      </c>
      <c r="AW182" s="14" t="s">
        <v>35</v>
      </c>
      <c r="AX182" s="14" t="s">
        <v>81</v>
      </c>
      <c r="AY182" s="265" t="s">
        <v>204</v>
      </c>
    </row>
    <row r="183" s="2" customFormat="1" ht="16.5" customHeight="1">
      <c r="A183" s="38"/>
      <c r="B183" s="39"/>
      <c r="C183" s="227" t="s">
        <v>355</v>
      </c>
      <c r="D183" s="227" t="s">
        <v>207</v>
      </c>
      <c r="E183" s="228" t="s">
        <v>446</v>
      </c>
      <c r="F183" s="229" t="s">
        <v>785</v>
      </c>
      <c r="G183" s="230" t="s">
        <v>250</v>
      </c>
      <c r="H183" s="231">
        <v>55.911000000000001</v>
      </c>
      <c r="I183" s="232"/>
      <c r="J183" s="233">
        <f>ROUND(I183*H183,2)</f>
        <v>0</v>
      </c>
      <c r="K183" s="229" t="s">
        <v>19</v>
      </c>
      <c r="L183" s="44"/>
      <c r="M183" s="234" t="s">
        <v>19</v>
      </c>
      <c r="N183" s="235" t="s">
        <v>45</v>
      </c>
      <c r="O183" s="84"/>
      <c r="P183" s="236">
        <f>O183*H183</f>
        <v>0</v>
      </c>
      <c r="Q183" s="236">
        <v>0</v>
      </c>
      <c r="R183" s="236">
        <f>Q183*H183</f>
        <v>0</v>
      </c>
      <c r="S183" s="236">
        <v>0</v>
      </c>
      <c r="T183" s="237">
        <f>S183*H183</f>
        <v>0</v>
      </c>
      <c r="U183" s="38"/>
      <c r="V183" s="38"/>
      <c r="W183" s="38"/>
      <c r="X183" s="38"/>
      <c r="Y183" s="38"/>
      <c r="Z183" s="38"/>
      <c r="AA183" s="38"/>
      <c r="AB183" s="38"/>
      <c r="AC183" s="38"/>
      <c r="AD183" s="38"/>
      <c r="AE183" s="38"/>
      <c r="AR183" s="238" t="s">
        <v>104</v>
      </c>
      <c r="AT183" s="238" t="s">
        <v>207</v>
      </c>
      <c r="AU183" s="238" t="s">
        <v>81</v>
      </c>
      <c r="AY183" s="17" t="s">
        <v>204</v>
      </c>
      <c r="BE183" s="239">
        <f>IF(N183="základní",J183,0)</f>
        <v>0</v>
      </c>
      <c r="BF183" s="239">
        <f>IF(N183="snížená",J183,0)</f>
        <v>0</v>
      </c>
      <c r="BG183" s="239">
        <f>IF(N183="zákl. přenesená",J183,0)</f>
        <v>0</v>
      </c>
      <c r="BH183" s="239">
        <f>IF(N183="sníž. přenesená",J183,0)</f>
        <v>0</v>
      </c>
      <c r="BI183" s="239">
        <f>IF(N183="nulová",J183,0)</f>
        <v>0</v>
      </c>
      <c r="BJ183" s="17" t="s">
        <v>81</v>
      </c>
      <c r="BK183" s="239">
        <f>ROUND(I183*H183,2)</f>
        <v>0</v>
      </c>
      <c r="BL183" s="17" t="s">
        <v>104</v>
      </c>
      <c r="BM183" s="238" t="s">
        <v>894</v>
      </c>
    </row>
    <row r="184" s="2" customFormat="1">
      <c r="A184" s="38"/>
      <c r="B184" s="39"/>
      <c r="C184" s="40"/>
      <c r="D184" s="240" t="s">
        <v>213</v>
      </c>
      <c r="E184" s="40"/>
      <c r="F184" s="241" t="s">
        <v>447</v>
      </c>
      <c r="G184" s="40"/>
      <c r="H184" s="40"/>
      <c r="I184" s="147"/>
      <c r="J184" s="40"/>
      <c r="K184" s="40"/>
      <c r="L184" s="44"/>
      <c r="M184" s="242"/>
      <c r="N184" s="243"/>
      <c r="O184" s="84"/>
      <c r="P184" s="84"/>
      <c r="Q184" s="84"/>
      <c r="R184" s="84"/>
      <c r="S184" s="84"/>
      <c r="T184" s="85"/>
      <c r="U184" s="38"/>
      <c r="V184" s="38"/>
      <c r="W184" s="38"/>
      <c r="X184" s="38"/>
      <c r="Y184" s="38"/>
      <c r="Z184" s="38"/>
      <c r="AA184" s="38"/>
      <c r="AB184" s="38"/>
      <c r="AC184" s="38"/>
      <c r="AD184" s="38"/>
      <c r="AE184" s="38"/>
      <c r="AT184" s="17" t="s">
        <v>213</v>
      </c>
      <c r="AU184" s="17" t="s">
        <v>81</v>
      </c>
    </row>
    <row r="185" s="14" customFormat="1">
      <c r="A185" s="14"/>
      <c r="B185" s="255"/>
      <c r="C185" s="256"/>
      <c r="D185" s="240" t="s">
        <v>217</v>
      </c>
      <c r="E185" s="257" t="s">
        <v>19</v>
      </c>
      <c r="F185" s="258" t="s">
        <v>885</v>
      </c>
      <c r="G185" s="256"/>
      <c r="H185" s="259">
        <v>37.350999999999999</v>
      </c>
      <c r="I185" s="260"/>
      <c r="J185" s="256"/>
      <c r="K185" s="256"/>
      <c r="L185" s="261"/>
      <c r="M185" s="262"/>
      <c r="N185" s="263"/>
      <c r="O185" s="263"/>
      <c r="P185" s="263"/>
      <c r="Q185" s="263"/>
      <c r="R185" s="263"/>
      <c r="S185" s="263"/>
      <c r="T185" s="264"/>
      <c r="U185" s="14"/>
      <c r="V185" s="14"/>
      <c r="W185" s="14"/>
      <c r="X185" s="14"/>
      <c r="Y185" s="14"/>
      <c r="Z185" s="14"/>
      <c r="AA185" s="14"/>
      <c r="AB185" s="14"/>
      <c r="AC185" s="14"/>
      <c r="AD185" s="14"/>
      <c r="AE185" s="14"/>
      <c r="AT185" s="265" t="s">
        <v>217</v>
      </c>
      <c r="AU185" s="265" t="s">
        <v>81</v>
      </c>
      <c r="AV185" s="14" t="s">
        <v>83</v>
      </c>
      <c r="AW185" s="14" t="s">
        <v>35</v>
      </c>
      <c r="AX185" s="14" t="s">
        <v>74</v>
      </c>
      <c r="AY185" s="265" t="s">
        <v>204</v>
      </c>
    </row>
    <row r="186" s="14" customFormat="1">
      <c r="A186" s="14"/>
      <c r="B186" s="255"/>
      <c r="C186" s="256"/>
      <c r="D186" s="240" t="s">
        <v>217</v>
      </c>
      <c r="E186" s="257" t="s">
        <v>19</v>
      </c>
      <c r="F186" s="258" t="s">
        <v>888</v>
      </c>
      <c r="G186" s="256"/>
      <c r="H186" s="259">
        <v>7.3600000000000003</v>
      </c>
      <c r="I186" s="260"/>
      <c r="J186" s="256"/>
      <c r="K186" s="256"/>
      <c r="L186" s="261"/>
      <c r="M186" s="262"/>
      <c r="N186" s="263"/>
      <c r="O186" s="263"/>
      <c r="P186" s="263"/>
      <c r="Q186" s="263"/>
      <c r="R186" s="263"/>
      <c r="S186" s="263"/>
      <c r="T186" s="264"/>
      <c r="U186" s="14"/>
      <c r="V186" s="14"/>
      <c r="W186" s="14"/>
      <c r="X186" s="14"/>
      <c r="Y186" s="14"/>
      <c r="Z186" s="14"/>
      <c r="AA186" s="14"/>
      <c r="AB186" s="14"/>
      <c r="AC186" s="14"/>
      <c r="AD186" s="14"/>
      <c r="AE186" s="14"/>
      <c r="AT186" s="265" t="s">
        <v>217</v>
      </c>
      <c r="AU186" s="265" t="s">
        <v>81</v>
      </c>
      <c r="AV186" s="14" t="s">
        <v>83</v>
      </c>
      <c r="AW186" s="14" t="s">
        <v>35</v>
      </c>
      <c r="AX186" s="14" t="s">
        <v>74</v>
      </c>
      <c r="AY186" s="265" t="s">
        <v>204</v>
      </c>
    </row>
    <row r="187" s="14" customFormat="1">
      <c r="A187" s="14"/>
      <c r="B187" s="255"/>
      <c r="C187" s="256"/>
      <c r="D187" s="240" t="s">
        <v>217</v>
      </c>
      <c r="E187" s="257" t="s">
        <v>19</v>
      </c>
      <c r="F187" s="258" t="s">
        <v>887</v>
      </c>
      <c r="G187" s="256"/>
      <c r="H187" s="259">
        <v>11.199999999999999</v>
      </c>
      <c r="I187" s="260"/>
      <c r="J187" s="256"/>
      <c r="K187" s="256"/>
      <c r="L187" s="261"/>
      <c r="M187" s="262"/>
      <c r="N187" s="263"/>
      <c r="O187" s="263"/>
      <c r="P187" s="263"/>
      <c r="Q187" s="263"/>
      <c r="R187" s="263"/>
      <c r="S187" s="263"/>
      <c r="T187" s="264"/>
      <c r="U187" s="14"/>
      <c r="V187" s="14"/>
      <c r="W187" s="14"/>
      <c r="X187" s="14"/>
      <c r="Y187" s="14"/>
      <c r="Z187" s="14"/>
      <c r="AA187" s="14"/>
      <c r="AB187" s="14"/>
      <c r="AC187" s="14"/>
      <c r="AD187" s="14"/>
      <c r="AE187" s="14"/>
      <c r="AT187" s="265" t="s">
        <v>217</v>
      </c>
      <c r="AU187" s="265" t="s">
        <v>81</v>
      </c>
      <c r="AV187" s="14" t="s">
        <v>83</v>
      </c>
      <c r="AW187" s="14" t="s">
        <v>35</v>
      </c>
      <c r="AX187" s="14" t="s">
        <v>74</v>
      </c>
      <c r="AY187" s="265" t="s">
        <v>204</v>
      </c>
    </row>
    <row r="188" s="15" customFormat="1">
      <c r="A188" s="15"/>
      <c r="B188" s="266"/>
      <c r="C188" s="267"/>
      <c r="D188" s="240" t="s">
        <v>217</v>
      </c>
      <c r="E188" s="268" t="s">
        <v>19</v>
      </c>
      <c r="F188" s="269" t="s">
        <v>268</v>
      </c>
      <c r="G188" s="267"/>
      <c r="H188" s="270">
        <v>55.911000000000001</v>
      </c>
      <c r="I188" s="271"/>
      <c r="J188" s="267"/>
      <c r="K188" s="267"/>
      <c r="L188" s="272"/>
      <c r="M188" s="291"/>
      <c r="N188" s="292"/>
      <c r="O188" s="292"/>
      <c r="P188" s="292"/>
      <c r="Q188" s="292"/>
      <c r="R188" s="292"/>
      <c r="S188" s="292"/>
      <c r="T188" s="293"/>
      <c r="U188" s="15"/>
      <c r="V188" s="15"/>
      <c r="W188" s="15"/>
      <c r="X188" s="15"/>
      <c r="Y188" s="15"/>
      <c r="Z188" s="15"/>
      <c r="AA188" s="15"/>
      <c r="AB188" s="15"/>
      <c r="AC188" s="15"/>
      <c r="AD188" s="15"/>
      <c r="AE188" s="15"/>
      <c r="AT188" s="276" t="s">
        <v>217</v>
      </c>
      <c r="AU188" s="276" t="s">
        <v>81</v>
      </c>
      <c r="AV188" s="15" t="s">
        <v>104</v>
      </c>
      <c r="AW188" s="15" t="s">
        <v>35</v>
      </c>
      <c r="AX188" s="15" t="s">
        <v>81</v>
      </c>
      <c r="AY188" s="276" t="s">
        <v>204</v>
      </c>
    </row>
    <row r="189" s="2" customFormat="1" ht="6.96" customHeight="1">
      <c r="A189" s="38"/>
      <c r="B189" s="59"/>
      <c r="C189" s="60"/>
      <c r="D189" s="60"/>
      <c r="E189" s="60"/>
      <c r="F189" s="60"/>
      <c r="G189" s="60"/>
      <c r="H189" s="60"/>
      <c r="I189" s="176"/>
      <c r="J189" s="60"/>
      <c r="K189" s="60"/>
      <c r="L189" s="44"/>
      <c r="M189" s="38"/>
      <c r="O189" s="38"/>
      <c r="P189" s="38"/>
      <c r="Q189" s="38"/>
      <c r="R189" s="38"/>
      <c r="S189" s="38"/>
      <c r="T189" s="38"/>
      <c r="U189" s="38"/>
      <c r="V189" s="38"/>
      <c r="W189" s="38"/>
      <c r="X189" s="38"/>
      <c r="Y189" s="38"/>
      <c r="Z189" s="38"/>
      <c r="AA189" s="38"/>
      <c r="AB189" s="38"/>
      <c r="AC189" s="38"/>
      <c r="AD189" s="38"/>
      <c r="AE189" s="38"/>
    </row>
  </sheetData>
  <sheetProtection sheet="1" autoFilter="0" formatColumns="0" formatRows="0" objects="1" scenarios="1" spinCount="100000" saltValue="P8DCZyB1csbk/9xQXG+QJMsNQYAalWrLFLpaROy3dgl/b8Dd7xAYrMp/Bvbgn9J+FNV/9KLejiR1ecjMsZmMOg==" hashValue="J3IT0IobzAS9ufQbAS+z8mgh5GYj3RZy2Bo43FvmLZApW4aJ58BIOdlXc36IURCedFItJEGJpVVJjhOLIwGHmw==" algorithmName="SHA-512" password="CC35"/>
  <autoFilter ref="C93:K188"/>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114</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s="1" customFormat="1" ht="12" customHeight="1">
      <c r="B8" s="20"/>
      <c r="D8" s="145" t="s">
        <v>179</v>
      </c>
      <c r="I8" s="139"/>
      <c r="L8" s="20"/>
    </row>
    <row r="9" hidden="1" s="2" customFormat="1" ht="16.5" customHeight="1">
      <c r="A9" s="38"/>
      <c r="B9" s="44"/>
      <c r="C9" s="38"/>
      <c r="D9" s="38"/>
      <c r="E9" s="146" t="s">
        <v>180</v>
      </c>
      <c r="F9" s="38"/>
      <c r="G9" s="38"/>
      <c r="H9" s="38"/>
      <c r="I9" s="147"/>
      <c r="J9" s="38"/>
      <c r="K9" s="38"/>
      <c r="L9" s="148"/>
      <c r="S9" s="38"/>
      <c r="T9" s="38"/>
      <c r="U9" s="38"/>
      <c r="V9" s="38"/>
      <c r="W9" s="38"/>
      <c r="X9" s="38"/>
      <c r="Y9" s="38"/>
      <c r="Z9" s="38"/>
      <c r="AA9" s="38"/>
      <c r="AB9" s="38"/>
      <c r="AC9" s="38"/>
      <c r="AD9" s="38"/>
      <c r="AE9" s="38"/>
    </row>
    <row r="10" hidden="1" s="2" customFormat="1" ht="12" customHeight="1">
      <c r="A10" s="38"/>
      <c r="B10" s="44"/>
      <c r="C10" s="38"/>
      <c r="D10" s="145" t="s">
        <v>181</v>
      </c>
      <c r="E10" s="38"/>
      <c r="F10" s="38"/>
      <c r="G10" s="38"/>
      <c r="H10" s="38"/>
      <c r="I10" s="147"/>
      <c r="J10" s="38"/>
      <c r="K10" s="38"/>
      <c r="L10" s="148"/>
      <c r="S10" s="38"/>
      <c r="T10" s="38"/>
      <c r="U10" s="38"/>
      <c r="V10" s="38"/>
      <c r="W10" s="38"/>
      <c r="X10" s="38"/>
      <c r="Y10" s="38"/>
      <c r="Z10" s="38"/>
      <c r="AA10" s="38"/>
      <c r="AB10" s="38"/>
      <c r="AC10" s="38"/>
      <c r="AD10" s="38"/>
      <c r="AE10" s="38"/>
    </row>
    <row r="11" hidden="1" s="2" customFormat="1" ht="16.5" customHeight="1">
      <c r="A11" s="38"/>
      <c r="B11" s="44"/>
      <c r="C11" s="38"/>
      <c r="D11" s="38"/>
      <c r="E11" s="149" t="s">
        <v>895</v>
      </c>
      <c r="F11" s="38"/>
      <c r="G11" s="38"/>
      <c r="H11" s="38"/>
      <c r="I11" s="147"/>
      <c r="J11" s="38"/>
      <c r="K11" s="38"/>
      <c r="L11" s="148"/>
      <c r="S11" s="38"/>
      <c r="T11" s="38"/>
      <c r="U11" s="38"/>
      <c r="V11" s="38"/>
      <c r="W11" s="38"/>
      <c r="X11" s="38"/>
      <c r="Y11" s="38"/>
      <c r="Z11" s="38"/>
      <c r="AA11" s="38"/>
      <c r="AB11" s="38"/>
      <c r="AC11" s="38"/>
      <c r="AD11" s="38"/>
      <c r="AE11" s="38"/>
    </row>
    <row r="12" hidden="1" s="2" customFormat="1">
      <c r="A12" s="38"/>
      <c r="B12" s="44"/>
      <c r="C12" s="38"/>
      <c r="D12" s="38"/>
      <c r="E12" s="38"/>
      <c r="F12" s="38"/>
      <c r="G12" s="38"/>
      <c r="H12" s="38"/>
      <c r="I12" s="147"/>
      <c r="J12" s="38"/>
      <c r="K12" s="38"/>
      <c r="L12" s="148"/>
      <c r="S12" s="38"/>
      <c r="T12" s="38"/>
      <c r="U12" s="38"/>
      <c r="V12" s="38"/>
      <c r="W12" s="38"/>
      <c r="X12" s="38"/>
      <c r="Y12" s="38"/>
      <c r="Z12" s="38"/>
      <c r="AA12" s="38"/>
      <c r="AB12" s="38"/>
      <c r="AC12" s="38"/>
      <c r="AD12" s="38"/>
      <c r="AE12" s="38"/>
    </row>
    <row r="13" hidden="1" s="2" customFormat="1" ht="12" customHeight="1">
      <c r="A13" s="38"/>
      <c r="B13" s="44"/>
      <c r="C13" s="38"/>
      <c r="D13" s="145" t="s">
        <v>18</v>
      </c>
      <c r="E13" s="38"/>
      <c r="F13" s="133" t="s">
        <v>19</v>
      </c>
      <c r="G13" s="38"/>
      <c r="H13" s="38"/>
      <c r="I13" s="150" t="s">
        <v>20</v>
      </c>
      <c r="J13" s="133" t="s">
        <v>19</v>
      </c>
      <c r="K13" s="38"/>
      <c r="L13" s="148"/>
      <c r="S13" s="38"/>
      <c r="T13" s="38"/>
      <c r="U13" s="38"/>
      <c r="V13" s="38"/>
      <c r="W13" s="38"/>
      <c r="X13" s="38"/>
      <c r="Y13" s="38"/>
      <c r="Z13" s="38"/>
      <c r="AA13" s="38"/>
      <c r="AB13" s="38"/>
      <c r="AC13" s="38"/>
      <c r="AD13" s="38"/>
      <c r="AE13" s="38"/>
    </row>
    <row r="14" hidden="1" s="2" customFormat="1" ht="12" customHeight="1">
      <c r="A14" s="38"/>
      <c r="B14" s="44"/>
      <c r="C14" s="38"/>
      <c r="D14" s="145" t="s">
        <v>21</v>
      </c>
      <c r="E14" s="38"/>
      <c r="F14" s="133" t="s">
        <v>22</v>
      </c>
      <c r="G14" s="38"/>
      <c r="H14" s="38"/>
      <c r="I14" s="150" t="s">
        <v>23</v>
      </c>
      <c r="J14" s="151" t="str">
        <f>'Rekapitulace stavby'!AN8</f>
        <v>14. 2. 2020</v>
      </c>
      <c r="K14" s="38"/>
      <c r="L14" s="148"/>
      <c r="S14" s="38"/>
      <c r="T14" s="38"/>
      <c r="U14" s="38"/>
      <c r="V14" s="38"/>
      <c r="W14" s="38"/>
      <c r="X14" s="38"/>
      <c r="Y14" s="38"/>
      <c r="Z14" s="38"/>
      <c r="AA14" s="38"/>
      <c r="AB14" s="38"/>
      <c r="AC14" s="38"/>
      <c r="AD14" s="38"/>
      <c r="AE14" s="38"/>
    </row>
    <row r="15" hidden="1" s="2" customFormat="1" ht="10.8" customHeight="1">
      <c r="A15" s="38"/>
      <c r="B15" s="44"/>
      <c r="C15" s="38"/>
      <c r="D15" s="38"/>
      <c r="E15" s="38"/>
      <c r="F15" s="38"/>
      <c r="G15" s="38"/>
      <c r="H15" s="38"/>
      <c r="I15" s="147"/>
      <c r="J15" s="38"/>
      <c r="K15" s="38"/>
      <c r="L15" s="148"/>
      <c r="S15" s="38"/>
      <c r="T15" s="38"/>
      <c r="U15" s="38"/>
      <c r="V15" s="38"/>
      <c r="W15" s="38"/>
      <c r="X15" s="38"/>
      <c r="Y15" s="38"/>
      <c r="Z15" s="38"/>
      <c r="AA15" s="38"/>
      <c r="AB15" s="38"/>
      <c r="AC15" s="38"/>
      <c r="AD15" s="38"/>
      <c r="AE15" s="38"/>
    </row>
    <row r="16" hidden="1" s="2" customFormat="1" ht="12" customHeight="1">
      <c r="A16" s="38"/>
      <c r="B16" s="44"/>
      <c r="C16" s="38"/>
      <c r="D16" s="145" t="s">
        <v>25</v>
      </c>
      <c r="E16" s="38"/>
      <c r="F16" s="38"/>
      <c r="G16" s="38"/>
      <c r="H16" s="38"/>
      <c r="I16" s="150" t="s">
        <v>26</v>
      </c>
      <c r="J16" s="133" t="s">
        <v>27</v>
      </c>
      <c r="K16" s="38"/>
      <c r="L16" s="148"/>
      <c r="S16" s="38"/>
      <c r="T16" s="38"/>
      <c r="U16" s="38"/>
      <c r="V16" s="38"/>
      <c r="W16" s="38"/>
      <c r="X16" s="38"/>
      <c r="Y16" s="38"/>
      <c r="Z16" s="38"/>
      <c r="AA16" s="38"/>
      <c r="AB16" s="38"/>
      <c r="AC16" s="38"/>
      <c r="AD16" s="38"/>
      <c r="AE16" s="38"/>
    </row>
    <row r="17" hidden="1" s="2" customFormat="1" ht="18" customHeight="1">
      <c r="A17" s="38"/>
      <c r="B17" s="44"/>
      <c r="C17" s="38"/>
      <c r="D17" s="38"/>
      <c r="E17" s="133" t="s">
        <v>28</v>
      </c>
      <c r="F17" s="38"/>
      <c r="G17" s="38"/>
      <c r="H17" s="38"/>
      <c r="I17" s="150" t="s">
        <v>29</v>
      </c>
      <c r="J17" s="133" t="s">
        <v>30</v>
      </c>
      <c r="K17" s="38"/>
      <c r="L17" s="148"/>
      <c r="S17" s="38"/>
      <c r="T17" s="38"/>
      <c r="U17" s="38"/>
      <c r="V17" s="38"/>
      <c r="W17" s="38"/>
      <c r="X17" s="38"/>
      <c r="Y17" s="38"/>
      <c r="Z17" s="38"/>
      <c r="AA17" s="38"/>
      <c r="AB17" s="38"/>
      <c r="AC17" s="38"/>
      <c r="AD17" s="38"/>
      <c r="AE17" s="38"/>
    </row>
    <row r="18" hidden="1" s="2" customFormat="1" ht="6.96" customHeight="1">
      <c r="A18" s="38"/>
      <c r="B18" s="44"/>
      <c r="C18" s="38"/>
      <c r="D18" s="38"/>
      <c r="E18" s="38"/>
      <c r="F18" s="38"/>
      <c r="G18" s="38"/>
      <c r="H18" s="38"/>
      <c r="I18" s="147"/>
      <c r="J18" s="38"/>
      <c r="K18" s="38"/>
      <c r="L18" s="148"/>
      <c r="S18" s="38"/>
      <c r="T18" s="38"/>
      <c r="U18" s="38"/>
      <c r="V18" s="38"/>
      <c r="W18" s="38"/>
      <c r="X18" s="38"/>
      <c r="Y18" s="38"/>
      <c r="Z18" s="38"/>
      <c r="AA18" s="38"/>
      <c r="AB18" s="38"/>
      <c r="AC18" s="38"/>
      <c r="AD18" s="38"/>
      <c r="AE18" s="38"/>
    </row>
    <row r="19" hidden="1" s="2" customFormat="1" ht="12" customHeight="1">
      <c r="A19" s="38"/>
      <c r="B19" s="44"/>
      <c r="C19" s="38"/>
      <c r="D19" s="145" t="s">
        <v>31</v>
      </c>
      <c r="E19" s="38"/>
      <c r="F19" s="38"/>
      <c r="G19" s="38"/>
      <c r="H19" s="38"/>
      <c r="I19" s="150" t="s">
        <v>26</v>
      </c>
      <c r="J19" s="33" t="str">
        <f>'Rekapitulace stavby'!AN13</f>
        <v>Vyplň údaj</v>
      </c>
      <c r="K19" s="38"/>
      <c r="L19" s="148"/>
      <c r="S19" s="38"/>
      <c r="T19" s="38"/>
      <c r="U19" s="38"/>
      <c r="V19" s="38"/>
      <c r="W19" s="38"/>
      <c r="X19" s="38"/>
      <c r="Y19" s="38"/>
      <c r="Z19" s="38"/>
      <c r="AA19" s="38"/>
      <c r="AB19" s="38"/>
      <c r="AC19" s="38"/>
      <c r="AD19" s="38"/>
      <c r="AE19" s="38"/>
    </row>
    <row r="20" hidden="1" s="2" customFormat="1" ht="18" customHeight="1">
      <c r="A20" s="38"/>
      <c r="B20" s="44"/>
      <c r="C20" s="38"/>
      <c r="D20" s="38"/>
      <c r="E20" s="33" t="str">
        <f>'Rekapitulace stavby'!E14</f>
        <v>Vyplň údaj</v>
      </c>
      <c r="F20" s="133"/>
      <c r="G20" s="133"/>
      <c r="H20" s="133"/>
      <c r="I20" s="150" t="s">
        <v>29</v>
      </c>
      <c r="J20" s="33" t="str">
        <f>'Rekapitulace stavby'!AN14</f>
        <v>Vyplň údaj</v>
      </c>
      <c r="K20" s="38"/>
      <c r="L20" s="148"/>
      <c r="S20" s="38"/>
      <c r="T20" s="38"/>
      <c r="U20" s="38"/>
      <c r="V20" s="38"/>
      <c r="W20" s="38"/>
      <c r="X20" s="38"/>
      <c r="Y20" s="38"/>
      <c r="Z20" s="38"/>
      <c r="AA20" s="38"/>
      <c r="AB20" s="38"/>
      <c r="AC20" s="38"/>
      <c r="AD20" s="38"/>
      <c r="AE20" s="38"/>
    </row>
    <row r="21" hidden="1" s="2" customFormat="1" ht="6.96" customHeight="1">
      <c r="A21" s="38"/>
      <c r="B21" s="44"/>
      <c r="C21" s="38"/>
      <c r="D21" s="38"/>
      <c r="E21" s="38"/>
      <c r="F21" s="38"/>
      <c r="G21" s="38"/>
      <c r="H21" s="38"/>
      <c r="I21" s="147"/>
      <c r="J21" s="38"/>
      <c r="K21" s="38"/>
      <c r="L21" s="148"/>
      <c r="S21" s="38"/>
      <c r="T21" s="38"/>
      <c r="U21" s="38"/>
      <c r="V21" s="38"/>
      <c r="W21" s="38"/>
      <c r="X21" s="38"/>
      <c r="Y21" s="38"/>
      <c r="Z21" s="38"/>
      <c r="AA21" s="38"/>
      <c r="AB21" s="38"/>
      <c r="AC21" s="38"/>
      <c r="AD21" s="38"/>
      <c r="AE21" s="38"/>
    </row>
    <row r="22" hidden="1" s="2" customFormat="1" ht="12" customHeight="1">
      <c r="A22" s="38"/>
      <c r="B22" s="44"/>
      <c r="C22" s="38"/>
      <c r="D22" s="145" t="s">
        <v>33</v>
      </c>
      <c r="E22" s="38"/>
      <c r="F22" s="38"/>
      <c r="G22" s="38"/>
      <c r="H22" s="38"/>
      <c r="I22" s="150" t="s">
        <v>26</v>
      </c>
      <c r="J22" s="133" t="str">
        <f>IF('Rekapitulace stavby'!AN16="","",'Rekapitulace stavby'!AN16)</f>
        <v/>
      </c>
      <c r="K22" s="38"/>
      <c r="L22" s="148"/>
      <c r="S22" s="38"/>
      <c r="T22" s="38"/>
      <c r="U22" s="38"/>
      <c r="V22" s="38"/>
      <c r="W22" s="38"/>
      <c r="X22" s="38"/>
      <c r="Y22" s="38"/>
      <c r="Z22" s="38"/>
      <c r="AA22" s="38"/>
      <c r="AB22" s="38"/>
      <c r="AC22" s="38"/>
      <c r="AD22" s="38"/>
      <c r="AE22" s="38"/>
    </row>
    <row r="23" hidden="1" s="2" customFormat="1" ht="18" customHeight="1">
      <c r="A23" s="38"/>
      <c r="B23" s="44"/>
      <c r="C23" s="38"/>
      <c r="D23" s="38"/>
      <c r="E23" s="133" t="str">
        <f>IF('Rekapitulace stavby'!E17="","",'Rekapitulace stavby'!E17)</f>
        <v xml:space="preserve"> </v>
      </c>
      <c r="F23" s="38"/>
      <c r="G23" s="38"/>
      <c r="H23" s="38"/>
      <c r="I23" s="150" t="s">
        <v>29</v>
      </c>
      <c r="J23" s="133" t="str">
        <f>IF('Rekapitulace stavby'!AN17="","",'Rekapitulace stavby'!AN17)</f>
        <v/>
      </c>
      <c r="K23" s="38"/>
      <c r="L23" s="148"/>
      <c r="S23" s="38"/>
      <c r="T23" s="38"/>
      <c r="U23" s="38"/>
      <c r="V23" s="38"/>
      <c r="W23" s="38"/>
      <c r="X23" s="38"/>
      <c r="Y23" s="38"/>
      <c r="Z23" s="38"/>
      <c r="AA23" s="38"/>
      <c r="AB23" s="38"/>
      <c r="AC23" s="38"/>
      <c r="AD23" s="38"/>
      <c r="AE23" s="38"/>
    </row>
    <row r="24" hidden="1" s="2" customFormat="1" ht="6.96" customHeight="1">
      <c r="A24" s="38"/>
      <c r="B24" s="44"/>
      <c r="C24" s="38"/>
      <c r="D24" s="38"/>
      <c r="E24" s="38"/>
      <c r="F24" s="38"/>
      <c r="G24" s="38"/>
      <c r="H24" s="38"/>
      <c r="I24" s="147"/>
      <c r="J24" s="38"/>
      <c r="K24" s="38"/>
      <c r="L24" s="148"/>
      <c r="S24" s="38"/>
      <c r="T24" s="38"/>
      <c r="U24" s="38"/>
      <c r="V24" s="38"/>
      <c r="W24" s="38"/>
      <c r="X24" s="38"/>
      <c r="Y24" s="38"/>
      <c r="Z24" s="38"/>
      <c r="AA24" s="38"/>
      <c r="AB24" s="38"/>
      <c r="AC24" s="38"/>
      <c r="AD24" s="38"/>
      <c r="AE24" s="38"/>
    </row>
    <row r="25" hidden="1" s="2" customFormat="1" ht="12" customHeight="1">
      <c r="A25" s="38"/>
      <c r="B25" s="44"/>
      <c r="C25" s="38"/>
      <c r="D25" s="145" t="s">
        <v>36</v>
      </c>
      <c r="E25" s="38"/>
      <c r="F25" s="38"/>
      <c r="G25" s="38"/>
      <c r="H25" s="38"/>
      <c r="I25" s="150" t="s">
        <v>26</v>
      </c>
      <c r="J25" s="133" t="s">
        <v>19</v>
      </c>
      <c r="K25" s="38"/>
      <c r="L25" s="148"/>
      <c r="S25" s="38"/>
      <c r="T25" s="38"/>
      <c r="U25" s="38"/>
      <c r="V25" s="38"/>
      <c r="W25" s="38"/>
      <c r="X25" s="38"/>
      <c r="Y25" s="38"/>
      <c r="Z25" s="38"/>
      <c r="AA25" s="38"/>
      <c r="AB25" s="38"/>
      <c r="AC25" s="38"/>
      <c r="AD25" s="38"/>
      <c r="AE25" s="38"/>
    </row>
    <row r="26" hidden="1" s="2" customFormat="1" ht="18" customHeight="1">
      <c r="A26" s="38"/>
      <c r="B26" s="44"/>
      <c r="C26" s="38"/>
      <c r="D26" s="38"/>
      <c r="E26" s="133" t="s">
        <v>37</v>
      </c>
      <c r="F26" s="38"/>
      <c r="G26" s="38"/>
      <c r="H26" s="38"/>
      <c r="I26" s="150" t="s">
        <v>29</v>
      </c>
      <c r="J26" s="133" t="s">
        <v>19</v>
      </c>
      <c r="K26" s="38"/>
      <c r="L26" s="148"/>
      <c r="S26" s="38"/>
      <c r="T26" s="38"/>
      <c r="U26" s="38"/>
      <c r="V26" s="38"/>
      <c r="W26" s="38"/>
      <c r="X26" s="38"/>
      <c r="Y26" s="38"/>
      <c r="Z26" s="38"/>
      <c r="AA26" s="38"/>
      <c r="AB26" s="38"/>
      <c r="AC26" s="38"/>
      <c r="AD26" s="38"/>
      <c r="AE26" s="38"/>
    </row>
    <row r="27" hidden="1" s="2" customFormat="1" ht="6.96" customHeight="1">
      <c r="A27" s="38"/>
      <c r="B27" s="44"/>
      <c r="C27" s="38"/>
      <c r="D27" s="38"/>
      <c r="E27" s="38"/>
      <c r="F27" s="38"/>
      <c r="G27" s="38"/>
      <c r="H27" s="38"/>
      <c r="I27" s="147"/>
      <c r="J27" s="38"/>
      <c r="K27" s="38"/>
      <c r="L27" s="148"/>
      <c r="S27" s="38"/>
      <c r="T27" s="38"/>
      <c r="U27" s="38"/>
      <c r="V27" s="38"/>
      <c r="W27" s="38"/>
      <c r="X27" s="38"/>
      <c r="Y27" s="38"/>
      <c r="Z27" s="38"/>
      <c r="AA27" s="38"/>
      <c r="AB27" s="38"/>
      <c r="AC27" s="38"/>
      <c r="AD27" s="38"/>
      <c r="AE27" s="38"/>
    </row>
    <row r="28" hidden="1" s="2" customFormat="1" ht="12" customHeight="1">
      <c r="A28" s="38"/>
      <c r="B28" s="44"/>
      <c r="C28" s="38"/>
      <c r="D28" s="145" t="s">
        <v>38</v>
      </c>
      <c r="E28" s="38"/>
      <c r="F28" s="38"/>
      <c r="G28" s="38"/>
      <c r="H28" s="38"/>
      <c r="I28" s="147"/>
      <c r="J28" s="38"/>
      <c r="K28" s="38"/>
      <c r="L28" s="148"/>
      <c r="S28" s="38"/>
      <c r="T28" s="38"/>
      <c r="U28" s="38"/>
      <c r="V28" s="38"/>
      <c r="W28" s="38"/>
      <c r="X28" s="38"/>
      <c r="Y28" s="38"/>
      <c r="Z28" s="38"/>
      <c r="AA28" s="38"/>
      <c r="AB28" s="38"/>
      <c r="AC28" s="38"/>
      <c r="AD28" s="38"/>
      <c r="AE28" s="38"/>
    </row>
    <row r="29" hidden="1" s="8" customFormat="1" ht="83.25" customHeight="1">
      <c r="A29" s="152"/>
      <c r="B29" s="153"/>
      <c r="C29" s="152"/>
      <c r="D29" s="152"/>
      <c r="E29" s="154" t="s">
        <v>39</v>
      </c>
      <c r="F29" s="154"/>
      <c r="G29" s="154"/>
      <c r="H29" s="154"/>
      <c r="I29" s="155"/>
      <c r="J29" s="152"/>
      <c r="K29" s="152"/>
      <c r="L29" s="156"/>
      <c r="S29" s="152"/>
      <c r="T29" s="152"/>
      <c r="U29" s="152"/>
      <c r="V29" s="152"/>
      <c r="W29" s="152"/>
      <c r="X29" s="152"/>
      <c r="Y29" s="152"/>
      <c r="Z29" s="152"/>
      <c r="AA29" s="152"/>
      <c r="AB29" s="152"/>
      <c r="AC29" s="152"/>
      <c r="AD29" s="152"/>
      <c r="AE29" s="152"/>
    </row>
    <row r="30" hidden="1" s="2" customFormat="1" ht="6.96" customHeight="1">
      <c r="A30" s="38"/>
      <c r="B30" s="44"/>
      <c r="C30" s="38"/>
      <c r="D30" s="38"/>
      <c r="E30" s="38"/>
      <c r="F30" s="38"/>
      <c r="G30" s="38"/>
      <c r="H30" s="38"/>
      <c r="I30" s="147"/>
      <c r="J30" s="38"/>
      <c r="K30" s="38"/>
      <c r="L30" s="148"/>
      <c r="S30" s="38"/>
      <c r="T30" s="38"/>
      <c r="U30" s="38"/>
      <c r="V30" s="38"/>
      <c r="W30" s="38"/>
      <c r="X30" s="38"/>
      <c r="Y30" s="38"/>
      <c r="Z30" s="38"/>
      <c r="AA30" s="38"/>
      <c r="AB30" s="38"/>
      <c r="AC30" s="38"/>
      <c r="AD30" s="38"/>
      <c r="AE30" s="38"/>
    </row>
    <row r="31" hidden="1" s="2" customFormat="1" ht="6.96" customHeight="1">
      <c r="A31" s="38"/>
      <c r="B31" s="44"/>
      <c r="C31" s="38"/>
      <c r="D31" s="157"/>
      <c r="E31" s="157"/>
      <c r="F31" s="157"/>
      <c r="G31" s="157"/>
      <c r="H31" s="157"/>
      <c r="I31" s="158"/>
      <c r="J31" s="157"/>
      <c r="K31" s="157"/>
      <c r="L31" s="148"/>
      <c r="S31" s="38"/>
      <c r="T31" s="38"/>
      <c r="U31" s="38"/>
      <c r="V31" s="38"/>
      <c r="W31" s="38"/>
      <c r="X31" s="38"/>
      <c r="Y31" s="38"/>
      <c r="Z31" s="38"/>
      <c r="AA31" s="38"/>
      <c r="AB31" s="38"/>
      <c r="AC31" s="38"/>
      <c r="AD31" s="38"/>
      <c r="AE31" s="38"/>
    </row>
    <row r="32" hidden="1" s="2" customFormat="1" ht="25.44" customHeight="1">
      <c r="A32" s="38"/>
      <c r="B32" s="44"/>
      <c r="C32" s="38"/>
      <c r="D32" s="159" t="s">
        <v>40</v>
      </c>
      <c r="E32" s="38"/>
      <c r="F32" s="38"/>
      <c r="G32" s="38"/>
      <c r="H32" s="38"/>
      <c r="I32" s="147"/>
      <c r="J32" s="160">
        <f>ROUND(J85, 2)</f>
        <v>0</v>
      </c>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14.4" customHeight="1">
      <c r="A34" s="38"/>
      <c r="B34" s="44"/>
      <c r="C34" s="38"/>
      <c r="D34" s="38"/>
      <c r="E34" s="38"/>
      <c r="F34" s="161" t="s">
        <v>42</v>
      </c>
      <c r="G34" s="38"/>
      <c r="H34" s="38"/>
      <c r="I34" s="162" t="s">
        <v>41</v>
      </c>
      <c r="J34" s="161" t="s">
        <v>43</v>
      </c>
      <c r="K34" s="38"/>
      <c r="L34" s="148"/>
      <c r="S34" s="38"/>
      <c r="T34" s="38"/>
      <c r="U34" s="38"/>
      <c r="V34" s="38"/>
      <c r="W34" s="38"/>
      <c r="X34" s="38"/>
      <c r="Y34" s="38"/>
      <c r="Z34" s="38"/>
      <c r="AA34" s="38"/>
      <c r="AB34" s="38"/>
      <c r="AC34" s="38"/>
      <c r="AD34" s="38"/>
      <c r="AE34" s="38"/>
    </row>
    <row r="35" hidden="1" s="2" customFormat="1" ht="14.4" customHeight="1">
      <c r="A35" s="38"/>
      <c r="B35" s="44"/>
      <c r="C35" s="38"/>
      <c r="D35" s="163" t="s">
        <v>44</v>
      </c>
      <c r="E35" s="145" t="s">
        <v>45</v>
      </c>
      <c r="F35" s="164">
        <f>ROUND((SUM(BE85:BE132)),  2)</f>
        <v>0</v>
      </c>
      <c r="G35" s="38"/>
      <c r="H35" s="38"/>
      <c r="I35" s="165">
        <v>0.20999999999999999</v>
      </c>
      <c r="J35" s="164">
        <f>ROUND(((SUM(BE85:BE132))*I35),  2)</f>
        <v>0</v>
      </c>
      <c r="K35" s="38"/>
      <c r="L35" s="148"/>
      <c r="S35" s="38"/>
      <c r="T35" s="38"/>
      <c r="U35" s="38"/>
      <c r="V35" s="38"/>
      <c r="W35" s="38"/>
      <c r="X35" s="38"/>
      <c r="Y35" s="38"/>
      <c r="Z35" s="38"/>
      <c r="AA35" s="38"/>
      <c r="AB35" s="38"/>
      <c r="AC35" s="38"/>
      <c r="AD35" s="38"/>
      <c r="AE35" s="38"/>
    </row>
    <row r="36" hidden="1" s="2" customFormat="1" ht="14.4" customHeight="1">
      <c r="A36" s="38"/>
      <c r="B36" s="44"/>
      <c r="C36" s="38"/>
      <c r="D36" s="38"/>
      <c r="E36" s="145" t="s">
        <v>46</v>
      </c>
      <c r="F36" s="164">
        <f>ROUND((SUM(BF85:BF132)),  2)</f>
        <v>0</v>
      </c>
      <c r="G36" s="38"/>
      <c r="H36" s="38"/>
      <c r="I36" s="165">
        <v>0.14999999999999999</v>
      </c>
      <c r="J36" s="164">
        <f>ROUND(((SUM(BF85:BF132))*I36),  2)</f>
        <v>0</v>
      </c>
      <c r="K36" s="38"/>
      <c r="L36" s="148"/>
      <c r="S36" s="38"/>
      <c r="T36" s="38"/>
      <c r="U36" s="38"/>
      <c r="V36" s="38"/>
      <c r="W36" s="38"/>
      <c r="X36" s="38"/>
      <c r="Y36" s="38"/>
      <c r="Z36" s="38"/>
      <c r="AA36" s="38"/>
      <c r="AB36" s="38"/>
      <c r="AC36" s="38"/>
      <c r="AD36" s="38"/>
      <c r="AE36" s="38"/>
    </row>
    <row r="37" hidden="1" s="2" customFormat="1" ht="14.4" customHeight="1">
      <c r="A37" s="38"/>
      <c r="B37" s="44"/>
      <c r="C37" s="38"/>
      <c r="D37" s="38"/>
      <c r="E37" s="145" t="s">
        <v>47</v>
      </c>
      <c r="F37" s="164">
        <f>ROUND((SUM(BG85:BG132)),  2)</f>
        <v>0</v>
      </c>
      <c r="G37" s="38"/>
      <c r="H37" s="38"/>
      <c r="I37" s="165">
        <v>0.20999999999999999</v>
      </c>
      <c r="J37" s="164">
        <f>0</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48</v>
      </c>
      <c r="F38" s="164">
        <f>ROUND((SUM(BH85:BH132)),  2)</f>
        <v>0</v>
      </c>
      <c r="G38" s="38"/>
      <c r="H38" s="38"/>
      <c r="I38" s="165">
        <v>0.14999999999999999</v>
      </c>
      <c r="J38" s="164">
        <f>0</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49</v>
      </c>
      <c r="F39" s="164">
        <f>ROUND((SUM(BI85:BI132)),  2)</f>
        <v>0</v>
      </c>
      <c r="G39" s="38"/>
      <c r="H39" s="38"/>
      <c r="I39" s="165">
        <v>0</v>
      </c>
      <c r="J39" s="164">
        <f>0</f>
        <v>0</v>
      </c>
      <c r="K39" s="38"/>
      <c r="L39" s="148"/>
      <c r="S39" s="38"/>
      <c r="T39" s="38"/>
      <c r="U39" s="38"/>
      <c r="V39" s="38"/>
      <c r="W39" s="38"/>
      <c r="X39" s="38"/>
      <c r="Y39" s="38"/>
      <c r="Z39" s="38"/>
      <c r="AA39" s="38"/>
      <c r="AB39" s="38"/>
      <c r="AC39" s="38"/>
      <c r="AD39" s="38"/>
      <c r="AE39" s="38"/>
    </row>
    <row r="40" hidden="1" s="2" customFormat="1" ht="6.96" customHeight="1">
      <c r="A40" s="38"/>
      <c r="B40" s="44"/>
      <c r="C40" s="38"/>
      <c r="D40" s="38"/>
      <c r="E40" s="38"/>
      <c r="F40" s="38"/>
      <c r="G40" s="38"/>
      <c r="H40" s="38"/>
      <c r="I40" s="147"/>
      <c r="J40" s="38"/>
      <c r="K40" s="38"/>
      <c r="L40" s="148"/>
      <c r="S40" s="38"/>
      <c r="T40" s="38"/>
      <c r="U40" s="38"/>
      <c r="V40" s="38"/>
      <c r="W40" s="38"/>
      <c r="X40" s="38"/>
      <c r="Y40" s="38"/>
      <c r="Z40" s="38"/>
      <c r="AA40" s="38"/>
      <c r="AB40" s="38"/>
      <c r="AC40" s="38"/>
      <c r="AD40" s="38"/>
      <c r="AE40" s="38"/>
    </row>
    <row r="41" hidden="1" s="2" customFormat="1" ht="25.44" customHeight="1">
      <c r="A41" s="38"/>
      <c r="B41" s="44"/>
      <c r="C41" s="166"/>
      <c r="D41" s="167" t="s">
        <v>50</v>
      </c>
      <c r="E41" s="168"/>
      <c r="F41" s="168"/>
      <c r="G41" s="169" t="s">
        <v>51</v>
      </c>
      <c r="H41" s="170" t="s">
        <v>52</v>
      </c>
      <c r="I41" s="171"/>
      <c r="J41" s="172">
        <f>SUM(J32:J39)</f>
        <v>0</v>
      </c>
      <c r="K41" s="173"/>
      <c r="L41" s="148"/>
      <c r="S41" s="38"/>
      <c r="T41" s="38"/>
      <c r="U41" s="38"/>
      <c r="V41" s="38"/>
      <c r="W41" s="38"/>
      <c r="X41" s="38"/>
      <c r="Y41" s="38"/>
      <c r="Z41" s="38"/>
      <c r="AA41" s="38"/>
      <c r="AB41" s="38"/>
      <c r="AC41" s="38"/>
      <c r="AD41" s="38"/>
      <c r="AE41" s="38"/>
    </row>
    <row r="42" hidden="1" s="2" customFormat="1" ht="14.4" customHeight="1">
      <c r="A42" s="38"/>
      <c r="B42" s="174"/>
      <c r="C42" s="175"/>
      <c r="D42" s="175"/>
      <c r="E42" s="175"/>
      <c r="F42" s="175"/>
      <c r="G42" s="175"/>
      <c r="H42" s="175"/>
      <c r="I42" s="176"/>
      <c r="J42" s="175"/>
      <c r="K42" s="175"/>
      <c r="L42" s="148"/>
      <c r="S42" s="38"/>
      <c r="T42" s="38"/>
      <c r="U42" s="38"/>
      <c r="V42" s="38"/>
      <c r="W42" s="38"/>
      <c r="X42" s="38"/>
      <c r="Y42" s="38"/>
      <c r="Z42" s="38"/>
      <c r="AA42" s="38"/>
      <c r="AB42" s="38"/>
      <c r="AC42" s="38"/>
      <c r="AD42" s="38"/>
      <c r="AE42" s="38"/>
    </row>
    <row r="43" hidden="1"/>
    <row r="44" hidden="1"/>
    <row r="45" hidden="1"/>
    <row r="46" hidden="1" s="2" customFormat="1" ht="6.96" customHeight="1">
      <c r="A46" s="38"/>
      <c r="B46" s="177"/>
      <c r="C46" s="178"/>
      <c r="D46" s="178"/>
      <c r="E46" s="178"/>
      <c r="F46" s="178"/>
      <c r="G46" s="178"/>
      <c r="H46" s="178"/>
      <c r="I46" s="179"/>
      <c r="J46" s="178"/>
      <c r="K46" s="178"/>
      <c r="L46" s="148"/>
      <c r="S46" s="38"/>
      <c r="T46" s="38"/>
      <c r="U46" s="38"/>
      <c r="V46" s="38"/>
      <c r="W46" s="38"/>
      <c r="X46" s="38"/>
      <c r="Y46" s="38"/>
      <c r="Z46" s="38"/>
      <c r="AA46" s="38"/>
      <c r="AB46" s="38"/>
      <c r="AC46" s="38"/>
      <c r="AD46" s="38"/>
      <c r="AE46" s="38"/>
    </row>
    <row r="47" hidden="1" s="2" customFormat="1" ht="24.96" customHeight="1">
      <c r="A47" s="38"/>
      <c r="B47" s="39"/>
      <c r="C47" s="23" t="s">
        <v>183</v>
      </c>
      <c r="D47" s="40"/>
      <c r="E47" s="40"/>
      <c r="F47" s="40"/>
      <c r="G47" s="40"/>
      <c r="H47" s="40"/>
      <c r="I47" s="147"/>
      <c r="J47" s="40"/>
      <c r="K47" s="40"/>
      <c r="L47" s="148"/>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147"/>
      <c r="J48" s="40"/>
      <c r="K48" s="40"/>
      <c r="L48" s="148"/>
      <c r="S48" s="38"/>
      <c r="T48" s="38"/>
      <c r="U48" s="38"/>
      <c r="V48" s="38"/>
      <c r="W48" s="38"/>
      <c r="X48" s="38"/>
      <c r="Y48" s="38"/>
      <c r="Z48" s="38"/>
      <c r="AA48" s="38"/>
      <c r="AB48" s="38"/>
      <c r="AC48" s="38"/>
      <c r="AD48" s="38"/>
      <c r="AE48" s="38"/>
    </row>
    <row r="49" hidden="1" s="2" customFormat="1" ht="12" customHeight="1">
      <c r="A49" s="38"/>
      <c r="B49" s="39"/>
      <c r="C49" s="32" t="s">
        <v>16</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16.5" customHeight="1">
      <c r="A50" s="38"/>
      <c r="B50" s="39"/>
      <c r="C50" s="40"/>
      <c r="D50" s="40"/>
      <c r="E50" s="180" t="str">
        <f>E7</f>
        <v>Oprava trati v úseku Velké Březno - Boletice n/L km 440,200 - 443,320</v>
      </c>
      <c r="F50" s="32"/>
      <c r="G50" s="32"/>
      <c r="H50" s="32"/>
      <c r="I50" s="147"/>
      <c r="J50" s="40"/>
      <c r="K50" s="40"/>
      <c r="L50" s="148"/>
      <c r="S50" s="38"/>
      <c r="T50" s="38"/>
      <c r="U50" s="38"/>
      <c r="V50" s="38"/>
      <c r="W50" s="38"/>
      <c r="X50" s="38"/>
      <c r="Y50" s="38"/>
      <c r="Z50" s="38"/>
      <c r="AA50" s="38"/>
      <c r="AB50" s="38"/>
      <c r="AC50" s="38"/>
      <c r="AD50" s="38"/>
      <c r="AE50" s="38"/>
    </row>
    <row r="51" hidden="1" s="1" customFormat="1" ht="12" customHeight="1">
      <c r="B51" s="21"/>
      <c r="C51" s="32" t="s">
        <v>179</v>
      </c>
      <c r="D51" s="22"/>
      <c r="E51" s="22"/>
      <c r="F51" s="22"/>
      <c r="G51" s="22"/>
      <c r="H51" s="22"/>
      <c r="I51" s="139"/>
      <c r="J51" s="22"/>
      <c r="K51" s="22"/>
      <c r="L51" s="20"/>
    </row>
    <row r="52" hidden="1" s="2" customFormat="1" ht="16.5" customHeight="1">
      <c r="A52" s="38"/>
      <c r="B52" s="39"/>
      <c r="C52" s="40"/>
      <c r="D52" s="40"/>
      <c r="E52" s="180" t="s">
        <v>180</v>
      </c>
      <c r="F52" s="40"/>
      <c r="G52" s="40"/>
      <c r="H52" s="40"/>
      <c r="I52" s="147"/>
      <c r="J52" s="40"/>
      <c r="K52" s="40"/>
      <c r="L52" s="148"/>
      <c r="S52" s="38"/>
      <c r="T52" s="38"/>
      <c r="U52" s="38"/>
      <c r="V52" s="38"/>
      <c r="W52" s="38"/>
      <c r="X52" s="38"/>
      <c r="Y52" s="38"/>
      <c r="Z52" s="38"/>
      <c r="AA52" s="38"/>
      <c r="AB52" s="38"/>
      <c r="AC52" s="38"/>
      <c r="AD52" s="38"/>
      <c r="AE52" s="38"/>
    </row>
    <row r="53" hidden="1" s="2" customFormat="1" ht="12" customHeight="1">
      <c r="A53" s="38"/>
      <c r="B53" s="39"/>
      <c r="C53" s="32" t="s">
        <v>181</v>
      </c>
      <c r="D53" s="40"/>
      <c r="E53" s="40"/>
      <c r="F53" s="40"/>
      <c r="G53" s="40"/>
      <c r="H53" s="40"/>
      <c r="I53" s="147"/>
      <c r="J53" s="40"/>
      <c r="K53" s="40"/>
      <c r="L53" s="148"/>
      <c r="S53" s="38"/>
      <c r="T53" s="38"/>
      <c r="U53" s="38"/>
      <c r="V53" s="38"/>
      <c r="W53" s="38"/>
      <c r="X53" s="38"/>
      <c r="Y53" s="38"/>
      <c r="Z53" s="38"/>
      <c r="AA53" s="38"/>
      <c r="AB53" s="38"/>
      <c r="AC53" s="38"/>
      <c r="AD53" s="38"/>
      <c r="AE53" s="38"/>
    </row>
    <row r="54" hidden="1" s="2" customFormat="1" ht="16.5" customHeight="1">
      <c r="A54" s="38"/>
      <c r="B54" s="39"/>
      <c r="C54" s="40"/>
      <c r="D54" s="40"/>
      <c r="E54" s="69" t="str">
        <f>E11</f>
        <v>03 - Následné propracování</v>
      </c>
      <c r="F54" s="40"/>
      <c r="G54" s="40"/>
      <c r="H54" s="40"/>
      <c r="I54" s="147"/>
      <c r="J54" s="40"/>
      <c r="K54" s="40"/>
      <c r="L54" s="148"/>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147"/>
      <c r="J55" s="40"/>
      <c r="K55" s="40"/>
      <c r="L55" s="148"/>
      <c r="S55" s="38"/>
      <c r="T55" s="38"/>
      <c r="U55" s="38"/>
      <c r="V55" s="38"/>
      <c r="W55" s="38"/>
      <c r="X55" s="38"/>
      <c r="Y55" s="38"/>
      <c r="Z55" s="38"/>
      <c r="AA55" s="38"/>
      <c r="AB55" s="38"/>
      <c r="AC55" s="38"/>
      <c r="AD55" s="38"/>
      <c r="AE55" s="38"/>
    </row>
    <row r="56" hidden="1" s="2" customFormat="1" ht="12" customHeight="1">
      <c r="A56" s="38"/>
      <c r="B56" s="39"/>
      <c r="C56" s="32" t="s">
        <v>21</v>
      </c>
      <c r="D56" s="40"/>
      <c r="E56" s="40"/>
      <c r="F56" s="27" t="str">
        <f>F14</f>
        <v>trať 073</v>
      </c>
      <c r="G56" s="40"/>
      <c r="H56" s="40"/>
      <c r="I56" s="150" t="s">
        <v>23</v>
      </c>
      <c r="J56" s="72" t="str">
        <f>IF(J14="","",J14)</f>
        <v>14. 2. 2020</v>
      </c>
      <c r="K56" s="40"/>
      <c r="L56" s="148"/>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5.15" customHeight="1">
      <c r="A58" s="38"/>
      <c r="B58" s="39"/>
      <c r="C58" s="32" t="s">
        <v>25</v>
      </c>
      <c r="D58" s="40"/>
      <c r="E58" s="40"/>
      <c r="F58" s="27" t="str">
        <f>E17</f>
        <v>Správa železnic, OŘ ÚNL</v>
      </c>
      <c r="G58" s="40"/>
      <c r="H58" s="40"/>
      <c r="I58" s="150" t="s">
        <v>33</v>
      </c>
      <c r="J58" s="36" t="str">
        <f>E23</f>
        <v xml:space="preserve"> </v>
      </c>
      <c r="K58" s="40"/>
      <c r="L58" s="148"/>
      <c r="S58" s="38"/>
      <c r="T58" s="38"/>
      <c r="U58" s="38"/>
      <c r="V58" s="38"/>
      <c r="W58" s="38"/>
      <c r="X58" s="38"/>
      <c r="Y58" s="38"/>
      <c r="Z58" s="38"/>
      <c r="AA58" s="38"/>
      <c r="AB58" s="38"/>
      <c r="AC58" s="38"/>
      <c r="AD58" s="38"/>
      <c r="AE58" s="38"/>
    </row>
    <row r="59" hidden="1" s="2" customFormat="1" ht="15.15" customHeight="1">
      <c r="A59" s="38"/>
      <c r="B59" s="39"/>
      <c r="C59" s="32" t="s">
        <v>31</v>
      </c>
      <c r="D59" s="40"/>
      <c r="E59" s="40"/>
      <c r="F59" s="27" t="str">
        <f>IF(E20="","",E20)</f>
        <v>Vyplň údaj</v>
      </c>
      <c r="G59" s="40"/>
      <c r="H59" s="40"/>
      <c r="I59" s="150" t="s">
        <v>36</v>
      </c>
      <c r="J59" s="36" t="str">
        <f>E26</f>
        <v>Věra Trnková</v>
      </c>
      <c r="K59" s="40"/>
      <c r="L59" s="148"/>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147"/>
      <c r="J60" s="40"/>
      <c r="K60" s="40"/>
      <c r="L60" s="148"/>
      <c r="S60" s="38"/>
      <c r="T60" s="38"/>
      <c r="U60" s="38"/>
      <c r="V60" s="38"/>
      <c r="W60" s="38"/>
      <c r="X60" s="38"/>
      <c r="Y60" s="38"/>
      <c r="Z60" s="38"/>
      <c r="AA60" s="38"/>
      <c r="AB60" s="38"/>
      <c r="AC60" s="38"/>
      <c r="AD60" s="38"/>
      <c r="AE60" s="38"/>
    </row>
    <row r="61" hidden="1" s="2" customFormat="1" ht="29.28" customHeight="1">
      <c r="A61" s="38"/>
      <c r="B61" s="39"/>
      <c r="C61" s="181" t="s">
        <v>184</v>
      </c>
      <c r="D61" s="182"/>
      <c r="E61" s="182"/>
      <c r="F61" s="182"/>
      <c r="G61" s="182"/>
      <c r="H61" s="182"/>
      <c r="I61" s="183"/>
      <c r="J61" s="184" t="s">
        <v>185</v>
      </c>
      <c r="K61" s="182"/>
      <c r="L61" s="148"/>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147"/>
      <c r="J62" s="40"/>
      <c r="K62" s="40"/>
      <c r="L62" s="148"/>
      <c r="S62" s="38"/>
      <c r="T62" s="38"/>
      <c r="U62" s="38"/>
      <c r="V62" s="38"/>
      <c r="W62" s="38"/>
      <c r="X62" s="38"/>
      <c r="Y62" s="38"/>
      <c r="Z62" s="38"/>
      <c r="AA62" s="38"/>
      <c r="AB62" s="38"/>
      <c r="AC62" s="38"/>
      <c r="AD62" s="38"/>
      <c r="AE62" s="38"/>
    </row>
    <row r="63" hidden="1" s="2" customFormat="1" ht="22.8" customHeight="1">
      <c r="A63" s="38"/>
      <c r="B63" s="39"/>
      <c r="C63" s="185" t="s">
        <v>72</v>
      </c>
      <c r="D63" s="40"/>
      <c r="E63" s="40"/>
      <c r="F63" s="40"/>
      <c r="G63" s="40"/>
      <c r="H63" s="40"/>
      <c r="I63" s="147"/>
      <c r="J63" s="102">
        <f>J85</f>
        <v>0</v>
      </c>
      <c r="K63" s="40"/>
      <c r="L63" s="148"/>
      <c r="S63" s="38"/>
      <c r="T63" s="38"/>
      <c r="U63" s="38"/>
      <c r="V63" s="38"/>
      <c r="W63" s="38"/>
      <c r="X63" s="38"/>
      <c r="Y63" s="38"/>
      <c r="Z63" s="38"/>
      <c r="AA63" s="38"/>
      <c r="AB63" s="38"/>
      <c r="AC63" s="38"/>
      <c r="AD63" s="38"/>
      <c r="AE63" s="38"/>
      <c r="AU63" s="17" t="s">
        <v>186</v>
      </c>
    </row>
    <row r="64" hidden="1" s="2" customFormat="1" ht="21.84"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6.96" customHeight="1">
      <c r="A65" s="38"/>
      <c r="B65" s="59"/>
      <c r="C65" s="60"/>
      <c r="D65" s="60"/>
      <c r="E65" s="60"/>
      <c r="F65" s="60"/>
      <c r="G65" s="60"/>
      <c r="H65" s="60"/>
      <c r="I65" s="176"/>
      <c r="J65" s="60"/>
      <c r="K65" s="60"/>
      <c r="L65" s="148"/>
      <c r="S65" s="38"/>
      <c r="T65" s="38"/>
      <c r="U65" s="38"/>
      <c r="V65" s="38"/>
      <c r="W65" s="38"/>
      <c r="X65" s="38"/>
      <c r="Y65" s="38"/>
      <c r="Z65" s="38"/>
      <c r="AA65" s="38"/>
      <c r="AB65" s="38"/>
      <c r="AC65" s="38"/>
      <c r="AD65" s="38"/>
      <c r="AE65" s="38"/>
    </row>
    <row r="66" hidden="1"/>
    <row r="67" hidden="1"/>
    <row r="68" hidden="1"/>
    <row r="69" s="2" customFormat="1" ht="6.96" customHeight="1">
      <c r="A69" s="38"/>
      <c r="B69" s="61"/>
      <c r="C69" s="62"/>
      <c r="D69" s="62"/>
      <c r="E69" s="62"/>
      <c r="F69" s="62"/>
      <c r="G69" s="62"/>
      <c r="H69" s="62"/>
      <c r="I69" s="179"/>
      <c r="J69" s="62"/>
      <c r="K69" s="62"/>
      <c r="L69" s="148"/>
      <c r="S69" s="38"/>
      <c r="T69" s="38"/>
      <c r="U69" s="38"/>
      <c r="V69" s="38"/>
      <c r="W69" s="38"/>
      <c r="X69" s="38"/>
      <c r="Y69" s="38"/>
      <c r="Z69" s="38"/>
      <c r="AA69" s="38"/>
      <c r="AB69" s="38"/>
      <c r="AC69" s="38"/>
      <c r="AD69" s="38"/>
      <c r="AE69" s="38"/>
    </row>
    <row r="70" s="2" customFormat="1" ht="24.96" customHeight="1">
      <c r="A70" s="38"/>
      <c r="B70" s="39"/>
      <c r="C70" s="23" t="s">
        <v>189</v>
      </c>
      <c r="D70" s="40"/>
      <c r="E70" s="40"/>
      <c r="F70" s="40"/>
      <c r="G70" s="40"/>
      <c r="H70" s="40"/>
      <c r="I70" s="147"/>
      <c r="J70" s="40"/>
      <c r="K70" s="40"/>
      <c r="L70" s="148"/>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147"/>
      <c r="J71" s="40"/>
      <c r="K71" s="40"/>
      <c r="L71" s="148"/>
      <c r="S71" s="38"/>
      <c r="T71" s="38"/>
      <c r="U71" s="38"/>
      <c r="V71" s="38"/>
      <c r="W71" s="38"/>
      <c r="X71" s="38"/>
      <c r="Y71" s="38"/>
      <c r="Z71" s="38"/>
      <c r="AA71" s="38"/>
      <c r="AB71" s="38"/>
      <c r="AC71" s="38"/>
      <c r="AD71" s="38"/>
      <c r="AE71" s="38"/>
    </row>
    <row r="72" s="2" customFormat="1" ht="12" customHeight="1">
      <c r="A72" s="38"/>
      <c r="B72" s="39"/>
      <c r="C72" s="32" t="s">
        <v>16</v>
      </c>
      <c r="D72" s="40"/>
      <c r="E72" s="40"/>
      <c r="F72" s="40"/>
      <c r="G72" s="40"/>
      <c r="H72" s="40"/>
      <c r="I72" s="147"/>
      <c r="J72" s="40"/>
      <c r="K72" s="40"/>
      <c r="L72" s="148"/>
      <c r="S72" s="38"/>
      <c r="T72" s="38"/>
      <c r="U72" s="38"/>
      <c r="V72" s="38"/>
      <c r="W72" s="38"/>
      <c r="X72" s="38"/>
      <c r="Y72" s="38"/>
      <c r="Z72" s="38"/>
      <c r="AA72" s="38"/>
      <c r="AB72" s="38"/>
      <c r="AC72" s="38"/>
      <c r="AD72" s="38"/>
      <c r="AE72" s="38"/>
    </row>
    <row r="73" s="2" customFormat="1" ht="16.5" customHeight="1">
      <c r="A73" s="38"/>
      <c r="B73" s="39"/>
      <c r="C73" s="40"/>
      <c r="D73" s="40"/>
      <c r="E73" s="180" t="str">
        <f>E7</f>
        <v>Oprava trati v úseku Velké Březno - Boletice n/L km 440,200 - 443,320</v>
      </c>
      <c r="F73" s="32"/>
      <c r="G73" s="32"/>
      <c r="H73" s="32"/>
      <c r="I73" s="147"/>
      <c r="J73" s="40"/>
      <c r="K73" s="40"/>
      <c r="L73" s="148"/>
      <c r="S73" s="38"/>
      <c r="T73" s="38"/>
      <c r="U73" s="38"/>
      <c r="V73" s="38"/>
      <c r="W73" s="38"/>
      <c r="X73" s="38"/>
      <c r="Y73" s="38"/>
      <c r="Z73" s="38"/>
      <c r="AA73" s="38"/>
      <c r="AB73" s="38"/>
      <c r="AC73" s="38"/>
      <c r="AD73" s="38"/>
      <c r="AE73" s="38"/>
    </row>
    <row r="74" s="1" customFormat="1" ht="12" customHeight="1">
      <c r="B74" s="21"/>
      <c r="C74" s="32" t="s">
        <v>179</v>
      </c>
      <c r="D74" s="22"/>
      <c r="E74" s="22"/>
      <c r="F74" s="22"/>
      <c r="G74" s="22"/>
      <c r="H74" s="22"/>
      <c r="I74" s="139"/>
      <c r="J74" s="22"/>
      <c r="K74" s="22"/>
      <c r="L74" s="20"/>
    </row>
    <row r="75" s="2" customFormat="1" ht="16.5" customHeight="1">
      <c r="A75" s="38"/>
      <c r="B75" s="39"/>
      <c r="C75" s="40"/>
      <c r="D75" s="40"/>
      <c r="E75" s="180" t="s">
        <v>180</v>
      </c>
      <c r="F75" s="40"/>
      <c r="G75" s="40"/>
      <c r="H75" s="40"/>
      <c r="I75" s="147"/>
      <c r="J75" s="40"/>
      <c r="K75" s="40"/>
      <c r="L75" s="148"/>
      <c r="S75" s="38"/>
      <c r="T75" s="38"/>
      <c r="U75" s="38"/>
      <c r="V75" s="38"/>
      <c r="W75" s="38"/>
      <c r="X75" s="38"/>
      <c r="Y75" s="38"/>
      <c r="Z75" s="38"/>
      <c r="AA75" s="38"/>
      <c r="AB75" s="38"/>
      <c r="AC75" s="38"/>
      <c r="AD75" s="38"/>
      <c r="AE75" s="38"/>
    </row>
    <row r="76" s="2" customFormat="1" ht="12" customHeight="1">
      <c r="A76" s="38"/>
      <c r="B76" s="39"/>
      <c r="C76" s="32" t="s">
        <v>181</v>
      </c>
      <c r="D76" s="40"/>
      <c r="E76" s="40"/>
      <c r="F76" s="40"/>
      <c r="G76" s="40"/>
      <c r="H76" s="40"/>
      <c r="I76" s="147"/>
      <c r="J76" s="40"/>
      <c r="K76" s="40"/>
      <c r="L76" s="148"/>
      <c r="S76" s="38"/>
      <c r="T76" s="38"/>
      <c r="U76" s="38"/>
      <c r="V76" s="38"/>
      <c r="W76" s="38"/>
      <c r="X76" s="38"/>
      <c r="Y76" s="38"/>
      <c r="Z76" s="38"/>
      <c r="AA76" s="38"/>
      <c r="AB76" s="38"/>
      <c r="AC76" s="38"/>
      <c r="AD76" s="38"/>
      <c r="AE76" s="38"/>
    </row>
    <row r="77" s="2" customFormat="1" ht="16.5" customHeight="1">
      <c r="A77" s="38"/>
      <c r="B77" s="39"/>
      <c r="C77" s="40"/>
      <c r="D77" s="40"/>
      <c r="E77" s="69" t="str">
        <f>E11</f>
        <v>03 - Následné propracování</v>
      </c>
      <c r="F77" s="40"/>
      <c r="G77" s="40"/>
      <c r="H77" s="40"/>
      <c r="I77" s="147"/>
      <c r="J77" s="40"/>
      <c r="K77" s="40"/>
      <c r="L77" s="148"/>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147"/>
      <c r="J78" s="40"/>
      <c r="K78" s="40"/>
      <c r="L78" s="148"/>
      <c r="S78" s="38"/>
      <c r="T78" s="38"/>
      <c r="U78" s="38"/>
      <c r="V78" s="38"/>
      <c r="W78" s="38"/>
      <c r="X78" s="38"/>
      <c r="Y78" s="38"/>
      <c r="Z78" s="38"/>
      <c r="AA78" s="38"/>
      <c r="AB78" s="38"/>
      <c r="AC78" s="38"/>
      <c r="AD78" s="38"/>
      <c r="AE78" s="38"/>
    </row>
    <row r="79" s="2" customFormat="1" ht="12" customHeight="1">
      <c r="A79" s="38"/>
      <c r="B79" s="39"/>
      <c r="C79" s="32" t="s">
        <v>21</v>
      </c>
      <c r="D79" s="40"/>
      <c r="E79" s="40"/>
      <c r="F79" s="27" t="str">
        <f>F14</f>
        <v>trať 073</v>
      </c>
      <c r="G79" s="40"/>
      <c r="H79" s="40"/>
      <c r="I79" s="150" t="s">
        <v>23</v>
      </c>
      <c r="J79" s="72" t="str">
        <f>IF(J14="","",J14)</f>
        <v>14. 2. 2020</v>
      </c>
      <c r="K79" s="40"/>
      <c r="L79" s="148"/>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147"/>
      <c r="J80" s="40"/>
      <c r="K80" s="40"/>
      <c r="L80" s="148"/>
      <c r="S80" s="38"/>
      <c r="T80" s="38"/>
      <c r="U80" s="38"/>
      <c r="V80" s="38"/>
      <c r="W80" s="38"/>
      <c r="X80" s="38"/>
      <c r="Y80" s="38"/>
      <c r="Z80" s="38"/>
      <c r="AA80" s="38"/>
      <c r="AB80" s="38"/>
      <c r="AC80" s="38"/>
      <c r="AD80" s="38"/>
      <c r="AE80" s="38"/>
    </row>
    <row r="81" s="2" customFormat="1" ht="15.15" customHeight="1">
      <c r="A81" s="38"/>
      <c r="B81" s="39"/>
      <c r="C81" s="32" t="s">
        <v>25</v>
      </c>
      <c r="D81" s="40"/>
      <c r="E81" s="40"/>
      <c r="F81" s="27" t="str">
        <f>E17</f>
        <v>Správa železnic, OŘ ÚNL</v>
      </c>
      <c r="G81" s="40"/>
      <c r="H81" s="40"/>
      <c r="I81" s="150" t="s">
        <v>33</v>
      </c>
      <c r="J81" s="36" t="str">
        <f>E23</f>
        <v xml:space="preserve"> </v>
      </c>
      <c r="K81" s="40"/>
      <c r="L81" s="148"/>
      <c r="S81" s="38"/>
      <c r="T81" s="38"/>
      <c r="U81" s="38"/>
      <c r="V81" s="38"/>
      <c r="W81" s="38"/>
      <c r="X81" s="38"/>
      <c r="Y81" s="38"/>
      <c r="Z81" s="38"/>
      <c r="AA81" s="38"/>
      <c r="AB81" s="38"/>
      <c r="AC81" s="38"/>
      <c r="AD81" s="38"/>
      <c r="AE81" s="38"/>
    </row>
    <row r="82" s="2" customFormat="1" ht="15.15" customHeight="1">
      <c r="A82" s="38"/>
      <c r="B82" s="39"/>
      <c r="C82" s="32" t="s">
        <v>31</v>
      </c>
      <c r="D82" s="40"/>
      <c r="E82" s="40"/>
      <c r="F82" s="27" t="str">
        <f>IF(E20="","",E20)</f>
        <v>Vyplň údaj</v>
      </c>
      <c r="G82" s="40"/>
      <c r="H82" s="40"/>
      <c r="I82" s="150" t="s">
        <v>36</v>
      </c>
      <c r="J82" s="36" t="str">
        <f>E26</f>
        <v>Věra Trnková</v>
      </c>
      <c r="K82" s="40"/>
      <c r="L82" s="148"/>
      <c r="S82" s="38"/>
      <c r="T82" s="38"/>
      <c r="U82" s="38"/>
      <c r="V82" s="38"/>
      <c r="W82" s="38"/>
      <c r="X82" s="38"/>
      <c r="Y82" s="38"/>
      <c r="Z82" s="38"/>
      <c r="AA82" s="38"/>
      <c r="AB82" s="38"/>
      <c r="AC82" s="38"/>
      <c r="AD82" s="38"/>
      <c r="AE82" s="38"/>
    </row>
    <row r="83" s="2" customFormat="1" ht="10.32" customHeight="1">
      <c r="A83" s="38"/>
      <c r="B83" s="39"/>
      <c r="C83" s="40"/>
      <c r="D83" s="40"/>
      <c r="E83" s="40"/>
      <c r="F83" s="40"/>
      <c r="G83" s="40"/>
      <c r="H83" s="40"/>
      <c r="I83" s="147"/>
      <c r="J83" s="40"/>
      <c r="K83" s="40"/>
      <c r="L83" s="148"/>
      <c r="S83" s="38"/>
      <c r="T83" s="38"/>
      <c r="U83" s="38"/>
      <c r="V83" s="38"/>
      <c r="W83" s="38"/>
      <c r="X83" s="38"/>
      <c r="Y83" s="38"/>
      <c r="Z83" s="38"/>
      <c r="AA83" s="38"/>
      <c r="AB83" s="38"/>
      <c r="AC83" s="38"/>
      <c r="AD83" s="38"/>
      <c r="AE83" s="38"/>
    </row>
    <row r="84" s="11" customFormat="1" ht="29.28" customHeight="1">
      <c r="A84" s="199"/>
      <c r="B84" s="200"/>
      <c r="C84" s="201" t="s">
        <v>190</v>
      </c>
      <c r="D84" s="202" t="s">
        <v>59</v>
      </c>
      <c r="E84" s="202" t="s">
        <v>55</v>
      </c>
      <c r="F84" s="202" t="s">
        <v>56</v>
      </c>
      <c r="G84" s="202" t="s">
        <v>191</v>
      </c>
      <c r="H84" s="202" t="s">
        <v>192</v>
      </c>
      <c r="I84" s="203" t="s">
        <v>193</v>
      </c>
      <c r="J84" s="202" t="s">
        <v>185</v>
      </c>
      <c r="K84" s="204" t="s">
        <v>194</v>
      </c>
      <c r="L84" s="205"/>
      <c r="M84" s="92" t="s">
        <v>19</v>
      </c>
      <c r="N84" s="93" t="s">
        <v>44</v>
      </c>
      <c r="O84" s="93" t="s">
        <v>195</v>
      </c>
      <c r="P84" s="93" t="s">
        <v>196</v>
      </c>
      <c r="Q84" s="93" t="s">
        <v>197</v>
      </c>
      <c r="R84" s="93" t="s">
        <v>198</v>
      </c>
      <c r="S84" s="93" t="s">
        <v>199</v>
      </c>
      <c r="T84" s="94" t="s">
        <v>200</v>
      </c>
      <c r="U84" s="199"/>
      <c r="V84" s="199"/>
      <c r="W84" s="199"/>
      <c r="X84" s="199"/>
      <c r="Y84" s="199"/>
      <c r="Z84" s="199"/>
      <c r="AA84" s="199"/>
      <c r="AB84" s="199"/>
      <c r="AC84" s="199"/>
      <c r="AD84" s="199"/>
      <c r="AE84" s="199"/>
    </row>
    <row r="85" s="2" customFormat="1" ht="22.8" customHeight="1">
      <c r="A85" s="38"/>
      <c r="B85" s="39"/>
      <c r="C85" s="99" t="s">
        <v>201</v>
      </c>
      <c r="D85" s="40"/>
      <c r="E85" s="40"/>
      <c r="F85" s="40"/>
      <c r="G85" s="40"/>
      <c r="H85" s="40"/>
      <c r="I85" s="147"/>
      <c r="J85" s="206">
        <f>BK85</f>
        <v>0</v>
      </c>
      <c r="K85" s="40"/>
      <c r="L85" s="44"/>
      <c r="M85" s="95"/>
      <c r="N85" s="207"/>
      <c r="O85" s="96"/>
      <c r="P85" s="208">
        <f>SUM(P86:P132)</f>
        <v>0</v>
      </c>
      <c r="Q85" s="96"/>
      <c r="R85" s="208">
        <f>SUM(R86:R132)</f>
        <v>495</v>
      </c>
      <c r="S85" s="96"/>
      <c r="T85" s="209">
        <f>SUM(T86:T132)</f>
        <v>0</v>
      </c>
      <c r="U85" s="38"/>
      <c r="V85" s="38"/>
      <c r="W85" s="38"/>
      <c r="X85" s="38"/>
      <c r="Y85" s="38"/>
      <c r="Z85" s="38"/>
      <c r="AA85" s="38"/>
      <c r="AB85" s="38"/>
      <c r="AC85" s="38"/>
      <c r="AD85" s="38"/>
      <c r="AE85" s="38"/>
      <c r="AT85" s="17" t="s">
        <v>73</v>
      </c>
      <c r="AU85" s="17" t="s">
        <v>186</v>
      </c>
      <c r="BK85" s="210">
        <f>SUM(BK86:BK132)</f>
        <v>0</v>
      </c>
    </row>
    <row r="86" s="2" customFormat="1" ht="66.75" customHeight="1">
      <c r="A86" s="38"/>
      <c r="B86" s="39"/>
      <c r="C86" s="227" t="s">
        <v>81</v>
      </c>
      <c r="D86" s="227" t="s">
        <v>207</v>
      </c>
      <c r="E86" s="228" t="s">
        <v>896</v>
      </c>
      <c r="F86" s="229" t="s">
        <v>897</v>
      </c>
      <c r="G86" s="230" t="s">
        <v>210</v>
      </c>
      <c r="H86" s="231">
        <v>3.1000000000000001</v>
      </c>
      <c r="I86" s="232"/>
      <c r="J86" s="233">
        <f>ROUND(I86*H86,2)</f>
        <v>0</v>
      </c>
      <c r="K86" s="229" t="s">
        <v>211</v>
      </c>
      <c r="L86" s="44"/>
      <c r="M86" s="234" t="s">
        <v>19</v>
      </c>
      <c r="N86" s="235" t="s">
        <v>45</v>
      </c>
      <c r="O86" s="84"/>
      <c r="P86" s="236">
        <f>O86*H86</f>
        <v>0</v>
      </c>
      <c r="Q86" s="236">
        <v>0</v>
      </c>
      <c r="R86" s="236">
        <f>Q86*H86</f>
        <v>0</v>
      </c>
      <c r="S86" s="236">
        <v>0</v>
      </c>
      <c r="T86" s="237">
        <f>S86*H86</f>
        <v>0</v>
      </c>
      <c r="U86" s="38"/>
      <c r="V86" s="38"/>
      <c r="W86" s="38"/>
      <c r="X86" s="38"/>
      <c r="Y86" s="38"/>
      <c r="Z86" s="38"/>
      <c r="AA86" s="38"/>
      <c r="AB86" s="38"/>
      <c r="AC86" s="38"/>
      <c r="AD86" s="38"/>
      <c r="AE86" s="38"/>
      <c r="AR86" s="238" t="s">
        <v>104</v>
      </c>
      <c r="AT86" s="238" t="s">
        <v>207</v>
      </c>
      <c r="AU86" s="238" t="s">
        <v>74</v>
      </c>
      <c r="AY86" s="17" t="s">
        <v>204</v>
      </c>
      <c r="BE86" s="239">
        <f>IF(N86="základní",J86,0)</f>
        <v>0</v>
      </c>
      <c r="BF86" s="239">
        <f>IF(N86="snížená",J86,0)</f>
        <v>0</v>
      </c>
      <c r="BG86" s="239">
        <f>IF(N86="zákl. přenesená",J86,0)</f>
        <v>0</v>
      </c>
      <c r="BH86" s="239">
        <f>IF(N86="sníž. přenesená",J86,0)</f>
        <v>0</v>
      </c>
      <c r="BI86" s="239">
        <f>IF(N86="nulová",J86,0)</f>
        <v>0</v>
      </c>
      <c r="BJ86" s="17" t="s">
        <v>81</v>
      </c>
      <c r="BK86" s="239">
        <f>ROUND(I86*H86,2)</f>
        <v>0</v>
      </c>
      <c r="BL86" s="17" t="s">
        <v>104</v>
      </c>
      <c r="BM86" s="238" t="s">
        <v>898</v>
      </c>
    </row>
    <row r="87" s="2" customFormat="1">
      <c r="A87" s="38"/>
      <c r="B87" s="39"/>
      <c r="C87" s="40"/>
      <c r="D87" s="240" t="s">
        <v>213</v>
      </c>
      <c r="E87" s="40"/>
      <c r="F87" s="241" t="s">
        <v>899</v>
      </c>
      <c r="G87" s="40"/>
      <c r="H87" s="40"/>
      <c r="I87" s="147"/>
      <c r="J87" s="40"/>
      <c r="K87" s="40"/>
      <c r="L87" s="44"/>
      <c r="M87" s="242"/>
      <c r="N87" s="243"/>
      <c r="O87" s="84"/>
      <c r="P87" s="84"/>
      <c r="Q87" s="84"/>
      <c r="R87" s="84"/>
      <c r="S87" s="84"/>
      <c r="T87" s="85"/>
      <c r="U87" s="38"/>
      <c r="V87" s="38"/>
      <c r="W87" s="38"/>
      <c r="X87" s="38"/>
      <c r="Y87" s="38"/>
      <c r="Z87" s="38"/>
      <c r="AA87" s="38"/>
      <c r="AB87" s="38"/>
      <c r="AC87" s="38"/>
      <c r="AD87" s="38"/>
      <c r="AE87" s="38"/>
      <c r="AT87" s="17" t="s">
        <v>213</v>
      </c>
      <c r="AU87" s="17" t="s">
        <v>74</v>
      </c>
    </row>
    <row r="88" s="2" customFormat="1">
      <c r="A88" s="38"/>
      <c r="B88" s="39"/>
      <c r="C88" s="40"/>
      <c r="D88" s="240" t="s">
        <v>240</v>
      </c>
      <c r="E88" s="40"/>
      <c r="F88" s="244" t="s">
        <v>241</v>
      </c>
      <c r="G88" s="40"/>
      <c r="H88" s="40"/>
      <c r="I88" s="147"/>
      <c r="J88" s="40"/>
      <c r="K88" s="40"/>
      <c r="L88" s="44"/>
      <c r="M88" s="242"/>
      <c r="N88" s="243"/>
      <c r="O88" s="84"/>
      <c r="P88" s="84"/>
      <c r="Q88" s="84"/>
      <c r="R88" s="84"/>
      <c r="S88" s="84"/>
      <c r="T88" s="85"/>
      <c r="U88" s="38"/>
      <c r="V88" s="38"/>
      <c r="W88" s="38"/>
      <c r="X88" s="38"/>
      <c r="Y88" s="38"/>
      <c r="Z88" s="38"/>
      <c r="AA88" s="38"/>
      <c r="AB88" s="38"/>
      <c r="AC88" s="38"/>
      <c r="AD88" s="38"/>
      <c r="AE88" s="38"/>
      <c r="AT88" s="17" t="s">
        <v>240</v>
      </c>
      <c r="AU88" s="17" t="s">
        <v>74</v>
      </c>
    </row>
    <row r="89" s="2" customFormat="1" ht="55.5" customHeight="1">
      <c r="A89" s="38"/>
      <c r="B89" s="39"/>
      <c r="C89" s="227" t="s">
        <v>83</v>
      </c>
      <c r="D89" s="227" t="s">
        <v>207</v>
      </c>
      <c r="E89" s="228" t="s">
        <v>236</v>
      </c>
      <c r="F89" s="229" t="s">
        <v>237</v>
      </c>
      <c r="G89" s="230" t="s">
        <v>210</v>
      </c>
      <c r="H89" s="231">
        <v>3.1000000000000001</v>
      </c>
      <c r="I89" s="232"/>
      <c r="J89" s="233">
        <f>ROUND(I89*H89,2)</f>
        <v>0</v>
      </c>
      <c r="K89" s="229" t="s">
        <v>211</v>
      </c>
      <c r="L89" s="44"/>
      <c r="M89" s="234" t="s">
        <v>19</v>
      </c>
      <c r="N89" s="235" t="s">
        <v>45</v>
      </c>
      <c r="O89" s="84"/>
      <c r="P89" s="236">
        <f>O89*H89</f>
        <v>0</v>
      </c>
      <c r="Q89" s="236">
        <v>0</v>
      </c>
      <c r="R89" s="236">
        <f>Q89*H89</f>
        <v>0</v>
      </c>
      <c r="S89" s="236">
        <v>0</v>
      </c>
      <c r="T89" s="237">
        <f>S89*H89</f>
        <v>0</v>
      </c>
      <c r="U89" s="38"/>
      <c r="V89" s="38"/>
      <c r="W89" s="38"/>
      <c r="X89" s="38"/>
      <c r="Y89" s="38"/>
      <c r="Z89" s="38"/>
      <c r="AA89" s="38"/>
      <c r="AB89" s="38"/>
      <c r="AC89" s="38"/>
      <c r="AD89" s="38"/>
      <c r="AE89" s="38"/>
      <c r="AR89" s="238" t="s">
        <v>104</v>
      </c>
      <c r="AT89" s="238" t="s">
        <v>207</v>
      </c>
      <c r="AU89" s="238" t="s">
        <v>74</v>
      </c>
      <c r="AY89" s="17" t="s">
        <v>204</v>
      </c>
      <c r="BE89" s="239">
        <f>IF(N89="základní",J89,0)</f>
        <v>0</v>
      </c>
      <c r="BF89" s="239">
        <f>IF(N89="snížená",J89,0)</f>
        <v>0</v>
      </c>
      <c r="BG89" s="239">
        <f>IF(N89="zákl. přenesená",J89,0)</f>
        <v>0</v>
      </c>
      <c r="BH89" s="239">
        <f>IF(N89="sníž. přenesená",J89,0)</f>
        <v>0</v>
      </c>
      <c r="BI89" s="239">
        <f>IF(N89="nulová",J89,0)</f>
        <v>0</v>
      </c>
      <c r="BJ89" s="17" t="s">
        <v>81</v>
      </c>
      <c r="BK89" s="239">
        <f>ROUND(I89*H89,2)</f>
        <v>0</v>
      </c>
      <c r="BL89" s="17" t="s">
        <v>104</v>
      </c>
      <c r="BM89" s="238" t="s">
        <v>900</v>
      </c>
    </row>
    <row r="90" s="2" customFormat="1">
      <c r="A90" s="38"/>
      <c r="B90" s="39"/>
      <c r="C90" s="40"/>
      <c r="D90" s="240" t="s">
        <v>213</v>
      </c>
      <c r="E90" s="40"/>
      <c r="F90" s="241" t="s">
        <v>239</v>
      </c>
      <c r="G90" s="40"/>
      <c r="H90" s="40"/>
      <c r="I90" s="147"/>
      <c r="J90" s="40"/>
      <c r="K90" s="40"/>
      <c r="L90" s="44"/>
      <c r="M90" s="242"/>
      <c r="N90" s="243"/>
      <c r="O90" s="84"/>
      <c r="P90" s="84"/>
      <c r="Q90" s="84"/>
      <c r="R90" s="84"/>
      <c r="S90" s="84"/>
      <c r="T90" s="85"/>
      <c r="U90" s="38"/>
      <c r="V90" s="38"/>
      <c r="W90" s="38"/>
      <c r="X90" s="38"/>
      <c r="Y90" s="38"/>
      <c r="Z90" s="38"/>
      <c r="AA90" s="38"/>
      <c r="AB90" s="38"/>
      <c r="AC90" s="38"/>
      <c r="AD90" s="38"/>
      <c r="AE90" s="38"/>
      <c r="AT90" s="17" t="s">
        <v>213</v>
      </c>
      <c r="AU90" s="17" t="s">
        <v>74</v>
      </c>
    </row>
    <row r="91" s="2" customFormat="1">
      <c r="A91" s="38"/>
      <c r="B91" s="39"/>
      <c r="C91" s="40"/>
      <c r="D91" s="240" t="s">
        <v>240</v>
      </c>
      <c r="E91" s="40"/>
      <c r="F91" s="244" t="s">
        <v>241</v>
      </c>
      <c r="G91" s="40"/>
      <c r="H91" s="40"/>
      <c r="I91" s="147"/>
      <c r="J91" s="40"/>
      <c r="K91" s="40"/>
      <c r="L91" s="44"/>
      <c r="M91" s="242"/>
      <c r="N91" s="243"/>
      <c r="O91" s="84"/>
      <c r="P91" s="84"/>
      <c r="Q91" s="84"/>
      <c r="R91" s="84"/>
      <c r="S91" s="84"/>
      <c r="T91" s="85"/>
      <c r="U91" s="38"/>
      <c r="V91" s="38"/>
      <c r="W91" s="38"/>
      <c r="X91" s="38"/>
      <c r="Y91" s="38"/>
      <c r="Z91" s="38"/>
      <c r="AA91" s="38"/>
      <c r="AB91" s="38"/>
      <c r="AC91" s="38"/>
      <c r="AD91" s="38"/>
      <c r="AE91" s="38"/>
      <c r="AT91" s="17" t="s">
        <v>240</v>
      </c>
      <c r="AU91" s="17" t="s">
        <v>74</v>
      </c>
    </row>
    <row r="92" s="2" customFormat="1" ht="66.75" customHeight="1">
      <c r="A92" s="38"/>
      <c r="B92" s="39"/>
      <c r="C92" s="227" t="s">
        <v>94</v>
      </c>
      <c r="D92" s="227" t="s">
        <v>207</v>
      </c>
      <c r="E92" s="228" t="s">
        <v>259</v>
      </c>
      <c r="F92" s="229" t="s">
        <v>260</v>
      </c>
      <c r="G92" s="230" t="s">
        <v>261</v>
      </c>
      <c r="H92" s="231">
        <v>330</v>
      </c>
      <c r="I92" s="232"/>
      <c r="J92" s="233">
        <f>ROUND(I92*H92,2)</f>
        <v>0</v>
      </c>
      <c r="K92" s="229" t="s">
        <v>211</v>
      </c>
      <c r="L92" s="44"/>
      <c r="M92" s="234" t="s">
        <v>19</v>
      </c>
      <c r="N92" s="235" t="s">
        <v>45</v>
      </c>
      <c r="O92" s="84"/>
      <c r="P92" s="236">
        <f>O92*H92</f>
        <v>0</v>
      </c>
      <c r="Q92" s="236">
        <v>0</v>
      </c>
      <c r="R92" s="236">
        <f>Q92*H92</f>
        <v>0</v>
      </c>
      <c r="S92" s="236">
        <v>0</v>
      </c>
      <c r="T92" s="237">
        <f>S92*H92</f>
        <v>0</v>
      </c>
      <c r="U92" s="38"/>
      <c r="V92" s="38"/>
      <c r="W92" s="38"/>
      <c r="X92" s="38"/>
      <c r="Y92" s="38"/>
      <c r="Z92" s="38"/>
      <c r="AA92" s="38"/>
      <c r="AB92" s="38"/>
      <c r="AC92" s="38"/>
      <c r="AD92" s="38"/>
      <c r="AE92" s="38"/>
      <c r="AR92" s="238" t="s">
        <v>104</v>
      </c>
      <c r="AT92" s="238" t="s">
        <v>207</v>
      </c>
      <c r="AU92" s="238" t="s">
        <v>74</v>
      </c>
      <c r="AY92" s="17" t="s">
        <v>204</v>
      </c>
      <c r="BE92" s="239">
        <f>IF(N92="základní",J92,0)</f>
        <v>0</v>
      </c>
      <c r="BF92" s="239">
        <f>IF(N92="snížená",J92,0)</f>
        <v>0</v>
      </c>
      <c r="BG92" s="239">
        <f>IF(N92="zákl. přenesená",J92,0)</f>
        <v>0</v>
      </c>
      <c r="BH92" s="239">
        <f>IF(N92="sníž. přenesená",J92,0)</f>
        <v>0</v>
      </c>
      <c r="BI92" s="239">
        <f>IF(N92="nulová",J92,0)</f>
        <v>0</v>
      </c>
      <c r="BJ92" s="17" t="s">
        <v>81</v>
      </c>
      <c r="BK92" s="239">
        <f>ROUND(I92*H92,2)</f>
        <v>0</v>
      </c>
      <c r="BL92" s="17" t="s">
        <v>104</v>
      </c>
      <c r="BM92" s="238" t="s">
        <v>901</v>
      </c>
    </row>
    <row r="93" s="2" customFormat="1">
      <c r="A93" s="38"/>
      <c r="B93" s="39"/>
      <c r="C93" s="40"/>
      <c r="D93" s="240" t="s">
        <v>213</v>
      </c>
      <c r="E93" s="40"/>
      <c r="F93" s="241" t="s">
        <v>263</v>
      </c>
      <c r="G93" s="40"/>
      <c r="H93" s="40"/>
      <c r="I93" s="147"/>
      <c r="J93" s="40"/>
      <c r="K93" s="40"/>
      <c r="L93" s="44"/>
      <c r="M93" s="242"/>
      <c r="N93" s="243"/>
      <c r="O93" s="84"/>
      <c r="P93" s="84"/>
      <c r="Q93" s="84"/>
      <c r="R93" s="84"/>
      <c r="S93" s="84"/>
      <c r="T93" s="85"/>
      <c r="U93" s="38"/>
      <c r="V93" s="38"/>
      <c r="W93" s="38"/>
      <c r="X93" s="38"/>
      <c r="Y93" s="38"/>
      <c r="Z93" s="38"/>
      <c r="AA93" s="38"/>
      <c r="AB93" s="38"/>
      <c r="AC93" s="38"/>
      <c r="AD93" s="38"/>
      <c r="AE93" s="38"/>
      <c r="AT93" s="17" t="s">
        <v>213</v>
      </c>
      <c r="AU93" s="17" t="s">
        <v>74</v>
      </c>
    </row>
    <row r="94" s="14" customFormat="1">
      <c r="A94" s="14"/>
      <c r="B94" s="255"/>
      <c r="C94" s="256"/>
      <c r="D94" s="240" t="s">
        <v>217</v>
      </c>
      <c r="E94" s="257" t="s">
        <v>19</v>
      </c>
      <c r="F94" s="258" t="s">
        <v>902</v>
      </c>
      <c r="G94" s="256"/>
      <c r="H94" s="259">
        <v>330</v>
      </c>
      <c r="I94" s="260"/>
      <c r="J94" s="256"/>
      <c r="K94" s="256"/>
      <c r="L94" s="261"/>
      <c r="M94" s="262"/>
      <c r="N94" s="263"/>
      <c r="O94" s="263"/>
      <c r="P94" s="263"/>
      <c r="Q94" s="263"/>
      <c r="R94" s="263"/>
      <c r="S94" s="263"/>
      <c r="T94" s="264"/>
      <c r="U94" s="14"/>
      <c r="V94" s="14"/>
      <c r="W94" s="14"/>
      <c r="X94" s="14"/>
      <c r="Y94" s="14"/>
      <c r="Z94" s="14"/>
      <c r="AA94" s="14"/>
      <c r="AB94" s="14"/>
      <c r="AC94" s="14"/>
      <c r="AD94" s="14"/>
      <c r="AE94" s="14"/>
      <c r="AT94" s="265" t="s">
        <v>217</v>
      </c>
      <c r="AU94" s="265" t="s">
        <v>74</v>
      </c>
      <c r="AV94" s="14" t="s">
        <v>83</v>
      </c>
      <c r="AW94" s="14" t="s">
        <v>35</v>
      </c>
      <c r="AX94" s="14" t="s">
        <v>81</v>
      </c>
      <c r="AY94" s="265" t="s">
        <v>204</v>
      </c>
    </row>
    <row r="95" s="2" customFormat="1" ht="21.75" customHeight="1">
      <c r="A95" s="38"/>
      <c r="B95" s="39"/>
      <c r="C95" s="277" t="s">
        <v>104</v>
      </c>
      <c r="D95" s="277" t="s">
        <v>270</v>
      </c>
      <c r="E95" s="278" t="s">
        <v>271</v>
      </c>
      <c r="F95" s="279" t="s">
        <v>272</v>
      </c>
      <c r="G95" s="280" t="s">
        <v>250</v>
      </c>
      <c r="H95" s="281">
        <v>495</v>
      </c>
      <c r="I95" s="282"/>
      <c r="J95" s="283">
        <f>ROUND(I95*H95,2)</f>
        <v>0</v>
      </c>
      <c r="K95" s="279" t="s">
        <v>211</v>
      </c>
      <c r="L95" s="284"/>
      <c r="M95" s="285" t="s">
        <v>19</v>
      </c>
      <c r="N95" s="286" t="s">
        <v>45</v>
      </c>
      <c r="O95" s="84"/>
      <c r="P95" s="236">
        <f>O95*H95</f>
        <v>0</v>
      </c>
      <c r="Q95" s="236">
        <v>1</v>
      </c>
      <c r="R95" s="236">
        <f>Q95*H95</f>
        <v>495</v>
      </c>
      <c r="S95" s="236">
        <v>0</v>
      </c>
      <c r="T95" s="237">
        <f>S95*H95</f>
        <v>0</v>
      </c>
      <c r="U95" s="38"/>
      <c r="V95" s="38"/>
      <c r="W95" s="38"/>
      <c r="X95" s="38"/>
      <c r="Y95" s="38"/>
      <c r="Z95" s="38"/>
      <c r="AA95" s="38"/>
      <c r="AB95" s="38"/>
      <c r="AC95" s="38"/>
      <c r="AD95" s="38"/>
      <c r="AE95" s="38"/>
      <c r="AR95" s="238" t="s">
        <v>252</v>
      </c>
      <c r="AT95" s="238" t="s">
        <v>270</v>
      </c>
      <c r="AU95" s="238" t="s">
        <v>74</v>
      </c>
      <c r="AY95" s="17" t="s">
        <v>204</v>
      </c>
      <c r="BE95" s="239">
        <f>IF(N95="základní",J95,0)</f>
        <v>0</v>
      </c>
      <c r="BF95" s="239">
        <f>IF(N95="snížená",J95,0)</f>
        <v>0</v>
      </c>
      <c r="BG95" s="239">
        <f>IF(N95="zákl. přenesená",J95,0)</f>
        <v>0</v>
      </c>
      <c r="BH95" s="239">
        <f>IF(N95="sníž. přenesená",J95,0)</f>
        <v>0</v>
      </c>
      <c r="BI95" s="239">
        <f>IF(N95="nulová",J95,0)</f>
        <v>0</v>
      </c>
      <c r="BJ95" s="17" t="s">
        <v>81</v>
      </c>
      <c r="BK95" s="239">
        <f>ROUND(I95*H95,2)</f>
        <v>0</v>
      </c>
      <c r="BL95" s="17" t="s">
        <v>104</v>
      </c>
      <c r="BM95" s="238" t="s">
        <v>903</v>
      </c>
    </row>
    <row r="96" s="2" customFormat="1">
      <c r="A96" s="38"/>
      <c r="B96" s="39"/>
      <c r="C96" s="40"/>
      <c r="D96" s="240" t="s">
        <v>213</v>
      </c>
      <c r="E96" s="40"/>
      <c r="F96" s="241" t="s">
        <v>272</v>
      </c>
      <c r="G96" s="40"/>
      <c r="H96" s="40"/>
      <c r="I96" s="147"/>
      <c r="J96" s="40"/>
      <c r="K96" s="40"/>
      <c r="L96" s="44"/>
      <c r="M96" s="242"/>
      <c r="N96" s="243"/>
      <c r="O96" s="84"/>
      <c r="P96" s="84"/>
      <c r="Q96" s="84"/>
      <c r="R96" s="84"/>
      <c r="S96" s="84"/>
      <c r="T96" s="85"/>
      <c r="U96" s="38"/>
      <c r="V96" s="38"/>
      <c r="W96" s="38"/>
      <c r="X96" s="38"/>
      <c r="Y96" s="38"/>
      <c r="Z96" s="38"/>
      <c r="AA96" s="38"/>
      <c r="AB96" s="38"/>
      <c r="AC96" s="38"/>
      <c r="AD96" s="38"/>
      <c r="AE96" s="38"/>
      <c r="AT96" s="17" t="s">
        <v>213</v>
      </c>
      <c r="AU96" s="17" t="s">
        <v>74</v>
      </c>
    </row>
    <row r="97" s="14" customFormat="1">
      <c r="A97" s="14"/>
      <c r="B97" s="255"/>
      <c r="C97" s="256"/>
      <c r="D97" s="240" t="s">
        <v>217</v>
      </c>
      <c r="E97" s="257" t="s">
        <v>19</v>
      </c>
      <c r="F97" s="258" t="s">
        <v>904</v>
      </c>
      <c r="G97" s="256"/>
      <c r="H97" s="259">
        <v>495</v>
      </c>
      <c r="I97" s="260"/>
      <c r="J97" s="256"/>
      <c r="K97" s="256"/>
      <c r="L97" s="261"/>
      <c r="M97" s="262"/>
      <c r="N97" s="263"/>
      <c r="O97" s="263"/>
      <c r="P97" s="263"/>
      <c r="Q97" s="263"/>
      <c r="R97" s="263"/>
      <c r="S97" s="263"/>
      <c r="T97" s="264"/>
      <c r="U97" s="14"/>
      <c r="V97" s="14"/>
      <c r="W97" s="14"/>
      <c r="X97" s="14"/>
      <c r="Y97" s="14"/>
      <c r="Z97" s="14"/>
      <c r="AA97" s="14"/>
      <c r="AB97" s="14"/>
      <c r="AC97" s="14"/>
      <c r="AD97" s="14"/>
      <c r="AE97" s="14"/>
      <c r="AT97" s="265" t="s">
        <v>217</v>
      </c>
      <c r="AU97" s="265" t="s">
        <v>74</v>
      </c>
      <c r="AV97" s="14" t="s">
        <v>83</v>
      </c>
      <c r="AW97" s="14" t="s">
        <v>35</v>
      </c>
      <c r="AX97" s="14" t="s">
        <v>81</v>
      </c>
      <c r="AY97" s="265" t="s">
        <v>204</v>
      </c>
    </row>
    <row r="98" s="2" customFormat="1" ht="66.75" customHeight="1">
      <c r="A98" s="38"/>
      <c r="B98" s="39"/>
      <c r="C98" s="227" t="s">
        <v>205</v>
      </c>
      <c r="D98" s="227" t="s">
        <v>207</v>
      </c>
      <c r="E98" s="228" t="s">
        <v>276</v>
      </c>
      <c r="F98" s="229" t="s">
        <v>277</v>
      </c>
      <c r="G98" s="230" t="s">
        <v>250</v>
      </c>
      <c r="H98" s="231">
        <v>495</v>
      </c>
      <c r="I98" s="232"/>
      <c r="J98" s="233">
        <f>ROUND(I98*H98,2)</f>
        <v>0</v>
      </c>
      <c r="K98" s="229" t="s">
        <v>211</v>
      </c>
      <c r="L98" s="44"/>
      <c r="M98" s="234" t="s">
        <v>19</v>
      </c>
      <c r="N98" s="235" t="s">
        <v>45</v>
      </c>
      <c r="O98" s="84"/>
      <c r="P98" s="236">
        <f>O98*H98</f>
        <v>0</v>
      </c>
      <c r="Q98" s="236">
        <v>0</v>
      </c>
      <c r="R98" s="236">
        <f>Q98*H98</f>
        <v>0</v>
      </c>
      <c r="S98" s="236">
        <v>0</v>
      </c>
      <c r="T98" s="237">
        <f>S98*H98</f>
        <v>0</v>
      </c>
      <c r="U98" s="38"/>
      <c r="V98" s="38"/>
      <c r="W98" s="38"/>
      <c r="X98" s="38"/>
      <c r="Y98" s="38"/>
      <c r="Z98" s="38"/>
      <c r="AA98" s="38"/>
      <c r="AB98" s="38"/>
      <c r="AC98" s="38"/>
      <c r="AD98" s="38"/>
      <c r="AE98" s="38"/>
      <c r="AR98" s="238" t="s">
        <v>104</v>
      </c>
      <c r="AT98" s="238" t="s">
        <v>207</v>
      </c>
      <c r="AU98" s="238" t="s">
        <v>74</v>
      </c>
      <c r="AY98" s="17" t="s">
        <v>204</v>
      </c>
      <c r="BE98" s="239">
        <f>IF(N98="základní",J98,0)</f>
        <v>0</v>
      </c>
      <c r="BF98" s="239">
        <f>IF(N98="snížená",J98,0)</f>
        <v>0</v>
      </c>
      <c r="BG98" s="239">
        <f>IF(N98="zákl. přenesená",J98,0)</f>
        <v>0</v>
      </c>
      <c r="BH98" s="239">
        <f>IF(N98="sníž. přenesená",J98,0)</f>
        <v>0</v>
      </c>
      <c r="BI98" s="239">
        <f>IF(N98="nulová",J98,0)</f>
        <v>0</v>
      </c>
      <c r="BJ98" s="17" t="s">
        <v>81</v>
      </c>
      <c r="BK98" s="239">
        <f>ROUND(I98*H98,2)</f>
        <v>0</v>
      </c>
      <c r="BL98" s="17" t="s">
        <v>104</v>
      </c>
      <c r="BM98" s="238" t="s">
        <v>905</v>
      </c>
    </row>
    <row r="99" s="2" customFormat="1">
      <c r="A99" s="38"/>
      <c r="B99" s="39"/>
      <c r="C99" s="40"/>
      <c r="D99" s="240" t="s">
        <v>213</v>
      </c>
      <c r="E99" s="40"/>
      <c r="F99" s="241" t="s">
        <v>279</v>
      </c>
      <c r="G99" s="40"/>
      <c r="H99" s="40"/>
      <c r="I99" s="147"/>
      <c r="J99" s="40"/>
      <c r="K99" s="40"/>
      <c r="L99" s="44"/>
      <c r="M99" s="242"/>
      <c r="N99" s="243"/>
      <c r="O99" s="84"/>
      <c r="P99" s="84"/>
      <c r="Q99" s="84"/>
      <c r="R99" s="84"/>
      <c r="S99" s="84"/>
      <c r="T99" s="85"/>
      <c r="U99" s="38"/>
      <c r="V99" s="38"/>
      <c r="W99" s="38"/>
      <c r="X99" s="38"/>
      <c r="Y99" s="38"/>
      <c r="Z99" s="38"/>
      <c r="AA99" s="38"/>
      <c r="AB99" s="38"/>
      <c r="AC99" s="38"/>
      <c r="AD99" s="38"/>
      <c r="AE99" s="38"/>
      <c r="AT99" s="17" t="s">
        <v>213</v>
      </c>
      <c r="AU99" s="17" t="s">
        <v>74</v>
      </c>
    </row>
    <row r="100" s="2" customFormat="1">
      <c r="A100" s="38"/>
      <c r="B100" s="39"/>
      <c r="C100" s="40"/>
      <c r="D100" s="240" t="s">
        <v>240</v>
      </c>
      <c r="E100" s="40"/>
      <c r="F100" s="244" t="s">
        <v>280</v>
      </c>
      <c r="G100" s="40"/>
      <c r="H100" s="40"/>
      <c r="I100" s="147"/>
      <c r="J100" s="40"/>
      <c r="K100" s="40"/>
      <c r="L100" s="44"/>
      <c r="M100" s="242"/>
      <c r="N100" s="243"/>
      <c r="O100" s="84"/>
      <c r="P100" s="84"/>
      <c r="Q100" s="84"/>
      <c r="R100" s="84"/>
      <c r="S100" s="84"/>
      <c r="T100" s="85"/>
      <c r="U100" s="38"/>
      <c r="V100" s="38"/>
      <c r="W100" s="38"/>
      <c r="X100" s="38"/>
      <c r="Y100" s="38"/>
      <c r="Z100" s="38"/>
      <c r="AA100" s="38"/>
      <c r="AB100" s="38"/>
      <c r="AC100" s="38"/>
      <c r="AD100" s="38"/>
      <c r="AE100" s="38"/>
      <c r="AT100" s="17" t="s">
        <v>240</v>
      </c>
      <c r="AU100" s="17" t="s">
        <v>74</v>
      </c>
    </row>
    <row r="101" s="2" customFormat="1" ht="44.25" customHeight="1">
      <c r="A101" s="38"/>
      <c r="B101" s="39"/>
      <c r="C101" s="227" t="s">
        <v>242</v>
      </c>
      <c r="D101" s="227" t="s">
        <v>207</v>
      </c>
      <c r="E101" s="228" t="s">
        <v>906</v>
      </c>
      <c r="F101" s="229" t="s">
        <v>907</v>
      </c>
      <c r="G101" s="230" t="s">
        <v>286</v>
      </c>
      <c r="H101" s="231">
        <v>6</v>
      </c>
      <c r="I101" s="232"/>
      <c r="J101" s="233">
        <f>ROUND(I101*H101,2)</f>
        <v>0</v>
      </c>
      <c r="K101" s="229" t="s">
        <v>211</v>
      </c>
      <c r="L101" s="44"/>
      <c r="M101" s="234" t="s">
        <v>19</v>
      </c>
      <c r="N101" s="235" t="s">
        <v>45</v>
      </c>
      <c r="O101" s="84"/>
      <c r="P101" s="236">
        <f>O101*H101</f>
        <v>0</v>
      </c>
      <c r="Q101" s="236">
        <v>0</v>
      </c>
      <c r="R101" s="236">
        <f>Q101*H101</f>
        <v>0</v>
      </c>
      <c r="S101" s="236">
        <v>0</v>
      </c>
      <c r="T101" s="237">
        <f>S101*H101</f>
        <v>0</v>
      </c>
      <c r="U101" s="38"/>
      <c r="V101" s="38"/>
      <c r="W101" s="38"/>
      <c r="X101" s="38"/>
      <c r="Y101" s="38"/>
      <c r="Z101" s="38"/>
      <c r="AA101" s="38"/>
      <c r="AB101" s="38"/>
      <c r="AC101" s="38"/>
      <c r="AD101" s="38"/>
      <c r="AE101" s="38"/>
      <c r="AR101" s="238" t="s">
        <v>104</v>
      </c>
      <c r="AT101" s="238" t="s">
        <v>207</v>
      </c>
      <c r="AU101" s="238" t="s">
        <v>74</v>
      </c>
      <c r="AY101" s="17" t="s">
        <v>204</v>
      </c>
      <c r="BE101" s="239">
        <f>IF(N101="základní",J101,0)</f>
        <v>0</v>
      </c>
      <c r="BF101" s="239">
        <f>IF(N101="snížená",J101,0)</f>
        <v>0</v>
      </c>
      <c r="BG101" s="239">
        <f>IF(N101="zákl. přenesená",J101,0)</f>
        <v>0</v>
      </c>
      <c r="BH101" s="239">
        <f>IF(N101="sníž. přenesená",J101,0)</f>
        <v>0</v>
      </c>
      <c r="BI101" s="239">
        <f>IF(N101="nulová",J101,0)</f>
        <v>0</v>
      </c>
      <c r="BJ101" s="17" t="s">
        <v>81</v>
      </c>
      <c r="BK101" s="239">
        <f>ROUND(I101*H101,2)</f>
        <v>0</v>
      </c>
      <c r="BL101" s="17" t="s">
        <v>104</v>
      </c>
      <c r="BM101" s="238" t="s">
        <v>908</v>
      </c>
    </row>
    <row r="102" s="2" customFormat="1">
      <c r="A102" s="38"/>
      <c r="B102" s="39"/>
      <c r="C102" s="40"/>
      <c r="D102" s="240" t="s">
        <v>213</v>
      </c>
      <c r="E102" s="40"/>
      <c r="F102" s="241" t="s">
        <v>907</v>
      </c>
      <c r="G102" s="40"/>
      <c r="H102" s="40"/>
      <c r="I102" s="147"/>
      <c r="J102" s="40"/>
      <c r="K102" s="40"/>
      <c r="L102" s="44"/>
      <c r="M102" s="242"/>
      <c r="N102" s="243"/>
      <c r="O102" s="84"/>
      <c r="P102" s="84"/>
      <c r="Q102" s="84"/>
      <c r="R102" s="84"/>
      <c r="S102" s="84"/>
      <c r="T102" s="85"/>
      <c r="U102" s="38"/>
      <c r="V102" s="38"/>
      <c r="W102" s="38"/>
      <c r="X102" s="38"/>
      <c r="Y102" s="38"/>
      <c r="Z102" s="38"/>
      <c r="AA102" s="38"/>
      <c r="AB102" s="38"/>
      <c r="AC102" s="38"/>
      <c r="AD102" s="38"/>
      <c r="AE102" s="38"/>
      <c r="AT102" s="17" t="s">
        <v>213</v>
      </c>
      <c r="AU102" s="17" t="s">
        <v>74</v>
      </c>
    </row>
    <row r="103" s="14" customFormat="1">
      <c r="A103" s="14"/>
      <c r="B103" s="255"/>
      <c r="C103" s="256"/>
      <c r="D103" s="240" t="s">
        <v>217</v>
      </c>
      <c r="E103" s="257" t="s">
        <v>19</v>
      </c>
      <c r="F103" s="258" t="s">
        <v>909</v>
      </c>
      <c r="G103" s="256"/>
      <c r="H103" s="259">
        <v>6</v>
      </c>
      <c r="I103" s="260"/>
      <c r="J103" s="256"/>
      <c r="K103" s="256"/>
      <c r="L103" s="261"/>
      <c r="M103" s="262"/>
      <c r="N103" s="263"/>
      <c r="O103" s="263"/>
      <c r="P103" s="263"/>
      <c r="Q103" s="263"/>
      <c r="R103" s="263"/>
      <c r="S103" s="263"/>
      <c r="T103" s="264"/>
      <c r="U103" s="14"/>
      <c r="V103" s="14"/>
      <c r="W103" s="14"/>
      <c r="X103" s="14"/>
      <c r="Y103" s="14"/>
      <c r="Z103" s="14"/>
      <c r="AA103" s="14"/>
      <c r="AB103" s="14"/>
      <c r="AC103" s="14"/>
      <c r="AD103" s="14"/>
      <c r="AE103" s="14"/>
      <c r="AT103" s="265" t="s">
        <v>217</v>
      </c>
      <c r="AU103" s="265" t="s">
        <v>74</v>
      </c>
      <c r="AV103" s="14" t="s">
        <v>83</v>
      </c>
      <c r="AW103" s="14" t="s">
        <v>35</v>
      </c>
      <c r="AX103" s="14" t="s">
        <v>81</v>
      </c>
      <c r="AY103" s="265" t="s">
        <v>204</v>
      </c>
    </row>
    <row r="104" s="2" customFormat="1" ht="21.75" customHeight="1">
      <c r="A104" s="38"/>
      <c r="B104" s="39"/>
      <c r="C104" s="227" t="s">
        <v>247</v>
      </c>
      <c r="D104" s="227" t="s">
        <v>207</v>
      </c>
      <c r="E104" s="228" t="s">
        <v>702</v>
      </c>
      <c r="F104" s="229" t="s">
        <v>703</v>
      </c>
      <c r="G104" s="230" t="s">
        <v>286</v>
      </c>
      <c r="H104" s="231">
        <v>22.800000000000001</v>
      </c>
      <c r="I104" s="232"/>
      <c r="J104" s="233">
        <f>ROUND(I104*H104,2)</f>
        <v>0</v>
      </c>
      <c r="K104" s="229" t="s">
        <v>211</v>
      </c>
      <c r="L104" s="44"/>
      <c r="M104" s="234" t="s">
        <v>19</v>
      </c>
      <c r="N104" s="235" t="s">
        <v>45</v>
      </c>
      <c r="O104" s="84"/>
      <c r="P104" s="236">
        <f>O104*H104</f>
        <v>0</v>
      </c>
      <c r="Q104" s="236">
        <v>0</v>
      </c>
      <c r="R104" s="236">
        <f>Q104*H104</f>
        <v>0</v>
      </c>
      <c r="S104" s="236">
        <v>0</v>
      </c>
      <c r="T104" s="237">
        <f>S104*H104</f>
        <v>0</v>
      </c>
      <c r="U104" s="38"/>
      <c r="V104" s="38"/>
      <c r="W104" s="38"/>
      <c r="X104" s="38"/>
      <c r="Y104" s="38"/>
      <c r="Z104" s="38"/>
      <c r="AA104" s="38"/>
      <c r="AB104" s="38"/>
      <c r="AC104" s="38"/>
      <c r="AD104" s="38"/>
      <c r="AE104" s="38"/>
      <c r="AR104" s="238" t="s">
        <v>104</v>
      </c>
      <c r="AT104" s="238" t="s">
        <v>207</v>
      </c>
      <c r="AU104" s="238" t="s">
        <v>74</v>
      </c>
      <c r="AY104" s="17" t="s">
        <v>204</v>
      </c>
      <c r="BE104" s="239">
        <f>IF(N104="základní",J104,0)</f>
        <v>0</v>
      </c>
      <c r="BF104" s="239">
        <f>IF(N104="snížená",J104,0)</f>
        <v>0</v>
      </c>
      <c r="BG104" s="239">
        <f>IF(N104="zákl. přenesená",J104,0)</f>
        <v>0</v>
      </c>
      <c r="BH104" s="239">
        <f>IF(N104="sníž. přenesená",J104,0)</f>
        <v>0</v>
      </c>
      <c r="BI104" s="239">
        <f>IF(N104="nulová",J104,0)</f>
        <v>0</v>
      </c>
      <c r="BJ104" s="17" t="s">
        <v>81</v>
      </c>
      <c r="BK104" s="239">
        <f>ROUND(I104*H104,2)</f>
        <v>0</v>
      </c>
      <c r="BL104" s="17" t="s">
        <v>104</v>
      </c>
      <c r="BM104" s="238" t="s">
        <v>910</v>
      </c>
    </row>
    <row r="105" s="2" customFormat="1">
      <c r="A105" s="38"/>
      <c r="B105" s="39"/>
      <c r="C105" s="40"/>
      <c r="D105" s="240" t="s">
        <v>213</v>
      </c>
      <c r="E105" s="40"/>
      <c r="F105" s="241" t="s">
        <v>705</v>
      </c>
      <c r="G105" s="40"/>
      <c r="H105" s="40"/>
      <c r="I105" s="147"/>
      <c r="J105" s="40"/>
      <c r="K105" s="40"/>
      <c r="L105" s="44"/>
      <c r="M105" s="242"/>
      <c r="N105" s="243"/>
      <c r="O105" s="84"/>
      <c r="P105" s="84"/>
      <c r="Q105" s="84"/>
      <c r="R105" s="84"/>
      <c r="S105" s="84"/>
      <c r="T105" s="85"/>
      <c r="U105" s="38"/>
      <c r="V105" s="38"/>
      <c r="W105" s="38"/>
      <c r="X105" s="38"/>
      <c r="Y105" s="38"/>
      <c r="Z105" s="38"/>
      <c r="AA105" s="38"/>
      <c r="AB105" s="38"/>
      <c r="AC105" s="38"/>
      <c r="AD105" s="38"/>
      <c r="AE105" s="38"/>
      <c r="AT105" s="17" t="s">
        <v>213</v>
      </c>
      <c r="AU105" s="17" t="s">
        <v>74</v>
      </c>
    </row>
    <row r="106" s="2" customFormat="1">
      <c r="A106" s="38"/>
      <c r="B106" s="39"/>
      <c r="C106" s="40"/>
      <c r="D106" s="240" t="s">
        <v>215</v>
      </c>
      <c r="E106" s="40"/>
      <c r="F106" s="244" t="s">
        <v>706</v>
      </c>
      <c r="G106" s="40"/>
      <c r="H106" s="40"/>
      <c r="I106" s="147"/>
      <c r="J106" s="40"/>
      <c r="K106" s="40"/>
      <c r="L106" s="44"/>
      <c r="M106" s="242"/>
      <c r="N106" s="243"/>
      <c r="O106" s="84"/>
      <c r="P106" s="84"/>
      <c r="Q106" s="84"/>
      <c r="R106" s="84"/>
      <c r="S106" s="84"/>
      <c r="T106" s="85"/>
      <c r="U106" s="38"/>
      <c r="V106" s="38"/>
      <c r="W106" s="38"/>
      <c r="X106" s="38"/>
      <c r="Y106" s="38"/>
      <c r="Z106" s="38"/>
      <c r="AA106" s="38"/>
      <c r="AB106" s="38"/>
      <c r="AC106" s="38"/>
      <c r="AD106" s="38"/>
      <c r="AE106" s="38"/>
      <c r="AT106" s="17" t="s">
        <v>215</v>
      </c>
      <c r="AU106" s="17" t="s">
        <v>74</v>
      </c>
    </row>
    <row r="107" s="14" customFormat="1">
      <c r="A107" s="14"/>
      <c r="B107" s="255"/>
      <c r="C107" s="256"/>
      <c r="D107" s="240" t="s">
        <v>217</v>
      </c>
      <c r="E107" s="257" t="s">
        <v>19</v>
      </c>
      <c r="F107" s="258" t="s">
        <v>911</v>
      </c>
      <c r="G107" s="256"/>
      <c r="H107" s="259">
        <v>10.800000000000001</v>
      </c>
      <c r="I107" s="260"/>
      <c r="J107" s="256"/>
      <c r="K107" s="256"/>
      <c r="L107" s="261"/>
      <c r="M107" s="262"/>
      <c r="N107" s="263"/>
      <c r="O107" s="263"/>
      <c r="P107" s="263"/>
      <c r="Q107" s="263"/>
      <c r="R107" s="263"/>
      <c r="S107" s="263"/>
      <c r="T107" s="264"/>
      <c r="U107" s="14"/>
      <c r="V107" s="14"/>
      <c r="W107" s="14"/>
      <c r="X107" s="14"/>
      <c r="Y107" s="14"/>
      <c r="Z107" s="14"/>
      <c r="AA107" s="14"/>
      <c r="AB107" s="14"/>
      <c r="AC107" s="14"/>
      <c r="AD107" s="14"/>
      <c r="AE107" s="14"/>
      <c r="AT107" s="265" t="s">
        <v>217</v>
      </c>
      <c r="AU107" s="265" t="s">
        <v>74</v>
      </c>
      <c r="AV107" s="14" t="s">
        <v>83</v>
      </c>
      <c r="AW107" s="14" t="s">
        <v>35</v>
      </c>
      <c r="AX107" s="14" t="s">
        <v>74</v>
      </c>
      <c r="AY107" s="265" t="s">
        <v>204</v>
      </c>
    </row>
    <row r="108" s="14" customFormat="1">
      <c r="A108" s="14"/>
      <c r="B108" s="255"/>
      <c r="C108" s="256"/>
      <c r="D108" s="240" t="s">
        <v>217</v>
      </c>
      <c r="E108" s="257" t="s">
        <v>19</v>
      </c>
      <c r="F108" s="258" t="s">
        <v>912</v>
      </c>
      <c r="G108" s="256"/>
      <c r="H108" s="259">
        <v>12</v>
      </c>
      <c r="I108" s="260"/>
      <c r="J108" s="256"/>
      <c r="K108" s="256"/>
      <c r="L108" s="261"/>
      <c r="M108" s="262"/>
      <c r="N108" s="263"/>
      <c r="O108" s="263"/>
      <c r="P108" s="263"/>
      <c r="Q108" s="263"/>
      <c r="R108" s="263"/>
      <c r="S108" s="263"/>
      <c r="T108" s="264"/>
      <c r="U108" s="14"/>
      <c r="V108" s="14"/>
      <c r="W108" s="14"/>
      <c r="X108" s="14"/>
      <c r="Y108" s="14"/>
      <c r="Z108" s="14"/>
      <c r="AA108" s="14"/>
      <c r="AB108" s="14"/>
      <c r="AC108" s="14"/>
      <c r="AD108" s="14"/>
      <c r="AE108" s="14"/>
      <c r="AT108" s="265" t="s">
        <v>217</v>
      </c>
      <c r="AU108" s="265" t="s">
        <v>74</v>
      </c>
      <c r="AV108" s="14" t="s">
        <v>83</v>
      </c>
      <c r="AW108" s="14" t="s">
        <v>35</v>
      </c>
      <c r="AX108" s="14" t="s">
        <v>74</v>
      </c>
      <c r="AY108" s="265" t="s">
        <v>204</v>
      </c>
    </row>
    <row r="109" s="15" customFormat="1">
      <c r="A109" s="15"/>
      <c r="B109" s="266"/>
      <c r="C109" s="267"/>
      <c r="D109" s="240" t="s">
        <v>217</v>
      </c>
      <c r="E109" s="268" t="s">
        <v>19</v>
      </c>
      <c r="F109" s="269" t="s">
        <v>268</v>
      </c>
      <c r="G109" s="267"/>
      <c r="H109" s="270">
        <v>22.800000000000001</v>
      </c>
      <c r="I109" s="271"/>
      <c r="J109" s="267"/>
      <c r="K109" s="267"/>
      <c r="L109" s="272"/>
      <c r="M109" s="273"/>
      <c r="N109" s="274"/>
      <c r="O109" s="274"/>
      <c r="P109" s="274"/>
      <c r="Q109" s="274"/>
      <c r="R109" s="274"/>
      <c r="S109" s="274"/>
      <c r="T109" s="275"/>
      <c r="U109" s="15"/>
      <c r="V109" s="15"/>
      <c r="W109" s="15"/>
      <c r="X109" s="15"/>
      <c r="Y109" s="15"/>
      <c r="Z109" s="15"/>
      <c r="AA109" s="15"/>
      <c r="AB109" s="15"/>
      <c r="AC109" s="15"/>
      <c r="AD109" s="15"/>
      <c r="AE109" s="15"/>
      <c r="AT109" s="276" t="s">
        <v>217</v>
      </c>
      <c r="AU109" s="276" t="s">
        <v>74</v>
      </c>
      <c r="AV109" s="15" t="s">
        <v>104</v>
      </c>
      <c r="AW109" s="15" t="s">
        <v>35</v>
      </c>
      <c r="AX109" s="15" t="s">
        <v>81</v>
      </c>
      <c r="AY109" s="276" t="s">
        <v>204</v>
      </c>
    </row>
    <row r="110" s="2" customFormat="1" ht="55.5" customHeight="1">
      <c r="A110" s="38"/>
      <c r="B110" s="39"/>
      <c r="C110" s="227" t="s">
        <v>252</v>
      </c>
      <c r="D110" s="227" t="s">
        <v>207</v>
      </c>
      <c r="E110" s="228" t="s">
        <v>913</v>
      </c>
      <c r="F110" s="229" t="s">
        <v>914</v>
      </c>
      <c r="G110" s="230" t="s">
        <v>286</v>
      </c>
      <c r="H110" s="231">
        <v>6</v>
      </c>
      <c r="I110" s="232"/>
      <c r="J110" s="233">
        <f>ROUND(I110*H110,2)</f>
        <v>0</v>
      </c>
      <c r="K110" s="229" t="s">
        <v>211</v>
      </c>
      <c r="L110" s="44"/>
      <c r="M110" s="234" t="s">
        <v>19</v>
      </c>
      <c r="N110" s="235" t="s">
        <v>45</v>
      </c>
      <c r="O110" s="84"/>
      <c r="P110" s="236">
        <f>O110*H110</f>
        <v>0</v>
      </c>
      <c r="Q110" s="236">
        <v>0</v>
      </c>
      <c r="R110" s="236">
        <f>Q110*H110</f>
        <v>0</v>
      </c>
      <c r="S110" s="236">
        <v>0</v>
      </c>
      <c r="T110" s="237">
        <f>S110*H110</f>
        <v>0</v>
      </c>
      <c r="U110" s="38"/>
      <c r="V110" s="38"/>
      <c r="W110" s="38"/>
      <c r="X110" s="38"/>
      <c r="Y110" s="38"/>
      <c r="Z110" s="38"/>
      <c r="AA110" s="38"/>
      <c r="AB110" s="38"/>
      <c r="AC110" s="38"/>
      <c r="AD110" s="38"/>
      <c r="AE110" s="38"/>
      <c r="AR110" s="238" t="s">
        <v>104</v>
      </c>
      <c r="AT110" s="238" t="s">
        <v>207</v>
      </c>
      <c r="AU110" s="238" t="s">
        <v>74</v>
      </c>
      <c r="AY110" s="17" t="s">
        <v>204</v>
      </c>
      <c r="BE110" s="239">
        <f>IF(N110="základní",J110,0)</f>
        <v>0</v>
      </c>
      <c r="BF110" s="239">
        <f>IF(N110="snížená",J110,0)</f>
        <v>0</v>
      </c>
      <c r="BG110" s="239">
        <f>IF(N110="zákl. přenesená",J110,0)</f>
        <v>0</v>
      </c>
      <c r="BH110" s="239">
        <f>IF(N110="sníž. přenesená",J110,0)</f>
        <v>0</v>
      </c>
      <c r="BI110" s="239">
        <f>IF(N110="nulová",J110,0)</f>
        <v>0</v>
      </c>
      <c r="BJ110" s="17" t="s">
        <v>81</v>
      </c>
      <c r="BK110" s="239">
        <f>ROUND(I110*H110,2)</f>
        <v>0</v>
      </c>
      <c r="BL110" s="17" t="s">
        <v>104</v>
      </c>
      <c r="BM110" s="238" t="s">
        <v>915</v>
      </c>
    </row>
    <row r="111" s="2" customFormat="1">
      <c r="A111" s="38"/>
      <c r="B111" s="39"/>
      <c r="C111" s="40"/>
      <c r="D111" s="240" t="s">
        <v>213</v>
      </c>
      <c r="E111" s="40"/>
      <c r="F111" s="241" t="s">
        <v>914</v>
      </c>
      <c r="G111" s="40"/>
      <c r="H111" s="40"/>
      <c r="I111" s="147"/>
      <c r="J111" s="40"/>
      <c r="K111" s="40"/>
      <c r="L111" s="44"/>
      <c r="M111" s="242"/>
      <c r="N111" s="243"/>
      <c r="O111" s="84"/>
      <c r="P111" s="84"/>
      <c r="Q111" s="84"/>
      <c r="R111" s="84"/>
      <c r="S111" s="84"/>
      <c r="T111" s="85"/>
      <c r="U111" s="38"/>
      <c r="V111" s="38"/>
      <c r="W111" s="38"/>
      <c r="X111" s="38"/>
      <c r="Y111" s="38"/>
      <c r="Z111" s="38"/>
      <c r="AA111" s="38"/>
      <c r="AB111" s="38"/>
      <c r="AC111" s="38"/>
      <c r="AD111" s="38"/>
      <c r="AE111" s="38"/>
      <c r="AT111" s="17" t="s">
        <v>213</v>
      </c>
      <c r="AU111" s="17" t="s">
        <v>74</v>
      </c>
    </row>
    <row r="112" s="14" customFormat="1">
      <c r="A112" s="14"/>
      <c r="B112" s="255"/>
      <c r="C112" s="256"/>
      <c r="D112" s="240" t="s">
        <v>217</v>
      </c>
      <c r="E112" s="257" t="s">
        <v>19</v>
      </c>
      <c r="F112" s="258" t="s">
        <v>909</v>
      </c>
      <c r="G112" s="256"/>
      <c r="H112" s="259">
        <v>6</v>
      </c>
      <c r="I112" s="260"/>
      <c r="J112" s="256"/>
      <c r="K112" s="256"/>
      <c r="L112" s="261"/>
      <c r="M112" s="262"/>
      <c r="N112" s="263"/>
      <c r="O112" s="263"/>
      <c r="P112" s="263"/>
      <c r="Q112" s="263"/>
      <c r="R112" s="263"/>
      <c r="S112" s="263"/>
      <c r="T112" s="264"/>
      <c r="U112" s="14"/>
      <c r="V112" s="14"/>
      <c r="W112" s="14"/>
      <c r="X112" s="14"/>
      <c r="Y112" s="14"/>
      <c r="Z112" s="14"/>
      <c r="AA112" s="14"/>
      <c r="AB112" s="14"/>
      <c r="AC112" s="14"/>
      <c r="AD112" s="14"/>
      <c r="AE112" s="14"/>
      <c r="AT112" s="265" t="s">
        <v>217</v>
      </c>
      <c r="AU112" s="265" t="s">
        <v>74</v>
      </c>
      <c r="AV112" s="14" t="s">
        <v>83</v>
      </c>
      <c r="AW112" s="14" t="s">
        <v>35</v>
      </c>
      <c r="AX112" s="14" t="s">
        <v>81</v>
      </c>
      <c r="AY112" s="265" t="s">
        <v>204</v>
      </c>
    </row>
    <row r="113" s="2" customFormat="1" ht="21.75" customHeight="1">
      <c r="A113" s="38"/>
      <c r="B113" s="39"/>
      <c r="C113" s="227" t="s">
        <v>258</v>
      </c>
      <c r="D113" s="227" t="s">
        <v>207</v>
      </c>
      <c r="E113" s="228" t="s">
        <v>848</v>
      </c>
      <c r="F113" s="229" t="s">
        <v>849</v>
      </c>
      <c r="G113" s="230" t="s">
        <v>286</v>
      </c>
      <c r="H113" s="231">
        <v>22.800000000000001</v>
      </c>
      <c r="I113" s="232"/>
      <c r="J113" s="233">
        <f>ROUND(I113*H113,2)</f>
        <v>0</v>
      </c>
      <c r="K113" s="229" t="s">
        <v>211</v>
      </c>
      <c r="L113" s="44"/>
      <c r="M113" s="234" t="s">
        <v>19</v>
      </c>
      <c r="N113" s="235" t="s">
        <v>45</v>
      </c>
      <c r="O113" s="84"/>
      <c r="P113" s="236">
        <f>O113*H113</f>
        <v>0</v>
      </c>
      <c r="Q113" s="236">
        <v>0</v>
      </c>
      <c r="R113" s="236">
        <f>Q113*H113</f>
        <v>0</v>
      </c>
      <c r="S113" s="236">
        <v>0</v>
      </c>
      <c r="T113" s="237">
        <f>S113*H113</f>
        <v>0</v>
      </c>
      <c r="U113" s="38"/>
      <c r="V113" s="38"/>
      <c r="W113" s="38"/>
      <c r="X113" s="38"/>
      <c r="Y113" s="38"/>
      <c r="Z113" s="38"/>
      <c r="AA113" s="38"/>
      <c r="AB113" s="38"/>
      <c r="AC113" s="38"/>
      <c r="AD113" s="38"/>
      <c r="AE113" s="38"/>
      <c r="AR113" s="238" t="s">
        <v>104</v>
      </c>
      <c r="AT113" s="238" t="s">
        <v>207</v>
      </c>
      <c r="AU113" s="238" t="s">
        <v>74</v>
      </c>
      <c r="AY113" s="17" t="s">
        <v>204</v>
      </c>
      <c r="BE113" s="239">
        <f>IF(N113="základní",J113,0)</f>
        <v>0</v>
      </c>
      <c r="BF113" s="239">
        <f>IF(N113="snížená",J113,0)</f>
        <v>0</v>
      </c>
      <c r="BG113" s="239">
        <f>IF(N113="zákl. přenesená",J113,0)</f>
        <v>0</v>
      </c>
      <c r="BH113" s="239">
        <f>IF(N113="sníž. přenesená",J113,0)</f>
        <v>0</v>
      </c>
      <c r="BI113" s="239">
        <f>IF(N113="nulová",J113,0)</f>
        <v>0</v>
      </c>
      <c r="BJ113" s="17" t="s">
        <v>81</v>
      </c>
      <c r="BK113" s="239">
        <f>ROUND(I113*H113,2)</f>
        <v>0</v>
      </c>
      <c r="BL113" s="17" t="s">
        <v>104</v>
      </c>
      <c r="BM113" s="238" t="s">
        <v>916</v>
      </c>
    </row>
    <row r="114" s="2" customFormat="1">
      <c r="A114" s="38"/>
      <c r="B114" s="39"/>
      <c r="C114" s="40"/>
      <c r="D114" s="240" t="s">
        <v>213</v>
      </c>
      <c r="E114" s="40"/>
      <c r="F114" s="241" t="s">
        <v>851</v>
      </c>
      <c r="G114" s="40"/>
      <c r="H114" s="40"/>
      <c r="I114" s="147"/>
      <c r="J114" s="40"/>
      <c r="K114" s="40"/>
      <c r="L114" s="44"/>
      <c r="M114" s="242"/>
      <c r="N114" s="243"/>
      <c r="O114" s="84"/>
      <c r="P114" s="84"/>
      <c r="Q114" s="84"/>
      <c r="R114" s="84"/>
      <c r="S114" s="84"/>
      <c r="T114" s="85"/>
      <c r="U114" s="38"/>
      <c r="V114" s="38"/>
      <c r="W114" s="38"/>
      <c r="X114" s="38"/>
      <c r="Y114" s="38"/>
      <c r="Z114" s="38"/>
      <c r="AA114" s="38"/>
      <c r="AB114" s="38"/>
      <c r="AC114" s="38"/>
      <c r="AD114" s="38"/>
      <c r="AE114" s="38"/>
      <c r="AT114" s="17" t="s">
        <v>213</v>
      </c>
      <c r="AU114" s="17" t="s">
        <v>74</v>
      </c>
    </row>
    <row r="115" s="2" customFormat="1">
      <c r="A115" s="38"/>
      <c r="B115" s="39"/>
      <c r="C115" s="40"/>
      <c r="D115" s="240" t="s">
        <v>215</v>
      </c>
      <c r="E115" s="40"/>
      <c r="F115" s="244" t="s">
        <v>726</v>
      </c>
      <c r="G115" s="40"/>
      <c r="H115" s="40"/>
      <c r="I115" s="147"/>
      <c r="J115" s="40"/>
      <c r="K115" s="40"/>
      <c r="L115" s="44"/>
      <c r="M115" s="242"/>
      <c r="N115" s="243"/>
      <c r="O115" s="84"/>
      <c r="P115" s="84"/>
      <c r="Q115" s="84"/>
      <c r="R115" s="84"/>
      <c r="S115" s="84"/>
      <c r="T115" s="85"/>
      <c r="U115" s="38"/>
      <c r="V115" s="38"/>
      <c r="W115" s="38"/>
      <c r="X115" s="38"/>
      <c r="Y115" s="38"/>
      <c r="Z115" s="38"/>
      <c r="AA115" s="38"/>
      <c r="AB115" s="38"/>
      <c r="AC115" s="38"/>
      <c r="AD115" s="38"/>
      <c r="AE115" s="38"/>
      <c r="AT115" s="17" t="s">
        <v>215</v>
      </c>
      <c r="AU115" s="17" t="s">
        <v>74</v>
      </c>
    </row>
    <row r="116" s="14" customFormat="1">
      <c r="A116" s="14"/>
      <c r="B116" s="255"/>
      <c r="C116" s="256"/>
      <c r="D116" s="240" t="s">
        <v>217</v>
      </c>
      <c r="E116" s="257" t="s">
        <v>19</v>
      </c>
      <c r="F116" s="258" t="s">
        <v>911</v>
      </c>
      <c r="G116" s="256"/>
      <c r="H116" s="259">
        <v>10.800000000000001</v>
      </c>
      <c r="I116" s="260"/>
      <c r="J116" s="256"/>
      <c r="K116" s="256"/>
      <c r="L116" s="261"/>
      <c r="M116" s="262"/>
      <c r="N116" s="263"/>
      <c r="O116" s="263"/>
      <c r="P116" s="263"/>
      <c r="Q116" s="263"/>
      <c r="R116" s="263"/>
      <c r="S116" s="263"/>
      <c r="T116" s="264"/>
      <c r="U116" s="14"/>
      <c r="V116" s="14"/>
      <c r="W116" s="14"/>
      <c r="X116" s="14"/>
      <c r="Y116" s="14"/>
      <c r="Z116" s="14"/>
      <c r="AA116" s="14"/>
      <c r="AB116" s="14"/>
      <c r="AC116" s="14"/>
      <c r="AD116" s="14"/>
      <c r="AE116" s="14"/>
      <c r="AT116" s="265" t="s">
        <v>217</v>
      </c>
      <c r="AU116" s="265" t="s">
        <v>74</v>
      </c>
      <c r="AV116" s="14" t="s">
        <v>83</v>
      </c>
      <c r="AW116" s="14" t="s">
        <v>35</v>
      </c>
      <c r="AX116" s="14" t="s">
        <v>74</v>
      </c>
      <c r="AY116" s="265" t="s">
        <v>204</v>
      </c>
    </row>
    <row r="117" s="14" customFormat="1">
      <c r="A117" s="14"/>
      <c r="B117" s="255"/>
      <c r="C117" s="256"/>
      <c r="D117" s="240" t="s">
        <v>217</v>
      </c>
      <c r="E117" s="257" t="s">
        <v>19</v>
      </c>
      <c r="F117" s="258" t="s">
        <v>912</v>
      </c>
      <c r="G117" s="256"/>
      <c r="H117" s="259">
        <v>12</v>
      </c>
      <c r="I117" s="260"/>
      <c r="J117" s="256"/>
      <c r="K117" s="256"/>
      <c r="L117" s="261"/>
      <c r="M117" s="262"/>
      <c r="N117" s="263"/>
      <c r="O117" s="263"/>
      <c r="P117" s="263"/>
      <c r="Q117" s="263"/>
      <c r="R117" s="263"/>
      <c r="S117" s="263"/>
      <c r="T117" s="264"/>
      <c r="U117" s="14"/>
      <c r="V117" s="14"/>
      <c r="W117" s="14"/>
      <c r="X117" s="14"/>
      <c r="Y117" s="14"/>
      <c r="Z117" s="14"/>
      <c r="AA117" s="14"/>
      <c r="AB117" s="14"/>
      <c r="AC117" s="14"/>
      <c r="AD117" s="14"/>
      <c r="AE117" s="14"/>
      <c r="AT117" s="265" t="s">
        <v>217</v>
      </c>
      <c r="AU117" s="265" t="s">
        <v>74</v>
      </c>
      <c r="AV117" s="14" t="s">
        <v>83</v>
      </c>
      <c r="AW117" s="14" t="s">
        <v>35</v>
      </c>
      <c r="AX117" s="14" t="s">
        <v>74</v>
      </c>
      <c r="AY117" s="265" t="s">
        <v>204</v>
      </c>
    </row>
    <row r="118" s="15" customFormat="1">
      <c r="A118" s="15"/>
      <c r="B118" s="266"/>
      <c r="C118" s="267"/>
      <c r="D118" s="240" t="s">
        <v>217</v>
      </c>
      <c r="E118" s="268" t="s">
        <v>19</v>
      </c>
      <c r="F118" s="269" t="s">
        <v>268</v>
      </c>
      <c r="G118" s="267"/>
      <c r="H118" s="270">
        <v>22.800000000000001</v>
      </c>
      <c r="I118" s="271"/>
      <c r="J118" s="267"/>
      <c r="K118" s="267"/>
      <c r="L118" s="272"/>
      <c r="M118" s="273"/>
      <c r="N118" s="274"/>
      <c r="O118" s="274"/>
      <c r="P118" s="274"/>
      <c r="Q118" s="274"/>
      <c r="R118" s="274"/>
      <c r="S118" s="274"/>
      <c r="T118" s="275"/>
      <c r="U118" s="15"/>
      <c r="V118" s="15"/>
      <c r="W118" s="15"/>
      <c r="X118" s="15"/>
      <c r="Y118" s="15"/>
      <c r="Z118" s="15"/>
      <c r="AA118" s="15"/>
      <c r="AB118" s="15"/>
      <c r="AC118" s="15"/>
      <c r="AD118" s="15"/>
      <c r="AE118" s="15"/>
      <c r="AT118" s="276" t="s">
        <v>217</v>
      </c>
      <c r="AU118" s="276" t="s">
        <v>74</v>
      </c>
      <c r="AV118" s="15" t="s">
        <v>104</v>
      </c>
      <c r="AW118" s="15" t="s">
        <v>35</v>
      </c>
      <c r="AX118" s="15" t="s">
        <v>81</v>
      </c>
      <c r="AY118" s="276" t="s">
        <v>204</v>
      </c>
    </row>
    <row r="119" s="2" customFormat="1" ht="66.75" customHeight="1">
      <c r="A119" s="38"/>
      <c r="B119" s="39"/>
      <c r="C119" s="227" t="s">
        <v>269</v>
      </c>
      <c r="D119" s="227" t="s">
        <v>207</v>
      </c>
      <c r="E119" s="228" t="s">
        <v>917</v>
      </c>
      <c r="F119" s="229" t="s">
        <v>918</v>
      </c>
      <c r="G119" s="230" t="s">
        <v>286</v>
      </c>
      <c r="H119" s="231">
        <v>6200</v>
      </c>
      <c r="I119" s="232"/>
      <c r="J119" s="233">
        <f>ROUND(I119*H119,2)</f>
        <v>0</v>
      </c>
      <c r="K119" s="229" t="s">
        <v>211</v>
      </c>
      <c r="L119" s="44"/>
      <c r="M119" s="234" t="s">
        <v>19</v>
      </c>
      <c r="N119" s="235" t="s">
        <v>45</v>
      </c>
      <c r="O119" s="84"/>
      <c r="P119" s="236">
        <f>O119*H119</f>
        <v>0</v>
      </c>
      <c r="Q119" s="236">
        <v>0</v>
      </c>
      <c r="R119" s="236">
        <f>Q119*H119</f>
        <v>0</v>
      </c>
      <c r="S119" s="236">
        <v>0</v>
      </c>
      <c r="T119" s="237">
        <f>S119*H119</f>
        <v>0</v>
      </c>
      <c r="U119" s="38"/>
      <c r="V119" s="38"/>
      <c r="W119" s="38"/>
      <c r="X119" s="38"/>
      <c r="Y119" s="38"/>
      <c r="Z119" s="38"/>
      <c r="AA119" s="38"/>
      <c r="AB119" s="38"/>
      <c r="AC119" s="38"/>
      <c r="AD119" s="38"/>
      <c r="AE119" s="38"/>
      <c r="AR119" s="238" t="s">
        <v>104</v>
      </c>
      <c r="AT119" s="238" t="s">
        <v>207</v>
      </c>
      <c r="AU119" s="238" t="s">
        <v>74</v>
      </c>
      <c r="AY119" s="17" t="s">
        <v>204</v>
      </c>
      <c r="BE119" s="239">
        <f>IF(N119="základní",J119,0)</f>
        <v>0</v>
      </c>
      <c r="BF119" s="239">
        <f>IF(N119="snížená",J119,0)</f>
        <v>0</v>
      </c>
      <c r="BG119" s="239">
        <f>IF(N119="zákl. přenesená",J119,0)</f>
        <v>0</v>
      </c>
      <c r="BH119" s="239">
        <f>IF(N119="sníž. přenesená",J119,0)</f>
        <v>0</v>
      </c>
      <c r="BI119" s="239">
        <f>IF(N119="nulová",J119,0)</f>
        <v>0</v>
      </c>
      <c r="BJ119" s="17" t="s">
        <v>81</v>
      </c>
      <c r="BK119" s="239">
        <f>ROUND(I119*H119,2)</f>
        <v>0</v>
      </c>
      <c r="BL119" s="17" t="s">
        <v>104</v>
      </c>
      <c r="BM119" s="238" t="s">
        <v>919</v>
      </c>
    </row>
    <row r="120" s="2" customFormat="1">
      <c r="A120" s="38"/>
      <c r="B120" s="39"/>
      <c r="C120" s="40"/>
      <c r="D120" s="240" t="s">
        <v>213</v>
      </c>
      <c r="E120" s="40"/>
      <c r="F120" s="241" t="s">
        <v>920</v>
      </c>
      <c r="G120" s="40"/>
      <c r="H120" s="40"/>
      <c r="I120" s="147"/>
      <c r="J120" s="40"/>
      <c r="K120" s="40"/>
      <c r="L120" s="44"/>
      <c r="M120" s="242"/>
      <c r="N120" s="243"/>
      <c r="O120" s="84"/>
      <c r="P120" s="84"/>
      <c r="Q120" s="84"/>
      <c r="R120" s="84"/>
      <c r="S120" s="84"/>
      <c r="T120" s="85"/>
      <c r="U120" s="38"/>
      <c r="V120" s="38"/>
      <c r="W120" s="38"/>
      <c r="X120" s="38"/>
      <c r="Y120" s="38"/>
      <c r="Z120" s="38"/>
      <c r="AA120" s="38"/>
      <c r="AB120" s="38"/>
      <c r="AC120" s="38"/>
      <c r="AD120" s="38"/>
      <c r="AE120" s="38"/>
      <c r="AT120" s="17" t="s">
        <v>213</v>
      </c>
      <c r="AU120" s="17" t="s">
        <v>74</v>
      </c>
    </row>
    <row r="121" s="2" customFormat="1">
      <c r="A121" s="38"/>
      <c r="B121" s="39"/>
      <c r="C121" s="40"/>
      <c r="D121" s="240" t="s">
        <v>240</v>
      </c>
      <c r="E121" s="40"/>
      <c r="F121" s="244" t="s">
        <v>353</v>
      </c>
      <c r="G121" s="40"/>
      <c r="H121" s="40"/>
      <c r="I121" s="147"/>
      <c r="J121" s="40"/>
      <c r="K121" s="40"/>
      <c r="L121" s="44"/>
      <c r="M121" s="242"/>
      <c r="N121" s="243"/>
      <c r="O121" s="84"/>
      <c r="P121" s="84"/>
      <c r="Q121" s="84"/>
      <c r="R121" s="84"/>
      <c r="S121" s="84"/>
      <c r="T121" s="85"/>
      <c r="U121" s="38"/>
      <c r="V121" s="38"/>
      <c r="W121" s="38"/>
      <c r="X121" s="38"/>
      <c r="Y121" s="38"/>
      <c r="Z121" s="38"/>
      <c r="AA121" s="38"/>
      <c r="AB121" s="38"/>
      <c r="AC121" s="38"/>
      <c r="AD121" s="38"/>
      <c r="AE121" s="38"/>
      <c r="AT121" s="17" t="s">
        <v>240</v>
      </c>
      <c r="AU121" s="17" t="s">
        <v>74</v>
      </c>
    </row>
    <row r="122" s="13" customFormat="1">
      <c r="A122" s="13"/>
      <c r="B122" s="245"/>
      <c r="C122" s="246"/>
      <c r="D122" s="240" t="s">
        <v>217</v>
      </c>
      <c r="E122" s="247" t="s">
        <v>19</v>
      </c>
      <c r="F122" s="248" t="s">
        <v>218</v>
      </c>
      <c r="G122" s="246"/>
      <c r="H122" s="247" t="s">
        <v>19</v>
      </c>
      <c r="I122" s="249"/>
      <c r="J122" s="246"/>
      <c r="K122" s="246"/>
      <c r="L122" s="250"/>
      <c r="M122" s="251"/>
      <c r="N122" s="252"/>
      <c r="O122" s="252"/>
      <c r="P122" s="252"/>
      <c r="Q122" s="252"/>
      <c r="R122" s="252"/>
      <c r="S122" s="252"/>
      <c r="T122" s="253"/>
      <c r="U122" s="13"/>
      <c r="V122" s="13"/>
      <c r="W122" s="13"/>
      <c r="X122" s="13"/>
      <c r="Y122" s="13"/>
      <c r="Z122" s="13"/>
      <c r="AA122" s="13"/>
      <c r="AB122" s="13"/>
      <c r="AC122" s="13"/>
      <c r="AD122" s="13"/>
      <c r="AE122" s="13"/>
      <c r="AT122" s="254" t="s">
        <v>217</v>
      </c>
      <c r="AU122" s="254" t="s">
        <v>74</v>
      </c>
      <c r="AV122" s="13" t="s">
        <v>81</v>
      </c>
      <c r="AW122" s="13" t="s">
        <v>35</v>
      </c>
      <c r="AX122" s="13" t="s">
        <v>74</v>
      </c>
      <c r="AY122" s="254" t="s">
        <v>204</v>
      </c>
    </row>
    <row r="123" s="14" customFormat="1">
      <c r="A123" s="14"/>
      <c r="B123" s="255"/>
      <c r="C123" s="256"/>
      <c r="D123" s="240" t="s">
        <v>217</v>
      </c>
      <c r="E123" s="257" t="s">
        <v>19</v>
      </c>
      <c r="F123" s="258" t="s">
        <v>354</v>
      </c>
      <c r="G123" s="256"/>
      <c r="H123" s="259">
        <v>6200</v>
      </c>
      <c r="I123" s="260"/>
      <c r="J123" s="256"/>
      <c r="K123" s="256"/>
      <c r="L123" s="261"/>
      <c r="M123" s="262"/>
      <c r="N123" s="263"/>
      <c r="O123" s="263"/>
      <c r="P123" s="263"/>
      <c r="Q123" s="263"/>
      <c r="R123" s="263"/>
      <c r="S123" s="263"/>
      <c r="T123" s="264"/>
      <c r="U123" s="14"/>
      <c r="V123" s="14"/>
      <c r="W123" s="14"/>
      <c r="X123" s="14"/>
      <c r="Y123" s="14"/>
      <c r="Z123" s="14"/>
      <c r="AA123" s="14"/>
      <c r="AB123" s="14"/>
      <c r="AC123" s="14"/>
      <c r="AD123" s="14"/>
      <c r="AE123" s="14"/>
      <c r="AT123" s="265" t="s">
        <v>217</v>
      </c>
      <c r="AU123" s="265" t="s">
        <v>74</v>
      </c>
      <c r="AV123" s="14" t="s">
        <v>83</v>
      </c>
      <c r="AW123" s="14" t="s">
        <v>35</v>
      </c>
      <c r="AX123" s="14" t="s">
        <v>81</v>
      </c>
      <c r="AY123" s="265" t="s">
        <v>204</v>
      </c>
    </row>
    <row r="124" s="2" customFormat="1" ht="44.25" customHeight="1">
      <c r="A124" s="38"/>
      <c r="B124" s="39"/>
      <c r="C124" s="227" t="s">
        <v>275</v>
      </c>
      <c r="D124" s="227" t="s">
        <v>207</v>
      </c>
      <c r="E124" s="228" t="s">
        <v>373</v>
      </c>
      <c r="F124" s="229" t="s">
        <v>374</v>
      </c>
      <c r="G124" s="230" t="s">
        <v>245</v>
      </c>
      <c r="H124" s="231">
        <v>62</v>
      </c>
      <c r="I124" s="232"/>
      <c r="J124" s="233">
        <f>ROUND(I124*H124,2)</f>
        <v>0</v>
      </c>
      <c r="K124" s="229" t="s">
        <v>211</v>
      </c>
      <c r="L124" s="44"/>
      <c r="M124" s="234" t="s">
        <v>19</v>
      </c>
      <c r="N124" s="235" t="s">
        <v>45</v>
      </c>
      <c r="O124" s="84"/>
      <c r="P124" s="236">
        <f>O124*H124</f>
        <v>0</v>
      </c>
      <c r="Q124" s="236">
        <v>0</v>
      </c>
      <c r="R124" s="236">
        <f>Q124*H124</f>
        <v>0</v>
      </c>
      <c r="S124" s="236">
        <v>0</v>
      </c>
      <c r="T124" s="237">
        <f>S124*H124</f>
        <v>0</v>
      </c>
      <c r="U124" s="38"/>
      <c r="V124" s="38"/>
      <c r="W124" s="38"/>
      <c r="X124" s="38"/>
      <c r="Y124" s="38"/>
      <c r="Z124" s="38"/>
      <c r="AA124" s="38"/>
      <c r="AB124" s="38"/>
      <c r="AC124" s="38"/>
      <c r="AD124" s="38"/>
      <c r="AE124" s="38"/>
      <c r="AR124" s="238" t="s">
        <v>104</v>
      </c>
      <c r="AT124" s="238" t="s">
        <v>207</v>
      </c>
      <c r="AU124" s="238" t="s">
        <v>74</v>
      </c>
      <c r="AY124" s="17" t="s">
        <v>204</v>
      </c>
      <c r="BE124" s="239">
        <f>IF(N124="základní",J124,0)</f>
        <v>0</v>
      </c>
      <c r="BF124" s="239">
        <f>IF(N124="snížená",J124,0)</f>
        <v>0</v>
      </c>
      <c r="BG124" s="239">
        <f>IF(N124="zákl. přenesená",J124,0)</f>
        <v>0</v>
      </c>
      <c r="BH124" s="239">
        <f>IF(N124="sníž. přenesená",J124,0)</f>
        <v>0</v>
      </c>
      <c r="BI124" s="239">
        <f>IF(N124="nulová",J124,0)</f>
        <v>0</v>
      </c>
      <c r="BJ124" s="17" t="s">
        <v>81</v>
      </c>
      <c r="BK124" s="239">
        <f>ROUND(I124*H124,2)</f>
        <v>0</v>
      </c>
      <c r="BL124" s="17" t="s">
        <v>104</v>
      </c>
      <c r="BM124" s="238" t="s">
        <v>921</v>
      </c>
    </row>
    <row r="125" s="2" customFormat="1">
      <c r="A125" s="38"/>
      <c r="B125" s="39"/>
      <c r="C125" s="40"/>
      <c r="D125" s="240" t="s">
        <v>213</v>
      </c>
      <c r="E125" s="40"/>
      <c r="F125" s="241" t="s">
        <v>374</v>
      </c>
      <c r="G125" s="40"/>
      <c r="H125" s="40"/>
      <c r="I125" s="147"/>
      <c r="J125" s="40"/>
      <c r="K125" s="40"/>
      <c r="L125" s="44"/>
      <c r="M125" s="242"/>
      <c r="N125" s="243"/>
      <c r="O125" s="84"/>
      <c r="P125" s="84"/>
      <c r="Q125" s="84"/>
      <c r="R125" s="84"/>
      <c r="S125" s="84"/>
      <c r="T125" s="85"/>
      <c r="U125" s="38"/>
      <c r="V125" s="38"/>
      <c r="W125" s="38"/>
      <c r="X125" s="38"/>
      <c r="Y125" s="38"/>
      <c r="Z125" s="38"/>
      <c r="AA125" s="38"/>
      <c r="AB125" s="38"/>
      <c r="AC125" s="38"/>
      <c r="AD125" s="38"/>
      <c r="AE125" s="38"/>
      <c r="AT125" s="17" t="s">
        <v>213</v>
      </c>
      <c r="AU125" s="17" t="s">
        <v>74</v>
      </c>
    </row>
    <row r="126" s="2" customFormat="1" ht="21.75" customHeight="1">
      <c r="A126" s="38"/>
      <c r="B126" s="39"/>
      <c r="C126" s="227" t="s">
        <v>283</v>
      </c>
      <c r="D126" s="227" t="s">
        <v>207</v>
      </c>
      <c r="E126" s="228" t="s">
        <v>377</v>
      </c>
      <c r="F126" s="229" t="s">
        <v>378</v>
      </c>
      <c r="G126" s="230" t="s">
        <v>245</v>
      </c>
      <c r="H126" s="231">
        <v>62</v>
      </c>
      <c r="I126" s="232"/>
      <c r="J126" s="233">
        <f>ROUND(I126*H126,2)</f>
        <v>0</v>
      </c>
      <c r="K126" s="229" t="s">
        <v>211</v>
      </c>
      <c r="L126" s="44"/>
      <c r="M126" s="234" t="s">
        <v>19</v>
      </c>
      <c r="N126" s="235" t="s">
        <v>45</v>
      </c>
      <c r="O126" s="84"/>
      <c r="P126" s="236">
        <f>O126*H126</f>
        <v>0</v>
      </c>
      <c r="Q126" s="236">
        <v>0</v>
      </c>
      <c r="R126" s="236">
        <f>Q126*H126</f>
        <v>0</v>
      </c>
      <c r="S126" s="236">
        <v>0</v>
      </c>
      <c r="T126" s="237">
        <f>S126*H126</f>
        <v>0</v>
      </c>
      <c r="U126" s="38"/>
      <c r="V126" s="38"/>
      <c r="W126" s="38"/>
      <c r="X126" s="38"/>
      <c r="Y126" s="38"/>
      <c r="Z126" s="38"/>
      <c r="AA126" s="38"/>
      <c r="AB126" s="38"/>
      <c r="AC126" s="38"/>
      <c r="AD126" s="38"/>
      <c r="AE126" s="38"/>
      <c r="AR126" s="238" t="s">
        <v>104</v>
      </c>
      <c r="AT126" s="238" t="s">
        <v>207</v>
      </c>
      <c r="AU126" s="238" t="s">
        <v>74</v>
      </c>
      <c r="AY126" s="17" t="s">
        <v>204</v>
      </c>
      <c r="BE126" s="239">
        <f>IF(N126="základní",J126,0)</f>
        <v>0</v>
      </c>
      <c r="BF126" s="239">
        <f>IF(N126="snížená",J126,0)</f>
        <v>0</v>
      </c>
      <c r="BG126" s="239">
        <f>IF(N126="zákl. přenesená",J126,0)</f>
        <v>0</v>
      </c>
      <c r="BH126" s="239">
        <f>IF(N126="sníž. přenesená",J126,0)</f>
        <v>0</v>
      </c>
      <c r="BI126" s="239">
        <f>IF(N126="nulová",J126,0)</f>
        <v>0</v>
      </c>
      <c r="BJ126" s="17" t="s">
        <v>81</v>
      </c>
      <c r="BK126" s="239">
        <f>ROUND(I126*H126,2)</f>
        <v>0</v>
      </c>
      <c r="BL126" s="17" t="s">
        <v>104</v>
      </c>
      <c r="BM126" s="238" t="s">
        <v>922</v>
      </c>
    </row>
    <row r="127" s="2" customFormat="1">
      <c r="A127" s="38"/>
      <c r="B127" s="39"/>
      <c r="C127" s="40"/>
      <c r="D127" s="240" t="s">
        <v>213</v>
      </c>
      <c r="E127" s="40"/>
      <c r="F127" s="241" t="s">
        <v>378</v>
      </c>
      <c r="G127" s="40"/>
      <c r="H127" s="40"/>
      <c r="I127" s="147"/>
      <c r="J127" s="40"/>
      <c r="K127" s="40"/>
      <c r="L127" s="44"/>
      <c r="M127" s="242"/>
      <c r="N127" s="243"/>
      <c r="O127" s="84"/>
      <c r="P127" s="84"/>
      <c r="Q127" s="84"/>
      <c r="R127" s="84"/>
      <c r="S127" s="84"/>
      <c r="T127" s="85"/>
      <c r="U127" s="38"/>
      <c r="V127" s="38"/>
      <c r="W127" s="38"/>
      <c r="X127" s="38"/>
      <c r="Y127" s="38"/>
      <c r="Z127" s="38"/>
      <c r="AA127" s="38"/>
      <c r="AB127" s="38"/>
      <c r="AC127" s="38"/>
      <c r="AD127" s="38"/>
      <c r="AE127" s="38"/>
      <c r="AT127" s="17" t="s">
        <v>213</v>
      </c>
      <c r="AU127" s="17" t="s">
        <v>74</v>
      </c>
    </row>
    <row r="128" s="2" customFormat="1" ht="55.5" customHeight="1">
      <c r="A128" s="38"/>
      <c r="B128" s="39"/>
      <c r="C128" s="227" t="s">
        <v>292</v>
      </c>
      <c r="D128" s="227" t="s">
        <v>207</v>
      </c>
      <c r="E128" s="228" t="s">
        <v>463</v>
      </c>
      <c r="F128" s="229" t="s">
        <v>464</v>
      </c>
      <c r="G128" s="230" t="s">
        <v>245</v>
      </c>
      <c r="H128" s="231">
        <v>3</v>
      </c>
      <c r="I128" s="232"/>
      <c r="J128" s="233">
        <f>ROUND(I128*H128,2)</f>
        <v>0</v>
      </c>
      <c r="K128" s="229" t="s">
        <v>211</v>
      </c>
      <c r="L128" s="44"/>
      <c r="M128" s="234" t="s">
        <v>19</v>
      </c>
      <c r="N128" s="235" t="s">
        <v>45</v>
      </c>
      <c r="O128" s="84"/>
      <c r="P128" s="236">
        <f>O128*H128</f>
        <v>0</v>
      </c>
      <c r="Q128" s="236">
        <v>0</v>
      </c>
      <c r="R128" s="236">
        <f>Q128*H128</f>
        <v>0</v>
      </c>
      <c r="S128" s="236">
        <v>0</v>
      </c>
      <c r="T128" s="237">
        <f>S128*H128</f>
        <v>0</v>
      </c>
      <c r="U128" s="38"/>
      <c r="V128" s="38"/>
      <c r="W128" s="38"/>
      <c r="X128" s="38"/>
      <c r="Y128" s="38"/>
      <c r="Z128" s="38"/>
      <c r="AA128" s="38"/>
      <c r="AB128" s="38"/>
      <c r="AC128" s="38"/>
      <c r="AD128" s="38"/>
      <c r="AE128" s="38"/>
      <c r="AR128" s="238" t="s">
        <v>104</v>
      </c>
      <c r="AT128" s="238" t="s">
        <v>207</v>
      </c>
      <c r="AU128" s="238" t="s">
        <v>74</v>
      </c>
      <c r="AY128" s="17" t="s">
        <v>204</v>
      </c>
      <c r="BE128" s="239">
        <f>IF(N128="základní",J128,0)</f>
        <v>0</v>
      </c>
      <c r="BF128" s="239">
        <f>IF(N128="snížená",J128,0)</f>
        <v>0</v>
      </c>
      <c r="BG128" s="239">
        <f>IF(N128="zákl. přenesená",J128,0)</f>
        <v>0</v>
      </c>
      <c r="BH128" s="239">
        <f>IF(N128="sníž. přenesená",J128,0)</f>
        <v>0</v>
      </c>
      <c r="BI128" s="239">
        <f>IF(N128="nulová",J128,0)</f>
        <v>0</v>
      </c>
      <c r="BJ128" s="17" t="s">
        <v>81</v>
      </c>
      <c r="BK128" s="239">
        <f>ROUND(I128*H128,2)</f>
        <v>0</v>
      </c>
      <c r="BL128" s="17" t="s">
        <v>104</v>
      </c>
      <c r="BM128" s="238" t="s">
        <v>923</v>
      </c>
    </row>
    <row r="129" s="2" customFormat="1">
      <c r="A129" s="38"/>
      <c r="B129" s="39"/>
      <c r="C129" s="40"/>
      <c r="D129" s="240" t="s">
        <v>213</v>
      </c>
      <c r="E129" s="40"/>
      <c r="F129" s="241" t="s">
        <v>466</v>
      </c>
      <c r="G129" s="40"/>
      <c r="H129" s="40"/>
      <c r="I129" s="147"/>
      <c r="J129" s="40"/>
      <c r="K129" s="40"/>
      <c r="L129" s="44"/>
      <c r="M129" s="242"/>
      <c r="N129" s="243"/>
      <c r="O129" s="84"/>
      <c r="P129" s="84"/>
      <c r="Q129" s="84"/>
      <c r="R129" s="84"/>
      <c r="S129" s="84"/>
      <c r="T129" s="85"/>
      <c r="U129" s="38"/>
      <c r="V129" s="38"/>
      <c r="W129" s="38"/>
      <c r="X129" s="38"/>
      <c r="Y129" s="38"/>
      <c r="Z129" s="38"/>
      <c r="AA129" s="38"/>
      <c r="AB129" s="38"/>
      <c r="AC129" s="38"/>
      <c r="AD129" s="38"/>
      <c r="AE129" s="38"/>
      <c r="AT129" s="17" t="s">
        <v>213</v>
      </c>
      <c r="AU129" s="17" t="s">
        <v>74</v>
      </c>
    </row>
    <row r="130" s="2" customFormat="1">
      <c r="A130" s="38"/>
      <c r="B130" s="39"/>
      <c r="C130" s="40"/>
      <c r="D130" s="240" t="s">
        <v>215</v>
      </c>
      <c r="E130" s="40"/>
      <c r="F130" s="244" t="s">
        <v>467</v>
      </c>
      <c r="G130" s="40"/>
      <c r="H130" s="40"/>
      <c r="I130" s="147"/>
      <c r="J130" s="40"/>
      <c r="K130" s="40"/>
      <c r="L130" s="44"/>
      <c r="M130" s="242"/>
      <c r="N130" s="243"/>
      <c r="O130" s="84"/>
      <c r="P130" s="84"/>
      <c r="Q130" s="84"/>
      <c r="R130" s="84"/>
      <c r="S130" s="84"/>
      <c r="T130" s="85"/>
      <c r="U130" s="38"/>
      <c r="V130" s="38"/>
      <c r="W130" s="38"/>
      <c r="X130" s="38"/>
      <c r="Y130" s="38"/>
      <c r="Z130" s="38"/>
      <c r="AA130" s="38"/>
      <c r="AB130" s="38"/>
      <c r="AC130" s="38"/>
      <c r="AD130" s="38"/>
      <c r="AE130" s="38"/>
      <c r="AT130" s="17" t="s">
        <v>215</v>
      </c>
      <c r="AU130" s="17" t="s">
        <v>74</v>
      </c>
    </row>
    <row r="131" s="13" customFormat="1">
      <c r="A131" s="13"/>
      <c r="B131" s="245"/>
      <c r="C131" s="246"/>
      <c r="D131" s="240" t="s">
        <v>217</v>
      </c>
      <c r="E131" s="247" t="s">
        <v>19</v>
      </c>
      <c r="F131" s="248" t="s">
        <v>924</v>
      </c>
      <c r="G131" s="246"/>
      <c r="H131" s="247" t="s">
        <v>19</v>
      </c>
      <c r="I131" s="249"/>
      <c r="J131" s="246"/>
      <c r="K131" s="246"/>
      <c r="L131" s="250"/>
      <c r="M131" s="251"/>
      <c r="N131" s="252"/>
      <c r="O131" s="252"/>
      <c r="P131" s="252"/>
      <c r="Q131" s="252"/>
      <c r="R131" s="252"/>
      <c r="S131" s="252"/>
      <c r="T131" s="253"/>
      <c r="U131" s="13"/>
      <c r="V131" s="13"/>
      <c r="W131" s="13"/>
      <c r="X131" s="13"/>
      <c r="Y131" s="13"/>
      <c r="Z131" s="13"/>
      <c r="AA131" s="13"/>
      <c r="AB131" s="13"/>
      <c r="AC131" s="13"/>
      <c r="AD131" s="13"/>
      <c r="AE131" s="13"/>
      <c r="AT131" s="254" t="s">
        <v>217</v>
      </c>
      <c r="AU131" s="254" t="s">
        <v>74</v>
      </c>
      <c r="AV131" s="13" t="s">
        <v>81</v>
      </c>
      <c r="AW131" s="13" t="s">
        <v>35</v>
      </c>
      <c r="AX131" s="13" t="s">
        <v>74</v>
      </c>
      <c r="AY131" s="254" t="s">
        <v>204</v>
      </c>
    </row>
    <row r="132" s="14" customFormat="1">
      <c r="A132" s="14"/>
      <c r="B132" s="255"/>
      <c r="C132" s="256"/>
      <c r="D132" s="240" t="s">
        <v>217</v>
      </c>
      <c r="E132" s="257" t="s">
        <v>19</v>
      </c>
      <c r="F132" s="258" t="s">
        <v>94</v>
      </c>
      <c r="G132" s="256"/>
      <c r="H132" s="259">
        <v>3</v>
      </c>
      <c r="I132" s="260"/>
      <c r="J132" s="256"/>
      <c r="K132" s="256"/>
      <c r="L132" s="261"/>
      <c r="M132" s="287"/>
      <c r="N132" s="288"/>
      <c r="O132" s="288"/>
      <c r="P132" s="288"/>
      <c r="Q132" s="288"/>
      <c r="R132" s="288"/>
      <c r="S132" s="288"/>
      <c r="T132" s="289"/>
      <c r="U132" s="14"/>
      <c r="V132" s="14"/>
      <c r="W132" s="14"/>
      <c r="X132" s="14"/>
      <c r="Y132" s="14"/>
      <c r="Z132" s="14"/>
      <c r="AA132" s="14"/>
      <c r="AB132" s="14"/>
      <c r="AC132" s="14"/>
      <c r="AD132" s="14"/>
      <c r="AE132" s="14"/>
      <c r="AT132" s="265" t="s">
        <v>217</v>
      </c>
      <c r="AU132" s="265" t="s">
        <v>74</v>
      </c>
      <c r="AV132" s="14" t="s">
        <v>83</v>
      </c>
      <c r="AW132" s="14" t="s">
        <v>35</v>
      </c>
      <c r="AX132" s="14" t="s">
        <v>81</v>
      </c>
      <c r="AY132" s="265" t="s">
        <v>204</v>
      </c>
    </row>
    <row r="133" s="2" customFormat="1" ht="6.96" customHeight="1">
      <c r="A133" s="38"/>
      <c r="B133" s="59"/>
      <c r="C133" s="60"/>
      <c r="D133" s="60"/>
      <c r="E133" s="60"/>
      <c r="F133" s="60"/>
      <c r="G133" s="60"/>
      <c r="H133" s="60"/>
      <c r="I133" s="176"/>
      <c r="J133" s="60"/>
      <c r="K133" s="60"/>
      <c r="L133" s="44"/>
      <c r="M133" s="38"/>
      <c r="O133" s="38"/>
      <c r="P133" s="38"/>
      <c r="Q133" s="38"/>
      <c r="R133" s="38"/>
      <c r="S133" s="38"/>
      <c r="T133" s="38"/>
      <c r="U133" s="38"/>
      <c r="V133" s="38"/>
      <c r="W133" s="38"/>
      <c r="X133" s="38"/>
      <c r="Y133" s="38"/>
      <c r="Z133" s="38"/>
      <c r="AA133" s="38"/>
      <c r="AB133" s="38"/>
      <c r="AC133" s="38"/>
      <c r="AD133" s="38"/>
      <c r="AE133" s="38"/>
    </row>
  </sheetData>
  <sheetProtection sheet="1" autoFilter="0" formatColumns="0" formatRows="0" objects="1" scenarios="1" spinCount="100000" saltValue="3rPml125l7rYzlw1YFT5eITE1XpkVFRszOCus3sMvZ6f/5/BESRamS7EhxgNO18i/OhpzaFTlKBFdFO1UNbs9g==" hashValue="mCNGVZWNyM+dBqD+fyUR/QeTjMgQsXb+I3uCfXpq/DE68pztVZqJ5k5DFzYiZ4x1rt/Ph50gt5VMEH+9wLwjcA==" algorithmName="SHA-512" password="CC35"/>
  <autoFilter ref="C84:K132"/>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117</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178</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trati v úseku Velké Březno - Boletice n/L km 440,200 - 443,320</v>
      </c>
      <c r="F7" s="145"/>
      <c r="G7" s="145"/>
      <c r="H7" s="145"/>
      <c r="I7" s="139"/>
      <c r="L7" s="20"/>
    </row>
    <row r="8" hidden="1" s="1" customFormat="1" ht="12" customHeight="1">
      <c r="B8" s="20"/>
      <c r="D8" s="145" t="s">
        <v>179</v>
      </c>
      <c r="I8" s="139"/>
      <c r="L8" s="20"/>
    </row>
    <row r="9" hidden="1" s="2" customFormat="1" ht="16.5" customHeight="1">
      <c r="A9" s="38"/>
      <c r="B9" s="44"/>
      <c r="C9" s="38"/>
      <c r="D9" s="38"/>
      <c r="E9" s="146" t="s">
        <v>180</v>
      </c>
      <c r="F9" s="38"/>
      <c r="G9" s="38"/>
      <c r="H9" s="38"/>
      <c r="I9" s="147"/>
      <c r="J9" s="38"/>
      <c r="K9" s="38"/>
      <c r="L9" s="148"/>
      <c r="S9" s="38"/>
      <c r="T9" s="38"/>
      <c r="U9" s="38"/>
      <c r="V9" s="38"/>
      <c r="W9" s="38"/>
      <c r="X9" s="38"/>
      <c r="Y9" s="38"/>
      <c r="Z9" s="38"/>
      <c r="AA9" s="38"/>
      <c r="AB9" s="38"/>
      <c r="AC9" s="38"/>
      <c r="AD9" s="38"/>
      <c r="AE9" s="38"/>
    </row>
    <row r="10" hidden="1" s="2" customFormat="1" ht="12" customHeight="1">
      <c r="A10" s="38"/>
      <c r="B10" s="44"/>
      <c r="C10" s="38"/>
      <c r="D10" s="145" t="s">
        <v>181</v>
      </c>
      <c r="E10" s="38"/>
      <c r="F10" s="38"/>
      <c r="G10" s="38"/>
      <c r="H10" s="38"/>
      <c r="I10" s="147"/>
      <c r="J10" s="38"/>
      <c r="K10" s="38"/>
      <c r="L10" s="148"/>
      <c r="S10" s="38"/>
      <c r="T10" s="38"/>
      <c r="U10" s="38"/>
      <c r="V10" s="38"/>
      <c r="W10" s="38"/>
      <c r="X10" s="38"/>
      <c r="Y10" s="38"/>
      <c r="Z10" s="38"/>
      <c r="AA10" s="38"/>
      <c r="AB10" s="38"/>
      <c r="AC10" s="38"/>
      <c r="AD10" s="38"/>
      <c r="AE10" s="38"/>
    </row>
    <row r="11" hidden="1" s="2" customFormat="1" ht="16.5" customHeight="1">
      <c r="A11" s="38"/>
      <c r="B11" s="44"/>
      <c r="C11" s="38"/>
      <c r="D11" s="38"/>
      <c r="E11" s="149" t="s">
        <v>925</v>
      </c>
      <c r="F11" s="38"/>
      <c r="G11" s="38"/>
      <c r="H11" s="38"/>
      <c r="I11" s="147"/>
      <c r="J11" s="38"/>
      <c r="K11" s="38"/>
      <c r="L11" s="148"/>
      <c r="S11" s="38"/>
      <c r="T11" s="38"/>
      <c r="U11" s="38"/>
      <c r="V11" s="38"/>
      <c r="W11" s="38"/>
      <c r="X11" s="38"/>
      <c r="Y11" s="38"/>
      <c r="Z11" s="38"/>
      <c r="AA11" s="38"/>
      <c r="AB11" s="38"/>
      <c r="AC11" s="38"/>
      <c r="AD11" s="38"/>
      <c r="AE11" s="38"/>
    </row>
    <row r="12" hidden="1" s="2" customFormat="1">
      <c r="A12" s="38"/>
      <c r="B12" s="44"/>
      <c r="C12" s="38"/>
      <c r="D12" s="38"/>
      <c r="E12" s="38"/>
      <c r="F12" s="38"/>
      <c r="G12" s="38"/>
      <c r="H12" s="38"/>
      <c r="I12" s="147"/>
      <c r="J12" s="38"/>
      <c r="K12" s="38"/>
      <c r="L12" s="148"/>
      <c r="S12" s="38"/>
      <c r="T12" s="38"/>
      <c r="U12" s="38"/>
      <c r="V12" s="38"/>
      <c r="W12" s="38"/>
      <c r="X12" s="38"/>
      <c r="Y12" s="38"/>
      <c r="Z12" s="38"/>
      <c r="AA12" s="38"/>
      <c r="AB12" s="38"/>
      <c r="AC12" s="38"/>
      <c r="AD12" s="38"/>
      <c r="AE12" s="38"/>
    </row>
    <row r="13" hidden="1" s="2" customFormat="1" ht="12" customHeight="1">
      <c r="A13" s="38"/>
      <c r="B13" s="44"/>
      <c r="C13" s="38"/>
      <c r="D13" s="145" t="s">
        <v>18</v>
      </c>
      <c r="E13" s="38"/>
      <c r="F13" s="133" t="s">
        <v>19</v>
      </c>
      <c r="G13" s="38"/>
      <c r="H13" s="38"/>
      <c r="I13" s="150" t="s">
        <v>20</v>
      </c>
      <c r="J13" s="133" t="s">
        <v>19</v>
      </c>
      <c r="K13" s="38"/>
      <c r="L13" s="148"/>
      <c r="S13" s="38"/>
      <c r="T13" s="38"/>
      <c r="U13" s="38"/>
      <c r="V13" s="38"/>
      <c r="W13" s="38"/>
      <c r="X13" s="38"/>
      <c r="Y13" s="38"/>
      <c r="Z13" s="38"/>
      <c r="AA13" s="38"/>
      <c r="AB13" s="38"/>
      <c r="AC13" s="38"/>
      <c r="AD13" s="38"/>
      <c r="AE13" s="38"/>
    </row>
    <row r="14" hidden="1" s="2" customFormat="1" ht="12" customHeight="1">
      <c r="A14" s="38"/>
      <c r="B14" s="44"/>
      <c r="C14" s="38"/>
      <c r="D14" s="145" t="s">
        <v>21</v>
      </c>
      <c r="E14" s="38"/>
      <c r="F14" s="133" t="s">
        <v>22</v>
      </c>
      <c r="G14" s="38"/>
      <c r="H14" s="38"/>
      <c r="I14" s="150" t="s">
        <v>23</v>
      </c>
      <c r="J14" s="151" t="str">
        <f>'Rekapitulace stavby'!AN8</f>
        <v>14. 2. 2020</v>
      </c>
      <c r="K14" s="38"/>
      <c r="L14" s="148"/>
      <c r="S14" s="38"/>
      <c r="T14" s="38"/>
      <c r="U14" s="38"/>
      <c r="V14" s="38"/>
      <c r="W14" s="38"/>
      <c r="X14" s="38"/>
      <c r="Y14" s="38"/>
      <c r="Z14" s="38"/>
      <c r="AA14" s="38"/>
      <c r="AB14" s="38"/>
      <c r="AC14" s="38"/>
      <c r="AD14" s="38"/>
      <c r="AE14" s="38"/>
    </row>
    <row r="15" hidden="1" s="2" customFormat="1" ht="10.8" customHeight="1">
      <c r="A15" s="38"/>
      <c r="B15" s="44"/>
      <c r="C15" s="38"/>
      <c r="D15" s="38"/>
      <c r="E15" s="38"/>
      <c r="F15" s="38"/>
      <c r="G15" s="38"/>
      <c r="H15" s="38"/>
      <c r="I15" s="147"/>
      <c r="J15" s="38"/>
      <c r="K15" s="38"/>
      <c r="L15" s="148"/>
      <c r="S15" s="38"/>
      <c r="T15" s="38"/>
      <c r="U15" s="38"/>
      <c r="V15" s="38"/>
      <c r="W15" s="38"/>
      <c r="X15" s="38"/>
      <c r="Y15" s="38"/>
      <c r="Z15" s="38"/>
      <c r="AA15" s="38"/>
      <c r="AB15" s="38"/>
      <c r="AC15" s="38"/>
      <c r="AD15" s="38"/>
      <c r="AE15" s="38"/>
    </row>
    <row r="16" hidden="1" s="2" customFormat="1" ht="12" customHeight="1">
      <c r="A16" s="38"/>
      <c r="B16" s="44"/>
      <c r="C16" s="38"/>
      <c r="D16" s="145" t="s">
        <v>25</v>
      </c>
      <c r="E16" s="38"/>
      <c r="F16" s="38"/>
      <c r="G16" s="38"/>
      <c r="H16" s="38"/>
      <c r="I16" s="150" t="s">
        <v>26</v>
      </c>
      <c r="J16" s="133" t="s">
        <v>27</v>
      </c>
      <c r="K16" s="38"/>
      <c r="L16" s="148"/>
      <c r="S16" s="38"/>
      <c r="T16" s="38"/>
      <c r="U16" s="38"/>
      <c r="V16" s="38"/>
      <c r="W16" s="38"/>
      <c r="X16" s="38"/>
      <c r="Y16" s="38"/>
      <c r="Z16" s="38"/>
      <c r="AA16" s="38"/>
      <c r="AB16" s="38"/>
      <c r="AC16" s="38"/>
      <c r="AD16" s="38"/>
      <c r="AE16" s="38"/>
    </row>
    <row r="17" hidden="1" s="2" customFormat="1" ht="18" customHeight="1">
      <c r="A17" s="38"/>
      <c r="B17" s="44"/>
      <c r="C17" s="38"/>
      <c r="D17" s="38"/>
      <c r="E17" s="133" t="s">
        <v>28</v>
      </c>
      <c r="F17" s="38"/>
      <c r="G17" s="38"/>
      <c r="H17" s="38"/>
      <c r="I17" s="150" t="s">
        <v>29</v>
      </c>
      <c r="J17" s="133" t="s">
        <v>30</v>
      </c>
      <c r="K17" s="38"/>
      <c r="L17" s="148"/>
      <c r="S17" s="38"/>
      <c r="T17" s="38"/>
      <c r="U17" s="38"/>
      <c r="V17" s="38"/>
      <c r="W17" s="38"/>
      <c r="X17" s="38"/>
      <c r="Y17" s="38"/>
      <c r="Z17" s="38"/>
      <c r="AA17" s="38"/>
      <c r="AB17" s="38"/>
      <c r="AC17" s="38"/>
      <c r="AD17" s="38"/>
      <c r="AE17" s="38"/>
    </row>
    <row r="18" hidden="1" s="2" customFormat="1" ht="6.96" customHeight="1">
      <c r="A18" s="38"/>
      <c r="B18" s="44"/>
      <c r="C18" s="38"/>
      <c r="D18" s="38"/>
      <c r="E18" s="38"/>
      <c r="F18" s="38"/>
      <c r="G18" s="38"/>
      <c r="H18" s="38"/>
      <c r="I18" s="147"/>
      <c r="J18" s="38"/>
      <c r="K18" s="38"/>
      <c r="L18" s="148"/>
      <c r="S18" s="38"/>
      <c r="T18" s="38"/>
      <c r="U18" s="38"/>
      <c r="V18" s="38"/>
      <c r="W18" s="38"/>
      <c r="X18" s="38"/>
      <c r="Y18" s="38"/>
      <c r="Z18" s="38"/>
      <c r="AA18" s="38"/>
      <c r="AB18" s="38"/>
      <c r="AC18" s="38"/>
      <c r="AD18" s="38"/>
      <c r="AE18" s="38"/>
    </row>
    <row r="19" hidden="1" s="2" customFormat="1" ht="12" customHeight="1">
      <c r="A19" s="38"/>
      <c r="B19" s="44"/>
      <c r="C19" s="38"/>
      <c r="D19" s="145" t="s">
        <v>31</v>
      </c>
      <c r="E19" s="38"/>
      <c r="F19" s="38"/>
      <c r="G19" s="38"/>
      <c r="H19" s="38"/>
      <c r="I19" s="150" t="s">
        <v>26</v>
      </c>
      <c r="J19" s="33" t="str">
        <f>'Rekapitulace stavby'!AN13</f>
        <v>Vyplň údaj</v>
      </c>
      <c r="K19" s="38"/>
      <c r="L19" s="148"/>
      <c r="S19" s="38"/>
      <c r="T19" s="38"/>
      <c r="U19" s="38"/>
      <c r="V19" s="38"/>
      <c r="W19" s="38"/>
      <c r="X19" s="38"/>
      <c r="Y19" s="38"/>
      <c r="Z19" s="38"/>
      <c r="AA19" s="38"/>
      <c r="AB19" s="38"/>
      <c r="AC19" s="38"/>
      <c r="AD19" s="38"/>
      <c r="AE19" s="38"/>
    </row>
    <row r="20" hidden="1" s="2" customFormat="1" ht="18" customHeight="1">
      <c r="A20" s="38"/>
      <c r="B20" s="44"/>
      <c r="C20" s="38"/>
      <c r="D20" s="38"/>
      <c r="E20" s="33" t="str">
        <f>'Rekapitulace stavby'!E14</f>
        <v>Vyplň údaj</v>
      </c>
      <c r="F20" s="133"/>
      <c r="G20" s="133"/>
      <c r="H20" s="133"/>
      <c r="I20" s="150" t="s">
        <v>29</v>
      </c>
      <c r="J20" s="33" t="str">
        <f>'Rekapitulace stavby'!AN14</f>
        <v>Vyplň údaj</v>
      </c>
      <c r="K20" s="38"/>
      <c r="L20" s="148"/>
      <c r="S20" s="38"/>
      <c r="T20" s="38"/>
      <c r="U20" s="38"/>
      <c r="V20" s="38"/>
      <c r="W20" s="38"/>
      <c r="X20" s="38"/>
      <c r="Y20" s="38"/>
      <c r="Z20" s="38"/>
      <c r="AA20" s="38"/>
      <c r="AB20" s="38"/>
      <c r="AC20" s="38"/>
      <c r="AD20" s="38"/>
      <c r="AE20" s="38"/>
    </row>
    <row r="21" hidden="1" s="2" customFormat="1" ht="6.96" customHeight="1">
      <c r="A21" s="38"/>
      <c r="B21" s="44"/>
      <c r="C21" s="38"/>
      <c r="D21" s="38"/>
      <c r="E21" s="38"/>
      <c r="F21" s="38"/>
      <c r="G21" s="38"/>
      <c r="H21" s="38"/>
      <c r="I21" s="147"/>
      <c r="J21" s="38"/>
      <c r="K21" s="38"/>
      <c r="L21" s="148"/>
      <c r="S21" s="38"/>
      <c r="T21" s="38"/>
      <c r="U21" s="38"/>
      <c r="V21" s="38"/>
      <c r="W21" s="38"/>
      <c r="X21" s="38"/>
      <c r="Y21" s="38"/>
      <c r="Z21" s="38"/>
      <c r="AA21" s="38"/>
      <c r="AB21" s="38"/>
      <c r="AC21" s="38"/>
      <c r="AD21" s="38"/>
      <c r="AE21" s="38"/>
    </row>
    <row r="22" hidden="1" s="2" customFormat="1" ht="12" customHeight="1">
      <c r="A22" s="38"/>
      <c r="B22" s="44"/>
      <c r="C22" s="38"/>
      <c r="D22" s="145" t="s">
        <v>33</v>
      </c>
      <c r="E22" s="38"/>
      <c r="F22" s="38"/>
      <c r="G22" s="38"/>
      <c r="H22" s="38"/>
      <c r="I22" s="150" t="s">
        <v>26</v>
      </c>
      <c r="J22" s="133" t="str">
        <f>IF('Rekapitulace stavby'!AN16="","",'Rekapitulace stavby'!AN16)</f>
        <v/>
      </c>
      <c r="K22" s="38"/>
      <c r="L22" s="148"/>
      <c r="S22" s="38"/>
      <c r="T22" s="38"/>
      <c r="U22" s="38"/>
      <c r="V22" s="38"/>
      <c r="W22" s="38"/>
      <c r="X22" s="38"/>
      <c r="Y22" s="38"/>
      <c r="Z22" s="38"/>
      <c r="AA22" s="38"/>
      <c r="AB22" s="38"/>
      <c r="AC22" s="38"/>
      <c r="AD22" s="38"/>
      <c r="AE22" s="38"/>
    </row>
    <row r="23" hidden="1" s="2" customFormat="1" ht="18" customHeight="1">
      <c r="A23" s="38"/>
      <c r="B23" s="44"/>
      <c r="C23" s="38"/>
      <c r="D23" s="38"/>
      <c r="E23" s="133" t="str">
        <f>IF('Rekapitulace stavby'!E17="","",'Rekapitulace stavby'!E17)</f>
        <v xml:space="preserve"> </v>
      </c>
      <c r="F23" s="38"/>
      <c r="G23" s="38"/>
      <c r="H23" s="38"/>
      <c r="I23" s="150" t="s">
        <v>29</v>
      </c>
      <c r="J23" s="133" t="str">
        <f>IF('Rekapitulace stavby'!AN17="","",'Rekapitulace stavby'!AN17)</f>
        <v/>
      </c>
      <c r="K23" s="38"/>
      <c r="L23" s="148"/>
      <c r="S23" s="38"/>
      <c r="T23" s="38"/>
      <c r="U23" s="38"/>
      <c r="V23" s="38"/>
      <c r="W23" s="38"/>
      <c r="X23" s="38"/>
      <c r="Y23" s="38"/>
      <c r="Z23" s="38"/>
      <c r="AA23" s="38"/>
      <c r="AB23" s="38"/>
      <c r="AC23" s="38"/>
      <c r="AD23" s="38"/>
      <c r="AE23" s="38"/>
    </row>
    <row r="24" hidden="1" s="2" customFormat="1" ht="6.96" customHeight="1">
      <c r="A24" s="38"/>
      <c r="B24" s="44"/>
      <c r="C24" s="38"/>
      <c r="D24" s="38"/>
      <c r="E24" s="38"/>
      <c r="F24" s="38"/>
      <c r="G24" s="38"/>
      <c r="H24" s="38"/>
      <c r="I24" s="147"/>
      <c r="J24" s="38"/>
      <c r="K24" s="38"/>
      <c r="L24" s="148"/>
      <c r="S24" s="38"/>
      <c r="T24" s="38"/>
      <c r="U24" s="38"/>
      <c r="V24" s="38"/>
      <c r="W24" s="38"/>
      <c r="X24" s="38"/>
      <c r="Y24" s="38"/>
      <c r="Z24" s="38"/>
      <c r="AA24" s="38"/>
      <c r="AB24" s="38"/>
      <c r="AC24" s="38"/>
      <c r="AD24" s="38"/>
      <c r="AE24" s="38"/>
    </row>
    <row r="25" hidden="1" s="2" customFormat="1" ht="12" customHeight="1">
      <c r="A25" s="38"/>
      <c r="B25" s="44"/>
      <c r="C25" s="38"/>
      <c r="D25" s="145" t="s">
        <v>36</v>
      </c>
      <c r="E25" s="38"/>
      <c r="F25" s="38"/>
      <c r="G25" s="38"/>
      <c r="H25" s="38"/>
      <c r="I25" s="150" t="s">
        <v>26</v>
      </c>
      <c r="J25" s="133" t="s">
        <v>19</v>
      </c>
      <c r="K25" s="38"/>
      <c r="L25" s="148"/>
      <c r="S25" s="38"/>
      <c r="T25" s="38"/>
      <c r="U25" s="38"/>
      <c r="V25" s="38"/>
      <c r="W25" s="38"/>
      <c r="X25" s="38"/>
      <c r="Y25" s="38"/>
      <c r="Z25" s="38"/>
      <c r="AA25" s="38"/>
      <c r="AB25" s="38"/>
      <c r="AC25" s="38"/>
      <c r="AD25" s="38"/>
      <c r="AE25" s="38"/>
    </row>
    <row r="26" hidden="1" s="2" customFormat="1" ht="18" customHeight="1">
      <c r="A26" s="38"/>
      <c r="B26" s="44"/>
      <c r="C26" s="38"/>
      <c r="D26" s="38"/>
      <c r="E26" s="133" t="s">
        <v>37</v>
      </c>
      <c r="F26" s="38"/>
      <c r="G26" s="38"/>
      <c r="H26" s="38"/>
      <c r="I26" s="150" t="s">
        <v>29</v>
      </c>
      <c r="J26" s="133" t="s">
        <v>19</v>
      </c>
      <c r="K26" s="38"/>
      <c r="L26" s="148"/>
      <c r="S26" s="38"/>
      <c r="T26" s="38"/>
      <c r="U26" s="38"/>
      <c r="V26" s="38"/>
      <c r="W26" s="38"/>
      <c r="X26" s="38"/>
      <c r="Y26" s="38"/>
      <c r="Z26" s="38"/>
      <c r="AA26" s="38"/>
      <c r="AB26" s="38"/>
      <c r="AC26" s="38"/>
      <c r="AD26" s="38"/>
      <c r="AE26" s="38"/>
    </row>
    <row r="27" hidden="1" s="2" customFormat="1" ht="6.96" customHeight="1">
      <c r="A27" s="38"/>
      <c r="B27" s="44"/>
      <c r="C27" s="38"/>
      <c r="D27" s="38"/>
      <c r="E27" s="38"/>
      <c r="F27" s="38"/>
      <c r="G27" s="38"/>
      <c r="H27" s="38"/>
      <c r="I27" s="147"/>
      <c r="J27" s="38"/>
      <c r="K27" s="38"/>
      <c r="L27" s="148"/>
      <c r="S27" s="38"/>
      <c r="T27" s="38"/>
      <c r="U27" s="38"/>
      <c r="V27" s="38"/>
      <c r="W27" s="38"/>
      <c r="X27" s="38"/>
      <c r="Y27" s="38"/>
      <c r="Z27" s="38"/>
      <c r="AA27" s="38"/>
      <c r="AB27" s="38"/>
      <c r="AC27" s="38"/>
      <c r="AD27" s="38"/>
      <c r="AE27" s="38"/>
    </row>
    <row r="28" hidden="1" s="2" customFormat="1" ht="12" customHeight="1">
      <c r="A28" s="38"/>
      <c r="B28" s="44"/>
      <c r="C28" s="38"/>
      <c r="D28" s="145" t="s">
        <v>38</v>
      </c>
      <c r="E28" s="38"/>
      <c r="F28" s="38"/>
      <c r="G28" s="38"/>
      <c r="H28" s="38"/>
      <c r="I28" s="147"/>
      <c r="J28" s="38"/>
      <c r="K28" s="38"/>
      <c r="L28" s="148"/>
      <c r="S28" s="38"/>
      <c r="T28" s="38"/>
      <c r="U28" s="38"/>
      <c r="V28" s="38"/>
      <c r="W28" s="38"/>
      <c r="X28" s="38"/>
      <c r="Y28" s="38"/>
      <c r="Z28" s="38"/>
      <c r="AA28" s="38"/>
      <c r="AB28" s="38"/>
      <c r="AC28" s="38"/>
      <c r="AD28" s="38"/>
      <c r="AE28" s="38"/>
    </row>
    <row r="29" hidden="1" s="8" customFormat="1" ht="83.25" customHeight="1">
      <c r="A29" s="152"/>
      <c r="B29" s="153"/>
      <c r="C29" s="152"/>
      <c r="D29" s="152"/>
      <c r="E29" s="154" t="s">
        <v>39</v>
      </c>
      <c r="F29" s="154"/>
      <c r="G29" s="154"/>
      <c r="H29" s="154"/>
      <c r="I29" s="155"/>
      <c r="J29" s="152"/>
      <c r="K29" s="152"/>
      <c r="L29" s="156"/>
      <c r="S29" s="152"/>
      <c r="T29" s="152"/>
      <c r="U29" s="152"/>
      <c r="V29" s="152"/>
      <c r="W29" s="152"/>
      <c r="X29" s="152"/>
      <c r="Y29" s="152"/>
      <c r="Z29" s="152"/>
      <c r="AA29" s="152"/>
      <c r="AB29" s="152"/>
      <c r="AC29" s="152"/>
      <c r="AD29" s="152"/>
      <c r="AE29" s="152"/>
    </row>
    <row r="30" hidden="1" s="2" customFormat="1" ht="6.96" customHeight="1">
      <c r="A30" s="38"/>
      <c r="B30" s="44"/>
      <c r="C30" s="38"/>
      <c r="D30" s="38"/>
      <c r="E30" s="38"/>
      <c r="F30" s="38"/>
      <c r="G30" s="38"/>
      <c r="H30" s="38"/>
      <c r="I30" s="147"/>
      <c r="J30" s="38"/>
      <c r="K30" s="38"/>
      <c r="L30" s="148"/>
      <c r="S30" s="38"/>
      <c r="T30" s="38"/>
      <c r="U30" s="38"/>
      <c r="V30" s="38"/>
      <c r="W30" s="38"/>
      <c r="X30" s="38"/>
      <c r="Y30" s="38"/>
      <c r="Z30" s="38"/>
      <c r="AA30" s="38"/>
      <c r="AB30" s="38"/>
      <c r="AC30" s="38"/>
      <c r="AD30" s="38"/>
      <c r="AE30" s="38"/>
    </row>
    <row r="31" hidden="1" s="2" customFormat="1" ht="6.96" customHeight="1">
      <c r="A31" s="38"/>
      <c r="B31" s="44"/>
      <c r="C31" s="38"/>
      <c r="D31" s="157"/>
      <c r="E31" s="157"/>
      <c r="F31" s="157"/>
      <c r="G31" s="157"/>
      <c r="H31" s="157"/>
      <c r="I31" s="158"/>
      <c r="J31" s="157"/>
      <c r="K31" s="157"/>
      <c r="L31" s="148"/>
      <c r="S31" s="38"/>
      <c r="T31" s="38"/>
      <c r="U31" s="38"/>
      <c r="V31" s="38"/>
      <c r="W31" s="38"/>
      <c r="X31" s="38"/>
      <c r="Y31" s="38"/>
      <c r="Z31" s="38"/>
      <c r="AA31" s="38"/>
      <c r="AB31" s="38"/>
      <c r="AC31" s="38"/>
      <c r="AD31" s="38"/>
      <c r="AE31" s="38"/>
    </row>
    <row r="32" hidden="1" s="2" customFormat="1" ht="25.44" customHeight="1">
      <c r="A32" s="38"/>
      <c r="B32" s="44"/>
      <c r="C32" s="38"/>
      <c r="D32" s="159" t="s">
        <v>40</v>
      </c>
      <c r="E32" s="38"/>
      <c r="F32" s="38"/>
      <c r="G32" s="38"/>
      <c r="H32" s="38"/>
      <c r="I32" s="147"/>
      <c r="J32" s="160">
        <f>ROUND(J85, 2)</f>
        <v>0</v>
      </c>
      <c r="K32" s="38"/>
      <c r="L32" s="148"/>
      <c r="S32" s="38"/>
      <c r="T32" s="38"/>
      <c r="U32" s="38"/>
      <c r="V32" s="38"/>
      <c r="W32" s="38"/>
      <c r="X32" s="38"/>
      <c r="Y32" s="38"/>
      <c r="Z32" s="38"/>
      <c r="AA32" s="38"/>
      <c r="AB32" s="38"/>
      <c r="AC32" s="38"/>
      <c r="AD32" s="38"/>
      <c r="AE32" s="38"/>
    </row>
    <row r="33" hidden="1" s="2" customFormat="1" ht="6.96" customHeight="1">
      <c r="A33" s="38"/>
      <c r="B33" s="44"/>
      <c r="C33" s="38"/>
      <c r="D33" s="157"/>
      <c r="E33" s="157"/>
      <c r="F33" s="157"/>
      <c r="G33" s="157"/>
      <c r="H33" s="157"/>
      <c r="I33" s="158"/>
      <c r="J33" s="157"/>
      <c r="K33" s="157"/>
      <c r="L33" s="148"/>
      <c r="S33" s="38"/>
      <c r="T33" s="38"/>
      <c r="U33" s="38"/>
      <c r="V33" s="38"/>
      <c r="W33" s="38"/>
      <c r="X33" s="38"/>
      <c r="Y33" s="38"/>
      <c r="Z33" s="38"/>
      <c r="AA33" s="38"/>
      <c r="AB33" s="38"/>
      <c r="AC33" s="38"/>
      <c r="AD33" s="38"/>
      <c r="AE33" s="38"/>
    </row>
    <row r="34" hidden="1" s="2" customFormat="1" ht="14.4" customHeight="1">
      <c r="A34" s="38"/>
      <c r="B34" s="44"/>
      <c r="C34" s="38"/>
      <c r="D34" s="38"/>
      <c r="E34" s="38"/>
      <c r="F34" s="161" t="s">
        <v>42</v>
      </c>
      <c r="G34" s="38"/>
      <c r="H34" s="38"/>
      <c r="I34" s="162" t="s">
        <v>41</v>
      </c>
      <c r="J34" s="161" t="s">
        <v>43</v>
      </c>
      <c r="K34" s="38"/>
      <c r="L34" s="148"/>
      <c r="S34" s="38"/>
      <c r="T34" s="38"/>
      <c r="U34" s="38"/>
      <c r="V34" s="38"/>
      <c r="W34" s="38"/>
      <c r="X34" s="38"/>
      <c r="Y34" s="38"/>
      <c r="Z34" s="38"/>
      <c r="AA34" s="38"/>
      <c r="AB34" s="38"/>
      <c r="AC34" s="38"/>
      <c r="AD34" s="38"/>
      <c r="AE34" s="38"/>
    </row>
    <row r="35" hidden="1" s="2" customFormat="1" ht="14.4" customHeight="1">
      <c r="A35" s="38"/>
      <c r="B35" s="44"/>
      <c r="C35" s="38"/>
      <c r="D35" s="163" t="s">
        <v>44</v>
      </c>
      <c r="E35" s="145" t="s">
        <v>45</v>
      </c>
      <c r="F35" s="164">
        <f>ROUND((SUM(BE85:BE93)),  2)</f>
        <v>0</v>
      </c>
      <c r="G35" s="38"/>
      <c r="H35" s="38"/>
      <c r="I35" s="165">
        <v>0.20999999999999999</v>
      </c>
      <c r="J35" s="164">
        <f>ROUND(((SUM(BE85:BE93))*I35),  2)</f>
        <v>0</v>
      </c>
      <c r="K35" s="38"/>
      <c r="L35" s="148"/>
      <c r="S35" s="38"/>
      <c r="T35" s="38"/>
      <c r="U35" s="38"/>
      <c r="V35" s="38"/>
      <c r="W35" s="38"/>
      <c r="X35" s="38"/>
      <c r="Y35" s="38"/>
      <c r="Z35" s="38"/>
      <c r="AA35" s="38"/>
      <c r="AB35" s="38"/>
      <c r="AC35" s="38"/>
      <c r="AD35" s="38"/>
      <c r="AE35" s="38"/>
    </row>
    <row r="36" hidden="1" s="2" customFormat="1" ht="14.4" customHeight="1">
      <c r="A36" s="38"/>
      <c r="B36" s="44"/>
      <c r="C36" s="38"/>
      <c r="D36" s="38"/>
      <c r="E36" s="145" t="s">
        <v>46</v>
      </c>
      <c r="F36" s="164">
        <f>ROUND((SUM(BF85:BF93)),  2)</f>
        <v>0</v>
      </c>
      <c r="G36" s="38"/>
      <c r="H36" s="38"/>
      <c r="I36" s="165">
        <v>0.14999999999999999</v>
      </c>
      <c r="J36" s="164">
        <f>ROUND(((SUM(BF85:BF93))*I36),  2)</f>
        <v>0</v>
      </c>
      <c r="K36" s="38"/>
      <c r="L36" s="148"/>
      <c r="S36" s="38"/>
      <c r="T36" s="38"/>
      <c r="U36" s="38"/>
      <c r="V36" s="38"/>
      <c r="W36" s="38"/>
      <c r="X36" s="38"/>
      <c r="Y36" s="38"/>
      <c r="Z36" s="38"/>
      <c r="AA36" s="38"/>
      <c r="AB36" s="38"/>
      <c r="AC36" s="38"/>
      <c r="AD36" s="38"/>
      <c r="AE36" s="38"/>
    </row>
    <row r="37" hidden="1" s="2" customFormat="1" ht="14.4" customHeight="1">
      <c r="A37" s="38"/>
      <c r="B37" s="44"/>
      <c r="C37" s="38"/>
      <c r="D37" s="38"/>
      <c r="E37" s="145" t="s">
        <v>47</v>
      </c>
      <c r="F37" s="164">
        <f>ROUND((SUM(BG85:BG93)),  2)</f>
        <v>0</v>
      </c>
      <c r="G37" s="38"/>
      <c r="H37" s="38"/>
      <c r="I37" s="165">
        <v>0.20999999999999999</v>
      </c>
      <c r="J37" s="164">
        <f>0</f>
        <v>0</v>
      </c>
      <c r="K37" s="38"/>
      <c r="L37" s="148"/>
      <c r="S37" s="38"/>
      <c r="T37" s="38"/>
      <c r="U37" s="38"/>
      <c r="V37" s="38"/>
      <c r="W37" s="38"/>
      <c r="X37" s="38"/>
      <c r="Y37" s="38"/>
      <c r="Z37" s="38"/>
      <c r="AA37" s="38"/>
      <c r="AB37" s="38"/>
      <c r="AC37" s="38"/>
      <c r="AD37" s="38"/>
      <c r="AE37" s="38"/>
    </row>
    <row r="38" hidden="1" s="2" customFormat="1" ht="14.4" customHeight="1">
      <c r="A38" s="38"/>
      <c r="B38" s="44"/>
      <c r="C38" s="38"/>
      <c r="D38" s="38"/>
      <c r="E38" s="145" t="s">
        <v>48</v>
      </c>
      <c r="F38" s="164">
        <f>ROUND((SUM(BH85:BH93)),  2)</f>
        <v>0</v>
      </c>
      <c r="G38" s="38"/>
      <c r="H38" s="38"/>
      <c r="I38" s="165">
        <v>0.14999999999999999</v>
      </c>
      <c r="J38" s="164">
        <f>0</f>
        <v>0</v>
      </c>
      <c r="K38" s="38"/>
      <c r="L38" s="148"/>
      <c r="S38" s="38"/>
      <c r="T38" s="38"/>
      <c r="U38" s="38"/>
      <c r="V38" s="38"/>
      <c r="W38" s="38"/>
      <c r="X38" s="38"/>
      <c r="Y38" s="38"/>
      <c r="Z38" s="38"/>
      <c r="AA38" s="38"/>
      <c r="AB38" s="38"/>
      <c r="AC38" s="38"/>
      <c r="AD38" s="38"/>
      <c r="AE38" s="38"/>
    </row>
    <row r="39" hidden="1" s="2" customFormat="1" ht="14.4" customHeight="1">
      <c r="A39" s="38"/>
      <c r="B39" s="44"/>
      <c r="C39" s="38"/>
      <c r="D39" s="38"/>
      <c r="E39" s="145" t="s">
        <v>49</v>
      </c>
      <c r="F39" s="164">
        <f>ROUND((SUM(BI85:BI93)),  2)</f>
        <v>0</v>
      </c>
      <c r="G39" s="38"/>
      <c r="H39" s="38"/>
      <c r="I39" s="165">
        <v>0</v>
      </c>
      <c r="J39" s="164">
        <f>0</f>
        <v>0</v>
      </c>
      <c r="K39" s="38"/>
      <c r="L39" s="148"/>
      <c r="S39" s="38"/>
      <c r="T39" s="38"/>
      <c r="U39" s="38"/>
      <c r="V39" s="38"/>
      <c r="W39" s="38"/>
      <c r="X39" s="38"/>
      <c r="Y39" s="38"/>
      <c r="Z39" s="38"/>
      <c r="AA39" s="38"/>
      <c r="AB39" s="38"/>
      <c r="AC39" s="38"/>
      <c r="AD39" s="38"/>
      <c r="AE39" s="38"/>
    </row>
    <row r="40" hidden="1" s="2" customFormat="1" ht="6.96" customHeight="1">
      <c r="A40" s="38"/>
      <c r="B40" s="44"/>
      <c r="C40" s="38"/>
      <c r="D40" s="38"/>
      <c r="E40" s="38"/>
      <c r="F40" s="38"/>
      <c r="G40" s="38"/>
      <c r="H40" s="38"/>
      <c r="I40" s="147"/>
      <c r="J40" s="38"/>
      <c r="K40" s="38"/>
      <c r="L40" s="148"/>
      <c r="S40" s="38"/>
      <c r="T40" s="38"/>
      <c r="U40" s="38"/>
      <c r="V40" s="38"/>
      <c r="W40" s="38"/>
      <c r="X40" s="38"/>
      <c r="Y40" s="38"/>
      <c r="Z40" s="38"/>
      <c r="AA40" s="38"/>
      <c r="AB40" s="38"/>
      <c r="AC40" s="38"/>
      <c r="AD40" s="38"/>
      <c r="AE40" s="38"/>
    </row>
    <row r="41" hidden="1" s="2" customFormat="1" ht="25.44" customHeight="1">
      <c r="A41" s="38"/>
      <c r="B41" s="44"/>
      <c r="C41" s="166"/>
      <c r="D41" s="167" t="s">
        <v>50</v>
      </c>
      <c r="E41" s="168"/>
      <c r="F41" s="168"/>
      <c r="G41" s="169" t="s">
        <v>51</v>
      </c>
      <c r="H41" s="170" t="s">
        <v>52</v>
      </c>
      <c r="I41" s="171"/>
      <c r="J41" s="172">
        <f>SUM(J32:J39)</f>
        <v>0</v>
      </c>
      <c r="K41" s="173"/>
      <c r="L41" s="148"/>
      <c r="S41" s="38"/>
      <c r="T41" s="38"/>
      <c r="U41" s="38"/>
      <c r="V41" s="38"/>
      <c r="W41" s="38"/>
      <c r="X41" s="38"/>
      <c r="Y41" s="38"/>
      <c r="Z41" s="38"/>
      <c r="AA41" s="38"/>
      <c r="AB41" s="38"/>
      <c r="AC41" s="38"/>
      <c r="AD41" s="38"/>
      <c r="AE41" s="38"/>
    </row>
    <row r="42" hidden="1" s="2" customFormat="1" ht="14.4" customHeight="1">
      <c r="A42" s="38"/>
      <c r="B42" s="174"/>
      <c r="C42" s="175"/>
      <c r="D42" s="175"/>
      <c r="E42" s="175"/>
      <c r="F42" s="175"/>
      <c r="G42" s="175"/>
      <c r="H42" s="175"/>
      <c r="I42" s="176"/>
      <c r="J42" s="175"/>
      <c r="K42" s="175"/>
      <c r="L42" s="148"/>
      <c r="S42" s="38"/>
      <c r="T42" s="38"/>
      <c r="U42" s="38"/>
      <c r="V42" s="38"/>
      <c r="W42" s="38"/>
      <c r="X42" s="38"/>
      <c r="Y42" s="38"/>
      <c r="Z42" s="38"/>
      <c r="AA42" s="38"/>
      <c r="AB42" s="38"/>
      <c r="AC42" s="38"/>
      <c r="AD42" s="38"/>
      <c r="AE42" s="38"/>
    </row>
    <row r="43" hidden="1"/>
    <row r="44" hidden="1"/>
    <row r="45" hidden="1"/>
    <row r="46" hidden="1" s="2" customFormat="1" ht="6.96" customHeight="1">
      <c r="A46" s="38"/>
      <c r="B46" s="177"/>
      <c r="C46" s="178"/>
      <c r="D46" s="178"/>
      <c r="E46" s="178"/>
      <c r="F46" s="178"/>
      <c r="G46" s="178"/>
      <c r="H46" s="178"/>
      <c r="I46" s="179"/>
      <c r="J46" s="178"/>
      <c r="K46" s="178"/>
      <c r="L46" s="148"/>
      <c r="S46" s="38"/>
      <c r="T46" s="38"/>
      <c r="U46" s="38"/>
      <c r="V46" s="38"/>
      <c r="W46" s="38"/>
      <c r="X46" s="38"/>
      <c r="Y46" s="38"/>
      <c r="Z46" s="38"/>
      <c r="AA46" s="38"/>
      <c r="AB46" s="38"/>
      <c r="AC46" s="38"/>
      <c r="AD46" s="38"/>
      <c r="AE46" s="38"/>
    </row>
    <row r="47" hidden="1" s="2" customFormat="1" ht="24.96" customHeight="1">
      <c r="A47" s="38"/>
      <c r="B47" s="39"/>
      <c r="C47" s="23" t="s">
        <v>183</v>
      </c>
      <c r="D47" s="40"/>
      <c r="E47" s="40"/>
      <c r="F47" s="40"/>
      <c r="G47" s="40"/>
      <c r="H47" s="40"/>
      <c r="I47" s="147"/>
      <c r="J47" s="40"/>
      <c r="K47" s="40"/>
      <c r="L47" s="148"/>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147"/>
      <c r="J48" s="40"/>
      <c r="K48" s="40"/>
      <c r="L48" s="148"/>
      <c r="S48" s="38"/>
      <c r="T48" s="38"/>
      <c r="U48" s="38"/>
      <c r="V48" s="38"/>
      <c r="W48" s="38"/>
      <c r="X48" s="38"/>
      <c r="Y48" s="38"/>
      <c r="Z48" s="38"/>
      <c r="AA48" s="38"/>
      <c r="AB48" s="38"/>
      <c r="AC48" s="38"/>
      <c r="AD48" s="38"/>
      <c r="AE48" s="38"/>
    </row>
    <row r="49" hidden="1" s="2" customFormat="1" ht="12" customHeight="1">
      <c r="A49" s="38"/>
      <c r="B49" s="39"/>
      <c r="C49" s="32" t="s">
        <v>16</v>
      </c>
      <c r="D49" s="40"/>
      <c r="E49" s="40"/>
      <c r="F49" s="40"/>
      <c r="G49" s="40"/>
      <c r="H49" s="40"/>
      <c r="I49" s="147"/>
      <c r="J49" s="40"/>
      <c r="K49" s="40"/>
      <c r="L49" s="148"/>
      <c r="S49" s="38"/>
      <c r="T49" s="38"/>
      <c r="U49" s="38"/>
      <c r="V49" s="38"/>
      <c r="W49" s="38"/>
      <c r="X49" s="38"/>
      <c r="Y49" s="38"/>
      <c r="Z49" s="38"/>
      <c r="AA49" s="38"/>
      <c r="AB49" s="38"/>
      <c r="AC49" s="38"/>
      <c r="AD49" s="38"/>
      <c r="AE49" s="38"/>
    </row>
    <row r="50" hidden="1" s="2" customFormat="1" ht="16.5" customHeight="1">
      <c r="A50" s="38"/>
      <c r="B50" s="39"/>
      <c r="C50" s="40"/>
      <c r="D50" s="40"/>
      <c r="E50" s="180" t="str">
        <f>E7</f>
        <v>Oprava trati v úseku Velké Březno - Boletice n/L km 440,200 - 443,320</v>
      </c>
      <c r="F50" s="32"/>
      <c r="G50" s="32"/>
      <c r="H50" s="32"/>
      <c r="I50" s="147"/>
      <c r="J50" s="40"/>
      <c r="K50" s="40"/>
      <c r="L50" s="148"/>
      <c r="S50" s="38"/>
      <c r="T50" s="38"/>
      <c r="U50" s="38"/>
      <c r="V50" s="38"/>
      <c r="W50" s="38"/>
      <c r="X50" s="38"/>
      <c r="Y50" s="38"/>
      <c r="Z50" s="38"/>
      <c r="AA50" s="38"/>
      <c r="AB50" s="38"/>
      <c r="AC50" s="38"/>
      <c r="AD50" s="38"/>
      <c r="AE50" s="38"/>
    </row>
    <row r="51" hidden="1" s="1" customFormat="1" ht="12" customHeight="1">
      <c r="B51" s="21"/>
      <c r="C51" s="32" t="s">
        <v>179</v>
      </c>
      <c r="D51" s="22"/>
      <c r="E51" s="22"/>
      <c r="F51" s="22"/>
      <c r="G51" s="22"/>
      <c r="H51" s="22"/>
      <c r="I51" s="139"/>
      <c r="J51" s="22"/>
      <c r="K51" s="22"/>
      <c r="L51" s="20"/>
    </row>
    <row r="52" hidden="1" s="2" customFormat="1" ht="16.5" customHeight="1">
      <c r="A52" s="38"/>
      <c r="B52" s="39"/>
      <c r="C52" s="40"/>
      <c r="D52" s="40"/>
      <c r="E52" s="180" t="s">
        <v>180</v>
      </c>
      <c r="F52" s="40"/>
      <c r="G52" s="40"/>
      <c r="H52" s="40"/>
      <c r="I52" s="147"/>
      <c r="J52" s="40"/>
      <c r="K52" s="40"/>
      <c r="L52" s="148"/>
      <c r="S52" s="38"/>
      <c r="T52" s="38"/>
      <c r="U52" s="38"/>
      <c r="V52" s="38"/>
      <c r="W52" s="38"/>
      <c r="X52" s="38"/>
      <c r="Y52" s="38"/>
      <c r="Z52" s="38"/>
      <c r="AA52" s="38"/>
      <c r="AB52" s="38"/>
      <c r="AC52" s="38"/>
      <c r="AD52" s="38"/>
      <c r="AE52" s="38"/>
    </row>
    <row r="53" hidden="1" s="2" customFormat="1" ht="12" customHeight="1">
      <c r="A53" s="38"/>
      <c r="B53" s="39"/>
      <c r="C53" s="32" t="s">
        <v>181</v>
      </c>
      <c r="D53" s="40"/>
      <c r="E53" s="40"/>
      <c r="F53" s="40"/>
      <c r="G53" s="40"/>
      <c r="H53" s="40"/>
      <c r="I53" s="147"/>
      <c r="J53" s="40"/>
      <c r="K53" s="40"/>
      <c r="L53" s="148"/>
      <c r="S53" s="38"/>
      <c r="T53" s="38"/>
      <c r="U53" s="38"/>
      <c r="V53" s="38"/>
      <c r="W53" s="38"/>
      <c r="X53" s="38"/>
      <c r="Y53" s="38"/>
      <c r="Z53" s="38"/>
      <c r="AA53" s="38"/>
      <c r="AB53" s="38"/>
      <c r="AC53" s="38"/>
      <c r="AD53" s="38"/>
      <c r="AE53" s="38"/>
    </row>
    <row r="54" hidden="1" s="2" customFormat="1" ht="16.5" customHeight="1">
      <c r="A54" s="38"/>
      <c r="B54" s="39"/>
      <c r="C54" s="40"/>
      <c r="D54" s="40"/>
      <c r="E54" s="69" t="str">
        <f>E11</f>
        <v>04 - Materiál dodávaný objednatelem - NEOCEŇOVAT</v>
      </c>
      <c r="F54" s="40"/>
      <c r="G54" s="40"/>
      <c r="H54" s="40"/>
      <c r="I54" s="147"/>
      <c r="J54" s="40"/>
      <c r="K54" s="40"/>
      <c r="L54" s="148"/>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147"/>
      <c r="J55" s="40"/>
      <c r="K55" s="40"/>
      <c r="L55" s="148"/>
      <c r="S55" s="38"/>
      <c r="T55" s="38"/>
      <c r="U55" s="38"/>
      <c r="V55" s="38"/>
      <c r="W55" s="38"/>
      <c r="X55" s="38"/>
      <c r="Y55" s="38"/>
      <c r="Z55" s="38"/>
      <c r="AA55" s="38"/>
      <c r="AB55" s="38"/>
      <c r="AC55" s="38"/>
      <c r="AD55" s="38"/>
      <c r="AE55" s="38"/>
    </row>
    <row r="56" hidden="1" s="2" customFormat="1" ht="12" customHeight="1">
      <c r="A56" s="38"/>
      <c r="B56" s="39"/>
      <c r="C56" s="32" t="s">
        <v>21</v>
      </c>
      <c r="D56" s="40"/>
      <c r="E56" s="40"/>
      <c r="F56" s="27" t="str">
        <f>F14</f>
        <v>trať 073</v>
      </c>
      <c r="G56" s="40"/>
      <c r="H56" s="40"/>
      <c r="I56" s="150" t="s">
        <v>23</v>
      </c>
      <c r="J56" s="72" t="str">
        <f>IF(J14="","",J14)</f>
        <v>14. 2. 2020</v>
      </c>
      <c r="K56" s="40"/>
      <c r="L56" s="148"/>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147"/>
      <c r="J57" s="40"/>
      <c r="K57" s="40"/>
      <c r="L57" s="148"/>
      <c r="S57" s="38"/>
      <c r="T57" s="38"/>
      <c r="U57" s="38"/>
      <c r="V57" s="38"/>
      <c r="W57" s="38"/>
      <c r="X57" s="38"/>
      <c r="Y57" s="38"/>
      <c r="Z57" s="38"/>
      <c r="AA57" s="38"/>
      <c r="AB57" s="38"/>
      <c r="AC57" s="38"/>
      <c r="AD57" s="38"/>
      <c r="AE57" s="38"/>
    </row>
    <row r="58" hidden="1" s="2" customFormat="1" ht="15.15" customHeight="1">
      <c r="A58" s="38"/>
      <c r="B58" s="39"/>
      <c r="C58" s="32" t="s">
        <v>25</v>
      </c>
      <c r="D58" s="40"/>
      <c r="E58" s="40"/>
      <c r="F58" s="27" t="str">
        <f>E17</f>
        <v>Správa železnic, OŘ ÚNL</v>
      </c>
      <c r="G58" s="40"/>
      <c r="H58" s="40"/>
      <c r="I58" s="150" t="s">
        <v>33</v>
      </c>
      <c r="J58" s="36" t="str">
        <f>E23</f>
        <v xml:space="preserve"> </v>
      </c>
      <c r="K58" s="40"/>
      <c r="L58" s="148"/>
      <c r="S58" s="38"/>
      <c r="T58" s="38"/>
      <c r="U58" s="38"/>
      <c r="V58" s="38"/>
      <c r="W58" s="38"/>
      <c r="X58" s="38"/>
      <c r="Y58" s="38"/>
      <c r="Z58" s="38"/>
      <c r="AA58" s="38"/>
      <c r="AB58" s="38"/>
      <c r="AC58" s="38"/>
      <c r="AD58" s="38"/>
      <c r="AE58" s="38"/>
    </row>
    <row r="59" hidden="1" s="2" customFormat="1" ht="15.15" customHeight="1">
      <c r="A59" s="38"/>
      <c r="B59" s="39"/>
      <c r="C59" s="32" t="s">
        <v>31</v>
      </c>
      <c r="D59" s="40"/>
      <c r="E59" s="40"/>
      <c r="F59" s="27" t="str">
        <f>IF(E20="","",E20)</f>
        <v>Vyplň údaj</v>
      </c>
      <c r="G59" s="40"/>
      <c r="H59" s="40"/>
      <c r="I59" s="150" t="s">
        <v>36</v>
      </c>
      <c r="J59" s="36" t="str">
        <f>E26</f>
        <v>Věra Trnková</v>
      </c>
      <c r="K59" s="40"/>
      <c r="L59" s="148"/>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147"/>
      <c r="J60" s="40"/>
      <c r="K60" s="40"/>
      <c r="L60" s="148"/>
      <c r="S60" s="38"/>
      <c r="T60" s="38"/>
      <c r="U60" s="38"/>
      <c r="V60" s="38"/>
      <c r="W60" s="38"/>
      <c r="X60" s="38"/>
      <c r="Y60" s="38"/>
      <c r="Z60" s="38"/>
      <c r="AA60" s="38"/>
      <c r="AB60" s="38"/>
      <c r="AC60" s="38"/>
      <c r="AD60" s="38"/>
      <c r="AE60" s="38"/>
    </row>
    <row r="61" hidden="1" s="2" customFormat="1" ht="29.28" customHeight="1">
      <c r="A61" s="38"/>
      <c r="B61" s="39"/>
      <c r="C61" s="181" t="s">
        <v>184</v>
      </c>
      <c r="D61" s="182"/>
      <c r="E61" s="182"/>
      <c r="F61" s="182"/>
      <c r="G61" s="182"/>
      <c r="H61" s="182"/>
      <c r="I61" s="183"/>
      <c r="J61" s="184" t="s">
        <v>185</v>
      </c>
      <c r="K61" s="182"/>
      <c r="L61" s="148"/>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147"/>
      <c r="J62" s="40"/>
      <c r="K62" s="40"/>
      <c r="L62" s="148"/>
      <c r="S62" s="38"/>
      <c r="T62" s="38"/>
      <c r="U62" s="38"/>
      <c r="V62" s="38"/>
      <c r="W62" s="38"/>
      <c r="X62" s="38"/>
      <c r="Y62" s="38"/>
      <c r="Z62" s="38"/>
      <c r="AA62" s="38"/>
      <c r="AB62" s="38"/>
      <c r="AC62" s="38"/>
      <c r="AD62" s="38"/>
      <c r="AE62" s="38"/>
    </row>
    <row r="63" hidden="1" s="2" customFormat="1" ht="22.8" customHeight="1">
      <c r="A63" s="38"/>
      <c r="B63" s="39"/>
      <c r="C63" s="185" t="s">
        <v>72</v>
      </c>
      <c r="D63" s="40"/>
      <c r="E63" s="40"/>
      <c r="F63" s="40"/>
      <c r="G63" s="40"/>
      <c r="H63" s="40"/>
      <c r="I63" s="147"/>
      <c r="J63" s="102">
        <f>J85</f>
        <v>0</v>
      </c>
      <c r="K63" s="40"/>
      <c r="L63" s="148"/>
      <c r="S63" s="38"/>
      <c r="T63" s="38"/>
      <c r="U63" s="38"/>
      <c r="V63" s="38"/>
      <c r="W63" s="38"/>
      <c r="X63" s="38"/>
      <c r="Y63" s="38"/>
      <c r="Z63" s="38"/>
      <c r="AA63" s="38"/>
      <c r="AB63" s="38"/>
      <c r="AC63" s="38"/>
      <c r="AD63" s="38"/>
      <c r="AE63" s="38"/>
      <c r="AU63" s="17" t="s">
        <v>186</v>
      </c>
    </row>
    <row r="64" hidden="1" s="2" customFormat="1" ht="21.84" customHeight="1">
      <c r="A64" s="38"/>
      <c r="B64" s="39"/>
      <c r="C64" s="40"/>
      <c r="D64" s="40"/>
      <c r="E64" s="40"/>
      <c r="F64" s="40"/>
      <c r="G64" s="40"/>
      <c r="H64" s="40"/>
      <c r="I64" s="147"/>
      <c r="J64" s="40"/>
      <c r="K64" s="40"/>
      <c r="L64" s="148"/>
      <c r="S64" s="38"/>
      <c r="T64" s="38"/>
      <c r="U64" s="38"/>
      <c r="V64" s="38"/>
      <c r="W64" s="38"/>
      <c r="X64" s="38"/>
      <c r="Y64" s="38"/>
      <c r="Z64" s="38"/>
      <c r="AA64" s="38"/>
      <c r="AB64" s="38"/>
      <c r="AC64" s="38"/>
      <c r="AD64" s="38"/>
      <c r="AE64" s="38"/>
    </row>
    <row r="65" hidden="1" s="2" customFormat="1" ht="6.96" customHeight="1">
      <c r="A65" s="38"/>
      <c r="B65" s="59"/>
      <c r="C65" s="60"/>
      <c r="D65" s="60"/>
      <c r="E65" s="60"/>
      <c r="F65" s="60"/>
      <c r="G65" s="60"/>
      <c r="H65" s="60"/>
      <c r="I65" s="176"/>
      <c r="J65" s="60"/>
      <c r="K65" s="60"/>
      <c r="L65" s="148"/>
      <c r="S65" s="38"/>
      <c r="T65" s="38"/>
      <c r="U65" s="38"/>
      <c r="V65" s="38"/>
      <c r="W65" s="38"/>
      <c r="X65" s="38"/>
      <c r="Y65" s="38"/>
      <c r="Z65" s="38"/>
      <c r="AA65" s="38"/>
      <c r="AB65" s="38"/>
      <c r="AC65" s="38"/>
      <c r="AD65" s="38"/>
      <c r="AE65" s="38"/>
    </row>
    <row r="66" hidden="1"/>
    <row r="67" hidden="1"/>
    <row r="68" hidden="1"/>
    <row r="69" s="2" customFormat="1" ht="6.96" customHeight="1">
      <c r="A69" s="38"/>
      <c r="B69" s="61"/>
      <c r="C69" s="62"/>
      <c r="D69" s="62"/>
      <c r="E69" s="62"/>
      <c r="F69" s="62"/>
      <c r="G69" s="62"/>
      <c r="H69" s="62"/>
      <c r="I69" s="179"/>
      <c r="J69" s="62"/>
      <c r="K69" s="62"/>
      <c r="L69" s="148"/>
      <c r="S69" s="38"/>
      <c r="T69" s="38"/>
      <c r="U69" s="38"/>
      <c r="V69" s="38"/>
      <c r="W69" s="38"/>
      <c r="X69" s="38"/>
      <c r="Y69" s="38"/>
      <c r="Z69" s="38"/>
      <c r="AA69" s="38"/>
      <c r="AB69" s="38"/>
      <c r="AC69" s="38"/>
      <c r="AD69" s="38"/>
      <c r="AE69" s="38"/>
    </row>
    <row r="70" s="2" customFormat="1" ht="24.96" customHeight="1">
      <c r="A70" s="38"/>
      <c r="B70" s="39"/>
      <c r="C70" s="23" t="s">
        <v>189</v>
      </c>
      <c r="D70" s="40"/>
      <c r="E70" s="40"/>
      <c r="F70" s="40"/>
      <c r="G70" s="40"/>
      <c r="H70" s="40"/>
      <c r="I70" s="147"/>
      <c r="J70" s="40"/>
      <c r="K70" s="40"/>
      <c r="L70" s="148"/>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147"/>
      <c r="J71" s="40"/>
      <c r="K71" s="40"/>
      <c r="L71" s="148"/>
      <c r="S71" s="38"/>
      <c r="T71" s="38"/>
      <c r="U71" s="38"/>
      <c r="V71" s="38"/>
      <c r="W71" s="38"/>
      <c r="X71" s="38"/>
      <c r="Y71" s="38"/>
      <c r="Z71" s="38"/>
      <c r="AA71" s="38"/>
      <c r="AB71" s="38"/>
      <c r="AC71" s="38"/>
      <c r="AD71" s="38"/>
      <c r="AE71" s="38"/>
    </row>
    <row r="72" s="2" customFormat="1" ht="12" customHeight="1">
      <c r="A72" s="38"/>
      <c r="B72" s="39"/>
      <c r="C72" s="32" t="s">
        <v>16</v>
      </c>
      <c r="D72" s="40"/>
      <c r="E72" s="40"/>
      <c r="F72" s="40"/>
      <c r="G72" s="40"/>
      <c r="H72" s="40"/>
      <c r="I72" s="147"/>
      <c r="J72" s="40"/>
      <c r="K72" s="40"/>
      <c r="L72" s="148"/>
      <c r="S72" s="38"/>
      <c r="T72" s="38"/>
      <c r="U72" s="38"/>
      <c r="V72" s="38"/>
      <c r="W72" s="38"/>
      <c r="X72" s="38"/>
      <c r="Y72" s="38"/>
      <c r="Z72" s="38"/>
      <c r="AA72" s="38"/>
      <c r="AB72" s="38"/>
      <c r="AC72" s="38"/>
      <c r="AD72" s="38"/>
      <c r="AE72" s="38"/>
    </row>
    <row r="73" s="2" customFormat="1" ht="16.5" customHeight="1">
      <c r="A73" s="38"/>
      <c r="B73" s="39"/>
      <c r="C73" s="40"/>
      <c r="D73" s="40"/>
      <c r="E73" s="180" t="str">
        <f>E7</f>
        <v>Oprava trati v úseku Velké Březno - Boletice n/L km 440,200 - 443,320</v>
      </c>
      <c r="F73" s="32"/>
      <c r="G73" s="32"/>
      <c r="H73" s="32"/>
      <c r="I73" s="147"/>
      <c r="J73" s="40"/>
      <c r="K73" s="40"/>
      <c r="L73" s="148"/>
      <c r="S73" s="38"/>
      <c r="T73" s="38"/>
      <c r="U73" s="38"/>
      <c r="V73" s="38"/>
      <c r="W73" s="38"/>
      <c r="X73" s="38"/>
      <c r="Y73" s="38"/>
      <c r="Z73" s="38"/>
      <c r="AA73" s="38"/>
      <c r="AB73" s="38"/>
      <c r="AC73" s="38"/>
      <c r="AD73" s="38"/>
      <c r="AE73" s="38"/>
    </row>
    <row r="74" s="1" customFormat="1" ht="12" customHeight="1">
      <c r="B74" s="21"/>
      <c r="C74" s="32" t="s">
        <v>179</v>
      </c>
      <c r="D74" s="22"/>
      <c r="E74" s="22"/>
      <c r="F74" s="22"/>
      <c r="G74" s="22"/>
      <c r="H74" s="22"/>
      <c r="I74" s="139"/>
      <c r="J74" s="22"/>
      <c r="K74" s="22"/>
      <c r="L74" s="20"/>
    </row>
    <row r="75" s="2" customFormat="1" ht="16.5" customHeight="1">
      <c r="A75" s="38"/>
      <c r="B75" s="39"/>
      <c r="C75" s="40"/>
      <c r="D75" s="40"/>
      <c r="E75" s="180" t="s">
        <v>180</v>
      </c>
      <c r="F75" s="40"/>
      <c r="G75" s="40"/>
      <c r="H75" s="40"/>
      <c r="I75" s="147"/>
      <c r="J75" s="40"/>
      <c r="K75" s="40"/>
      <c r="L75" s="148"/>
      <c r="S75" s="38"/>
      <c r="T75" s="38"/>
      <c r="U75" s="38"/>
      <c r="V75" s="38"/>
      <c r="W75" s="38"/>
      <c r="X75" s="38"/>
      <c r="Y75" s="38"/>
      <c r="Z75" s="38"/>
      <c r="AA75" s="38"/>
      <c r="AB75" s="38"/>
      <c r="AC75" s="38"/>
      <c r="AD75" s="38"/>
      <c r="AE75" s="38"/>
    </row>
    <row r="76" s="2" customFormat="1" ht="12" customHeight="1">
      <c r="A76" s="38"/>
      <c r="B76" s="39"/>
      <c r="C76" s="32" t="s">
        <v>181</v>
      </c>
      <c r="D76" s="40"/>
      <c r="E76" s="40"/>
      <c r="F76" s="40"/>
      <c r="G76" s="40"/>
      <c r="H76" s="40"/>
      <c r="I76" s="147"/>
      <c r="J76" s="40"/>
      <c r="K76" s="40"/>
      <c r="L76" s="148"/>
      <c r="S76" s="38"/>
      <c r="T76" s="38"/>
      <c r="U76" s="38"/>
      <c r="V76" s="38"/>
      <c r="W76" s="38"/>
      <c r="X76" s="38"/>
      <c r="Y76" s="38"/>
      <c r="Z76" s="38"/>
      <c r="AA76" s="38"/>
      <c r="AB76" s="38"/>
      <c r="AC76" s="38"/>
      <c r="AD76" s="38"/>
      <c r="AE76" s="38"/>
    </row>
    <row r="77" s="2" customFormat="1" ht="16.5" customHeight="1">
      <c r="A77" s="38"/>
      <c r="B77" s="39"/>
      <c r="C77" s="40"/>
      <c r="D77" s="40"/>
      <c r="E77" s="69" t="str">
        <f>E11</f>
        <v>04 - Materiál dodávaný objednatelem - NEOCEŇOVAT</v>
      </c>
      <c r="F77" s="40"/>
      <c r="G77" s="40"/>
      <c r="H77" s="40"/>
      <c r="I77" s="147"/>
      <c r="J77" s="40"/>
      <c r="K77" s="40"/>
      <c r="L77" s="148"/>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147"/>
      <c r="J78" s="40"/>
      <c r="K78" s="40"/>
      <c r="L78" s="148"/>
      <c r="S78" s="38"/>
      <c r="T78" s="38"/>
      <c r="U78" s="38"/>
      <c r="V78" s="38"/>
      <c r="W78" s="38"/>
      <c r="X78" s="38"/>
      <c r="Y78" s="38"/>
      <c r="Z78" s="38"/>
      <c r="AA78" s="38"/>
      <c r="AB78" s="38"/>
      <c r="AC78" s="38"/>
      <c r="AD78" s="38"/>
      <c r="AE78" s="38"/>
    </row>
    <row r="79" s="2" customFormat="1" ht="12" customHeight="1">
      <c r="A79" s="38"/>
      <c r="B79" s="39"/>
      <c r="C79" s="32" t="s">
        <v>21</v>
      </c>
      <c r="D79" s="40"/>
      <c r="E79" s="40"/>
      <c r="F79" s="27" t="str">
        <f>F14</f>
        <v>trať 073</v>
      </c>
      <c r="G79" s="40"/>
      <c r="H79" s="40"/>
      <c r="I79" s="150" t="s">
        <v>23</v>
      </c>
      <c r="J79" s="72" t="str">
        <f>IF(J14="","",J14)</f>
        <v>14. 2. 2020</v>
      </c>
      <c r="K79" s="40"/>
      <c r="L79" s="148"/>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147"/>
      <c r="J80" s="40"/>
      <c r="K80" s="40"/>
      <c r="L80" s="148"/>
      <c r="S80" s="38"/>
      <c r="T80" s="38"/>
      <c r="U80" s="38"/>
      <c r="V80" s="38"/>
      <c r="W80" s="38"/>
      <c r="X80" s="38"/>
      <c r="Y80" s="38"/>
      <c r="Z80" s="38"/>
      <c r="AA80" s="38"/>
      <c r="AB80" s="38"/>
      <c r="AC80" s="38"/>
      <c r="AD80" s="38"/>
      <c r="AE80" s="38"/>
    </row>
    <row r="81" s="2" customFormat="1" ht="15.15" customHeight="1">
      <c r="A81" s="38"/>
      <c r="B81" s="39"/>
      <c r="C81" s="32" t="s">
        <v>25</v>
      </c>
      <c r="D81" s="40"/>
      <c r="E81" s="40"/>
      <c r="F81" s="27" t="str">
        <f>E17</f>
        <v>Správa železnic, OŘ ÚNL</v>
      </c>
      <c r="G81" s="40"/>
      <c r="H81" s="40"/>
      <c r="I81" s="150" t="s">
        <v>33</v>
      </c>
      <c r="J81" s="36" t="str">
        <f>E23</f>
        <v xml:space="preserve"> </v>
      </c>
      <c r="K81" s="40"/>
      <c r="L81" s="148"/>
      <c r="S81" s="38"/>
      <c r="T81" s="38"/>
      <c r="U81" s="38"/>
      <c r="V81" s="38"/>
      <c r="W81" s="38"/>
      <c r="X81" s="38"/>
      <c r="Y81" s="38"/>
      <c r="Z81" s="38"/>
      <c r="AA81" s="38"/>
      <c r="AB81" s="38"/>
      <c r="AC81" s="38"/>
      <c r="AD81" s="38"/>
      <c r="AE81" s="38"/>
    </row>
    <row r="82" s="2" customFormat="1" ht="15.15" customHeight="1">
      <c r="A82" s="38"/>
      <c r="B82" s="39"/>
      <c r="C82" s="32" t="s">
        <v>31</v>
      </c>
      <c r="D82" s="40"/>
      <c r="E82" s="40"/>
      <c r="F82" s="27" t="str">
        <f>IF(E20="","",E20)</f>
        <v>Vyplň údaj</v>
      </c>
      <c r="G82" s="40"/>
      <c r="H82" s="40"/>
      <c r="I82" s="150" t="s">
        <v>36</v>
      </c>
      <c r="J82" s="36" t="str">
        <f>E26</f>
        <v>Věra Trnková</v>
      </c>
      <c r="K82" s="40"/>
      <c r="L82" s="148"/>
      <c r="S82" s="38"/>
      <c r="T82" s="38"/>
      <c r="U82" s="38"/>
      <c r="V82" s="38"/>
      <c r="W82" s="38"/>
      <c r="X82" s="38"/>
      <c r="Y82" s="38"/>
      <c r="Z82" s="38"/>
      <c r="AA82" s="38"/>
      <c r="AB82" s="38"/>
      <c r="AC82" s="38"/>
      <c r="AD82" s="38"/>
      <c r="AE82" s="38"/>
    </row>
    <row r="83" s="2" customFormat="1" ht="10.32" customHeight="1">
      <c r="A83" s="38"/>
      <c r="B83" s="39"/>
      <c r="C83" s="40"/>
      <c r="D83" s="40"/>
      <c r="E83" s="40"/>
      <c r="F83" s="40"/>
      <c r="G83" s="40"/>
      <c r="H83" s="40"/>
      <c r="I83" s="147"/>
      <c r="J83" s="40"/>
      <c r="K83" s="40"/>
      <c r="L83" s="148"/>
      <c r="S83" s="38"/>
      <c r="T83" s="38"/>
      <c r="U83" s="38"/>
      <c r="V83" s="38"/>
      <c r="W83" s="38"/>
      <c r="X83" s="38"/>
      <c r="Y83" s="38"/>
      <c r="Z83" s="38"/>
      <c r="AA83" s="38"/>
      <c r="AB83" s="38"/>
      <c r="AC83" s="38"/>
      <c r="AD83" s="38"/>
      <c r="AE83" s="38"/>
    </row>
    <row r="84" s="11" customFormat="1" ht="29.28" customHeight="1">
      <c r="A84" s="199"/>
      <c r="B84" s="200"/>
      <c r="C84" s="201" t="s">
        <v>190</v>
      </c>
      <c r="D84" s="202" t="s">
        <v>59</v>
      </c>
      <c r="E84" s="202" t="s">
        <v>55</v>
      </c>
      <c r="F84" s="202" t="s">
        <v>56</v>
      </c>
      <c r="G84" s="202" t="s">
        <v>191</v>
      </c>
      <c r="H84" s="202" t="s">
        <v>192</v>
      </c>
      <c r="I84" s="203" t="s">
        <v>193</v>
      </c>
      <c r="J84" s="202" t="s">
        <v>185</v>
      </c>
      <c r="K84" s="204" t="s">
        <v>194</v>
      </c>
      <c r="L84" s="205"/>
      <c r="M84" s="92" t="s">
        <v>19</v>
      </c>
      <c r="N84" s="93" t="s">
        <v>44</v>
      </c>
      <c r="O84" s="93" t="s">
        <v>195</v>
      </c>
      <c r="P84" s="93" t="s">
        <v>196</v>
      </c>
      <c r="Q84" s="93" t="s">
        <v>197</v>
      </c>
      <c r="R84" s="93" t="s">
        <v>198</v>
      </c>
      <c r="S84" s="93" t="s">
        <v>199</v>
      </c>
      <c r="T84" s="94" t="s">
        <v>200</v>
      </c>
      <c r="U84" s="199"/>
      <c r="V84" s="199"/>
      <c r="W84" s="199"/>
      <c r="X84" s="199"/>
      <c r="Y84" s="199"/>
      <c r="Z84" s="199"/>
      <c r="AA84" s="199"/>
      <c r="AB84" s="199"/>
      <c r="AC84" s="199"/>
      <c r="AD84" s="199"/>
      <c r="AE84" s="199"/>
    </row>
    <row r="85" s="2" customFormat="1" ht="22.8" customHeight="1">
      <c r="A85" s="38"/>
      <c r="B85" s="39"/>
      <c r="C85" s="99" t="s">
        <v>201</v>
      </c>
      <c r="D85" s="40"/>
      <c r="E85" s="40"/>
      <c r="F85" s="40"/>
      <c r="G85" s="40"/>
      <c r="H85" s="40"/>
      <c r="I85" s="147"/>
      <c r="J85" s="206">
        <f>BK85</f>
        <v>0</v>
      </c>
      <c r="K85" s="40"/>
      <c r="L85" s="44"/>
      <c r="M85" s="95"/>
      <c r="N85" s="207"/>
      <c r="O85" s="96"/>
      <c r="P85" s="208">
        <f>SUM(P86:P93)</f>
        <v>0</v>
      </c>
      <c r="Q85" s="96"/>
      <c r="R85" s="208">
        <f>SUM(R86:R93)</f>
        <v>2075.2472000000002</v>
      </c>
      <c r="S85" s="96"/>
      <c r="T85" s="209">
        <f>SUM(T86:T93)</f>
        <v>0</v>
      </c>
      <c r="U85" s="38"/>
      <c r="V85" s="38"/>
      <c r="W85" s="38"/>
      <c r="X85" s="38"/>
      <c r="Y85" s="38"/>
      <c r="Z85" s="38"/>
      <c r="AA85" s="38"/>
      <c r="AB85" s="38"/>
      <c r="AC85" s="38"/>
      <c r="AD85" s="38"/>
      <c r="AE85" s="38"/>
      <c r="AT85" s="17" t="s">
        <v>73</v>
      </c>
      <c r="AU85" s="17" t="s">
        <v>186</v>
      </c>
      <c r="BK85" s="210">
        <f>SUM(BK86:BK93)</f>
        <v>0</v>
      </c>
    </row>
    <row r="86" s="2" customFormat="1" ht="21.75" customHeight="1">
      <c r="A86" s="38"/>
      <c r="B86" s="39"/>
      <c r="C86" s="277" t="s">
        <v>81</v>
      </c>
      <c r="D86" s="277" t="s">
        <v>270</v>
      </c>
      <c r="E86" s="278" t="s">
        <v>926</v>
      </c>
      <c r="F86" s="279" t="s">
        <v>927</v>
      </c>
      <c r="G86" s="280" t="s">
        <v>245</v>
      </c>
      <c r="H86" s="281">
        <v>5200</v>
      </c>
      <c r="I86" s="282"/>
      <c r="J86" s="283">
        <f>ROUND(I86*H86,2)</f>
        <v>0</v>
      </c>
      <c r="K86" s="279" t="s">
        <v>211</v>
      </c>
      <c r="L86" s="284"/>
      <c r="M86" s="285" t="s">
        <v>19</v>
      </c>
      <c r="N86" s="286" t="s">
        <v>45</v>
      </c>
      <c r="O86" s="84"/>
      <c r="P86" s="236">
        <f>O86*H86</f>
        <v>0</v>
      </c>
      <c r="Q86" s="236">
        <v>0.32705000000000001</v>
      </c>
      <c r="R86" s="236">
        <f>Q86*H86</f>
        <v>1700.6600000000001</v>
      </c>
      <c r="S86" s="236">
        <v>0</v>
      </c>
      <c r="T86" s="237">
        <f>S86*H86</f>
        <v>0</v>
      </c>
      <c r="U86" s="38"/>
      <c r="V86" s="38"/>
      <c r="W86" s="38"/>
      <c r="X86" s="38"/>
      <c r="Y86" s="38"/>
      <c r="Z86" s="38"/>
      <c r="AA86" s="38"/>
      <c r="AB86" s="38"/>
      <c r="AC86" s="38"/>
      <c r="AD86" s="38"/>
      <c r="AE86" s="38"/>
      <c r="AR86" s="238" t="s">
        <v>252</v>
      </c>
      <c r="AT86" s="238" t="s">
        <v>270</v>
      </c>
      <c r="AU86" s="238" t="s">
        <v>74</v>
      </c>
      <c r="AY86" s="17" t="s">
        <v>204</v>
      </c>
      <c r="BE86" s="239">
        <f>IF(N86="základní",J86,0)</f>
        <v>0</v>
      </c>
      <c r="BF86" s="239">
        <f>IF(N86="snížená",J86,0)</f>
        <v>0</v>
      </c>
      <c r="BG86" s="239">
        <f>IF(N86="zákl. přenesená",J86,0)</f>
        <v>0</v>
      </c>
      <c r="BH86" s="239">
        <f>IF(N86="sníž. přenesená",J86,0)</f>
        <v>0</v>
      </c>
      <c r="BI86" s="239">
        <f>IF(N86="nulová",J86,0)</f>
        <v>0</v>
      </c>
      <c r="BJ86" s="17" t="s">
        <v>81</v>
      </c>
      <c r="BK86" s="239">
        <f>ROUND(I86*H86,2)</f>
        <v>0</v>
      </c>
      <c r="BL86" s="17" t="s">
        <v>104</v>
      </c>
      <c r="BM86" s="238" t="s">
        <v>928</v>
      </c>
    </row>
    <row r="87" s="2" customFormat="1">
      <c r="A87" s="38"/>
      <c r="B87" s="39"/>
      <c r="C87" s="40"/>
      <c r="D87" s="240" t="s">
        <v>213</v>
      </c>
      <c r="E87" s="40"/>
      <c r="F87" s="241" t="s">
        <v>927</v>
      </c>
      <c r="G87" s="40"/>
      <c r="H87" s="40"/>
      <c r="I87" s="147"/>
      <c r="J87" s="40"/>
      <c r="K87" s="40"/>
      <c r="L87" s="44"/>
      <c r="M87" s="242"/>
      <c r="N87" s="243"/>
      <c r="O87" s="84"/>
      <c r="P87" s="84"/>
      <c r="Q87" s="84"/>
      <c r="R87" s="84"/>
      <c r="S87" s="84"/>
      <c r="T87" s="85"/>
      <c r="U87" s="38"/>
      <c r="V87" s="38"/>
      <c r="W87" s="38"/>
      <c r="X87" s="38"/>
      <c r="Y87" s="38"/>
      <c r="Z87" s="38"/>
      <c r="AA87" s="38"/>
      <c r="AB87" s="38"/>
      <c r="AC87" s="38"/>
      <c r="AD87" s="38"/>
      <c r="AE87" s="38"/>
      <c r="AT87" s="17" t="s">
        <v>213</v>
      </c>
      <c r="AU87" s="17" t="s">
        <v>74</v>
      </c>
    </row>
    <row r="88" s="2" customFormat="1" ht="21.75" customHeight="1">
      <c r="A88" s="38"/>
      <c r="B88" s="39"/>
      <c r="C88" s="277" t="s">
        <v>83</v>
      </c>
      <c r="D88" s="277" t="s">
        <v>270</v>
      </c>
      <c r="E88" s="278" t="s">
        <v>929</v>
      </c>
      <c r="F88" s="279" t="s">
        <v>930</v>
      </c>
      <c r="G88" s="280" t="s">
        <v>245</v>
      </c>
      <c r="H88" s="281">
        <v>52</v>
      </c>
      <c r="I88" s="282"/>
      <c r="J88" s="283">
        <f>ROUND(I88*H88,2)</f>
        <v>0</v>
      </c>
      <c r="K88" s="279" t="s">
        <v>211</v>
      </c>
      <c r="L88" s="284"/>
      <c r="M88" s="285" t="s">
        <v>19</v>
      </c>
      <c r="N88" s="286" t="s">
        <v>45</v>
      </c>
      <c r="O88" s="84"/>
      <c r="P88" s="236">
        <f>O88*H88</f>
        <v>0</v>
      </c>
      <c r="Q88" s="236">
        <v>7.2035999999999998</v>
      </c>
      <c r="R88" s="236">
        <f>Q88*H88</f>
        <v>374.5872</v>
      </c>
      <c r="S88" s="236">
        <v>0</v>
      </c>
      <c r="T88" s="237">
        <f>S88*H88</f>
        <v>0</v>
      </c>
      <c r="U88" s="38"/>
      <c r="V88" s="38"/>
      <c r="W88" s="38"/>
      <c r="X88" s="38"/>
      <c r="Y88" s="38"/>
      <c r="Z88" s="38"/>
      <c r="AA88" s="38"/>
      <c r="AB88" s="38"/>
      <c r="AC88" s="38"/>
      <c r="AD88" s="38"/>
      <c r="AE88" s="38"/>
      <c r="AR88" s="238" t="s">
        <v>252</v>
      </c>
      <c r="AT88" s="238" t="s">
        <v>270</v>
      </c>
      <c r="AU88" s="238" t="s">
        <v>74</v>
      </c>
      <c r="AY88" s="17" t="s">
        <v>204</v>
      </c>
      <c r="BE88" s="239">
        <f>IF(N88="základní",J88,0)</f>
        <v>0</v>
      </c>
      <c r="BF88" s="239">
        <f>IF(N88="snížená",J88,0)</f>
        <v>0</v>
      </c>
      <c r="BG88" s="239">
        <f>IF(N88="zákl. přenesená",J88,0)</f>
        <v>0</v>
      </c>
      <c r="BH88" s="239">
        <f>IF(N88="sníž. přenesená",J88,0)</f>
        <v>0</v>
      </c>
      <c r="BI88" s="239">
        <f>IF(N88="nulová",J88,0)</f>
        <v>0</v>
      </c>
      <c r="BJ88" s="17" t="s">
        <v>81</v>
      </c>
      <c r="BK88" s="239">
        <f>ROUND(I88*H88,2)</f>
        <v>0</v>
      </c>
      <c r="BL88" s="17" t="s">
        <v>104</v>
      </c>
      <c r="BM88" s="238" t="s">
        <v>931</v>
      </c>
    </row>
    <row r="89" s="2" customFormat="1">
      <c r="A89" s="38"/>
      <c r="B89" s="39"/>
      <c r="C89" s="40"/>
      <c r="D89" s="240" t="s">
        <v>213</v>
      </c>
      <c r="E89" s="40"/>
      <c r="F89" s="241" t="s">
        <v>930</v>
      </c>
      <c r="G89" s="40"/>
      <c r="H89" s="40"/>
      <c r="I89" s="147"/>
      <c r="J89" s="40"/>
      <c r="K89" s="40"/>
      <c r="L89" s="44"/>
      <c r="M89" s="242"/>
      <c r="N89" s="243"/>
      <c r="O89" s="84"/>
      <c r="P89" s="84"/>
      <c r="Q89" s="84"/>
      <c r="R89" s="84"/>
      <c r="S89" s="84"/>
      <c r="T89" s="85"/>
      <c r="U89" s="38"/>
      <c r="V89" s="38"/>
      <c r="W89" s="38"/>
      <c r="X89" s="38"/>
      <c r="Y89" s="38"/>
      <c r="Z89" s="38"/>
      <c r="AA89" s="38"/>
      <c r="AB89" s="38"/>
      <c r="AC89" s="38"/>
      <c r="AD89" s="38"/>
      <c r="AE89" s="38"/>
      <c r="AT89" s="17" t="s">
        <v>213</v>
      </c>
      <c r="AU89" s="17" t="s">
        <v>74</v>
      </c>
    </row>
    <row r="90" s="2" customFormat="1" ht="21.75" customHeight="1">
      <c r="A90" s="38"/>
      <c r="B90" s="39"/>
      <c r="C90" s="277" t="s">
        <v>94</v>
      </c>
      <c r="D90" s="277" t="s">
        <v>270</v>
      </c>
      <c r="E90" s="278" t="s">
        <v>932</v>
      </c>
      <c r="F90" s="279" t="s">
        <v>933</v>
      </c>
      <c r="G90" s="280" t="s">
        <v>245</v>
      </c>
      <c r="H90" s="281">
        <v>60</v>
      </c>
      <c r="I90" s="282"/>
      <c r="J90" s="283">
        <f>ROUND(I90*H90,2)</f>
        <v>0</v>
      </c>
      <c r="K90" s="279" t="s">
        <v>211</v>
      </c>
      <c r="L90" s="284"/>
      <c r="M90" s="285" t="s">
        <v>19</v>
      </c>
      <c r="N90" s="286" t="s">
        <v>45</v>
      </c>
      <c r="O90" s="84"/>
      <c r="P90" s="236">
        <f>O90*H90</f>
        <v>0</v>
      </c>
      <c r="Q90" s="236">
        <v>0</v>
      </c>
      <c r="R90" s="236">
        <f>Q90*H90</f>
        <v>0</v>
      </c>
      <c r="S90" s="236">
        <v>0</v>
      </c>
      <c r="T90" s="237">
        <f>S90*H90</f>
        <v>0</v>
      </c>
      <c r="U90" s="38"/>
      <c r="V90" s="38"/>
      <c r="W90" s="38"/>
      <c r="X90" s="38"/>
      <c r="Y90" s="38"/>
      <c r="Z90" s="38"/>
      <c r="AA90" s="38"/>
      <c r="AB90" s="38"/>
      <c r="AC90" s="38"/>
      <c r="AD90" s="38"/>
      <c r="AE90" s="38"/>
      <c r="AR90" s="238" t="s">
        <v>252</v>
      </c>
      <c r="AT90" s="238" t="s">
        <v>270</v>
      </c>
      <c r="AU90" s="238" t="s">
        <v>74</v>
      </c>
      <c r="AY90" s="17" t="s">
        <v>204</v>
      </c>
      <c r="BE90" s="239">
        <f>IF(N90="základní",J90,0)</f>
        <v>0</v>
      </c>
      <c r="BF90" s="239">
        <f>IF(N90="snížená",J90,0)</f>
        <v>0</v>
      </c>
      <c r="BG90" s="239">
        <f>IF(N90="zákl. přenesená",J90,0)</f>
        <v>0</v>
      </c>
      <c r="BH90" s="239">
        <f>IF(N90="sníž. přenesená",J90,0)</f>
        <v>0</v>
      </c>
      <c r="BI90" s="239">
        <f>IF(N90="nulová",J90,0)</f>
        <v>0</v>
      </c>
      <c r="BJ90" s="17" t="s">
        <v>81</v>
      </c>
      <c r="BK90" s="239">
        <f>ROUND(I90*H90,2)</f>
        <v>0</v>
      </c>
      <c r="BL90" s="17" t="s">
        <v>104</v>
      </c>
      <c r="BM90" s="238" t="s">
        <v>934</v>
      </c>
    </row>
    <row r="91" s="2" customFormat="1">
      <c r="A91" s="38"/>
      <c r="B91" s="39"/>
      <c r="C91" s="40"/>
      <c r="D91" s="240" t="s">
        <v>213</v>
      </c>
      <c r="E91" s="40"/>
      <c r="F91" s="241" t="s">
        <v>933</v>
      </c>
      <c r="G91" s="40"/>
      <c r="H91" s="40"/>
      <c r="I91" s="147"/>
      <c r="J91" s="40"/>
      <c r="K91" s="40"/>
      <c r="L91" s="44"/>
      <c r="M91" s="242"/>
      <c r="N91" s="243"/>
      <c r="O91" s="84"/>
      <c r="P91" s="84"/>
      <c r="Q91" s="84"/>
      <c r="R91" s="84"/>
      <c r="S91" s="84"/>
      <c r="T91" s="85"/>
      <c r="U91" s="38"/>
      <c r="V91" s="38"/>
      <c r="W91" s="38"/>
      <c r="X91" s="38"/>
      <c r="Y91" s="38"/>
      <c r="Z91" s="38"/>
      <c r="AA91" s="38"/>
      <c r="AB91" s="38"/>
      <c r="AC91" s="38"/>
      <c r="AD91" s="38"/>
      <c r="AE91" s="38"/>
      <c r="AT91" s="17" t="s">
        <v>213</v>
      </c>
      <c r="AU91" s="17" t="s">
        <v>74</v>
      </c>
    </row>
    <row r="92" s="2" customFormat="1" ht="21.75" customHeight="1">
      <c r="A92" s="38"/>
      <c r="B92" s="39"/>
      <c r="C92" s="277" t="s">
        <v>104</v>
      </c>
      <c r="D92" s="277" t="s">
        <v>270</v>
      </c>
      <c r="E92" s="278" t="s">
        <v>935</v>
      </c>
      <c r="F92" s="279" t="s">
        <v>936</v>
      </c>
      <c r="G92" s="280" t="s">
        <v>245</v>
      </c>
      <c r="H92" s="281">
        <v>100</v>
      </c>
      <c r="I92" s="282"/>
      <c r="J92" s="283">
        <f>ROUND(I92*H92,2)</f>
        <v>0</v>
      </c>
      <c r="K92" s="279" t="s">
        <v>211</v>
      </c>
      <c r="L92" s="284"/>
      <c r="M92" s="285" t="s">
        <v>19</v>
      </c>
      <c r="N92" s="286" t="s">
        <v>45</v>
      </c>
      <c r="O92" s="84"/>
      <c r="P92" s="236">
        <f>O92*H92</f>
        <v>0</v>
      </c>
      <c r="Q92" s="236">
        <v>0</v>
      </c>
      <c r="R92" s="236">
        <f>Q92*H92</f>
        <v>0</v>
      </c>
      <c r="S92" s="236">
        <v>0</v>
      </c>
      <c r="T92" s="237">
        <f>S92*H92</f>
        <v>0</v>
      </c>
      <c r="U92" s="38"/>
      <c r="V92" s="38"/>
      <c r="W92" s="38"/>
      <c r="X92" s="38"/>
      <c r="Y92" s="38"/>
      <c r="Z92" s="38"/>
      <c r="AA92" s="38"/>
      <c r="AB92" s="38"/>
      <c r="AC92" s="38"/>
      <c r="AD92" s="38"/>
      <c r="AE92" s="38"/>
      <c r="AR92" s="238" t="s">
        <v>252</v>
      </c>
      <c r="AT92" s="238" t="s">
        <v>270</v>
      </c>
      <c r="AU92" s="238" t="s">
        <v>74</v>
      </c>
      <c r="AY92" s="17" t="s">
        <v>204</v>
      </c>
      <c r="BE92" s="239">
        <f>IF(N92="základní",J92,0)</f>
        <v>0</v>
      </c>
      <c r="BF92" s="239">
        <f>IF(N92="snížená",J92,0)</f>
        <v>0</v>
      </c>
      <c r="BG92" s="239">
        <f>IF(N92="zákl. přenesená",J92,0)</f>
        <v>0</v>
      </c>
      <c r="BH92" s="239">
        <f>IF(N92="sníž. přenesená",J92,0)</f>
        <v>0</v>
      </c>
      <c r="BI92" s="239">
        <f>IF(N92="nulová",J92,0)</f>
        <v>0</v>
      </c>
      <c r="BJ92" s="17" t="s">
        <v>81</v>
      </c>
      <c r="BK92" s="239">
        <f>ROUND(I92*H92,2)</f>
        <v>0</v>
      </c>
      <c r="BL92" s="17" t="s">
        <v>104</v>
      </c>
      <c r="BM92" s="238" t="s">
        <v>937</v>
      </c>
    </row>
    <row r="93" s="2" customFormat="1">
      <c r="A93" s="38"/>
      <c r="B93" s="39"/>
      <c r="C93" s="40"/>
      <c r="D93" s="240" t="s">
        <v>213</v>
      </c>
      <c r="E93" s="40"/>
      <c r="F93" s="241" t="s">
        <v>936</v>
      </c>
      <c r="G93" s="40"/>
      <c r="H93" s="40"/>
      <c r="I93" s="147"/>
      <c r="J93" s="40"/>
      <c r="K93" s="40"/>
      <c r="L93" s="44"/>
      <c r="M93" s="294"/>
      <c r="N93" s="295"/>
      <c r="O93" s="296"/>
      <c r="P93" s="296"/>
      <c r="Q93" s="296"/>
      <c r="R93" s="296"/>
      <c r="S93" s="296"/>
      <c r="T93" s="297"/>
      <c r="U93" s="38"/>
      <c r="V93" s="38"/>
      <c r="W93" s="38"/>
      <c r="X93" s="38"/>
      <c r="Y93" s="38"/>
      <c r="Z93" s="38"/>
      <c r="AA93" s="38"/>
      <c r="AB93" s="38"/>
      <c r="AC93" s="38"/>
      <c r="AD93" s="38"/>
      <c r="AE93" s="38"/>
      <c r="AT93" s="17" t="s">
        <v>213</v>
      </c>
      <c r="AU93" s="17" t="s">
        <v>74</v>
      </c>
    </row>
    <row r="94" s="2" customFormat="1" ht="6.96" customHeight="1">
      <c r="A94" s="38"/>
      <c r="B94" s="59"/>
      <c r="C94" s="60"/>
      <c r="D94" s="60"/>
      <c r="E94" s="60"/>
      <c r="F94" s="60"/>
      <c r="G94" s="60"/>
      <c r="H94" s="60"/>
      <c r="I94" s="176"/>
      <c r="J94" s="60"/>
      <c r="K94" s="60"/>
      <c r="L94" s="44"/>
      <c r="M94" s="38"/>
      <c r="O94" s="38"/>
      <c r="P94" s="38"/>
      <c r="Q94" s="38"/>
      <c r="R94" s="38"/>
      <c r="S94" s="38"/>
      <c r="T94" s="38"/>
      <c r="U94" s="38"/>
      <c r="V94" s="38"/>
      <c r="W94" s="38"/>
      <c r="X94" s="38"/>
      <c r="Y94" s="38"/>
      <c r="Z94" s="38"/>
      <c r="AA94" s="38"/>
      <c r="AB94" s="38"/>
      <c r="AC94" s="38"/>
      <c r="AD94" s="38"/>
      <c r="AE94" s="38"/>
    </row>
  </sheetData>
  <sheetProtection sheet="1" autoFilter="0" formatColumns="0" formatRows="0" objects="1" scenarios="1" spinCount="100000" saltValue="s6f013LRaFb+Td14TEby38godduZL6Ef5+sEmMMSAmUV3jPIzm97dMlMwIagOZSTM2B4P7wv8E/fGqxOvvrNDw==" hashValue="7AajzRzHTGYlBqMBiXzz3FIk3kF+r22CroT7gUfmqC3zA1sX+7Bl8YZ4RO5I6vPNm+g/PRnslVZlCgu2T4mQZQ==" algorithmName="SHA-512" password="CC35"/>
  <autoFilter ref="C84:K9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Helcl Tomáš, DiS.</dc:creator>
  <cp:lastModifiedBy>Helcl Tomáš, DiS.</cp:lastModifiedBy>
  <dcterms:created xsi:type="dcterms:W3CDTF">2020-04-15T15:02:42Z</dcterms:created>
  <dcterms:modified xsi:type="dcterms:W3CDTF">2020-04-15T15:03:19Z</dcterms:modified>
</cp:coreProperties>
</file>